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https://d.docs.live.net/6143dca0df8dc5f7/Documents/Data Analysis using Excel/Dashboard in Excel/"/>
    </mc:Choice>
  </mc:AlternateContent>
  <xr:revisionPtr revIDLastSave="0" documentId="14_{90D82D86-345E-431C-963C-CBF35ABA2471}" xr6:coauthVersionLast="47" xr6:coauthVersionMax="47" xr10:uidLastSave="{00000000-0000-0000-0000-000000000000}"/>
  <bookViews>
    <workbookView xWindow="-110" yWindow="-110" windowWidth="19420" windowHeight="11500" tabRatio="813" xr2:uid="{00000000-000D-0000-FFFF-FFFF00000000}"/>
  </bookViews>
  <sheets>
    <sheet name="Sales Data" sheetId="2" r:id="rId1"/>
    <sheet name="Create a PivotTable" sheetId="9" r:id="rId2"/>
    <sheet name="Create copies" sheetId="10" r:id="rId3"/>
    <sheet name="Create PivotCharts" sheetId="12" r:id="rId4"/>
    <sheet name="Add Slicers &amp; Timeline" sheetId="13" r:id="rId5"/>
    <sheet name="Final Dashboard" sheetId="1" r:id="rId6"/>
    <sheet name="Top 10" sheetId="4" r:id="rId7"/>
    <sheet name="Monthly Sales" sheetId="7" r:id="rId8"/>
    <sheet name="Sales Goals" sheetId="5" r:id="rId9"/>
  </sheets>
  <definedNames>
    <definedName name="_xlchart.v5.0" hidden="1">'Sales Data'!$M$2:$N$50</definedName>
    <definedName name="_xlchart.v5.1" hidden="1">'Sales Data'!$O$2:$O$50</definedName>
    <definedName name="_xlchart.v5.2" hidden="1">'Sales Data'!M1:N1</definedName>
    <definedName name="_xlchart.v5.3" hidden="1">'Sales Data'!O1</definedName>
    <definedName name="_xlcn.WorksheetConnection_NorthwindTradersSalesData01_18_17.xlsxtbl_Goals1" hidden="1">tbl_Goals[]</definedName>
    <definedName name="_xlcn.WorksheetConnection_NorthwindTradersSalesData01_18_17.xlsxtbl_Sales1" hidden="1">tbl_Sales[]</definedName>
    <definedName name="NativeTimeline_Order_Date">#N/A</definedName>
    <definedName name="rng_CSAT">#REF!</definedName>
    <definedName name="rng_CSAT_Avg">#REF!</definedName>
    <definedName name="rng_MonthlyGoal" localSheetId="4">tbl_Goals[[#Totals],[Monthly Goal]]</definedName>
    <definedName name="rng_MonthlyGoal" localSheetId="2">tbl_Goals[[#Totals],[Monthly Goal]]</definedName>
    <definedName name="rng_MonthlyGoal" localSheetId="3">tbl_Goals[[#Totals],[Monthly Goal]]</definedName>
    <definedName name="rng_MonthlyGoal">tbl_Goals[[#Totals],[Monthly Goal]]</definedName>
    <definedName name="rng_MonthlySales" localSheetId="4">'Monthly Sales'!#REF!</definedName>
    <definedName name="rng_MonthlySales" localSheetId="2">'Monthly Sales'!#REF!</definedName>
    <definedName name="rng_MonthlySales" localSheetId="3">'Monthly Sales'!#REF!</definedName>
    <definedName name="rng_MonthlySales">'Monthly Sales'!#REF!</definedName>
    <definedName name="Slicer_Category">#N/A</definedName>
    <definedName name="Slicer_Category1">#N/A</definedName>
    <definedName name="Slicer_Customer_Name">#N/A</definedName>
    <definedName name="Slicer_Customer_Name1">#N/A</definedName>
    <definedName name="Slicer_Employee">#N/A</definedName>
    <definedName name="Slicer_Employee1">#N/A</definedName>
    <definedName name="Slicer_Order_Date">#N/A</definedName>
    <definedName name="Slicer_Product_Name">#N/A</definedName>
    <definedName name="Slicer_Product_Nam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ales" name="tbl_Sales" connection="WorksheetConnection_Northwind Traders Sales Data 01_18_17.xlsx!tbl_Sales"/>
          <x15:modelTable id="tbl_Goals" name="tbl_Goals" connection="WorksheetConnection_Northwind Traders Sales Data 01_18_17.xlsx!tbl_Go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4" i="1"/>
  <c r="U5" i="7" l="1"/>
  <c r="H4" i="1" s="1"/>
  <c r="E4" i="5" l="1"/>
  <c r="F4" i="5" s="1"/>
  <c r="F12" i="5" s="1"/>
  <c r="E5" i="5"/>
  <c r="F5" i="5" s="1"/>
  <c r="E6" i="5"/>
  <c r="F6" i="5" s="1"/>
  <c r="E7" i="5"/>
  <c r="F7" i="5" s="1"/>
  <c r="E8" i="5"/>
  <c r="F8" i="5" s="1"/>
  <c r="E9" i="5"/>
  <c r="F9" i="5" s="1"/>
  <c r="E10" i="5"/>
  <c r="F10" i="5" s="1"/>
  <c r="E11" i="5"/>
  <c r="F11" i="5" s="1"/>
  <c r="D4" i="5"/>
  <c r="D5" i="5"/>
  <c r="D6" i="5"/>
  <c r="D7" i="5"/>
  <c r="D8" i="5"/>
  <c r="D9" i="5"/>
  <c r="D10" i="5"/>
  <c r="D11" i="5"/>
  <c r="C12" i="5"/>
  <c r="U6" i="7" l="1"/>
  <c r="E12" i="5"/>
  <c r="D12" i="5"/>
  <c r="H5" i="1" l="1"/>
  <c r="H6" i="1" s="1"/>
  <c r="U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Northwind Traders Sales Data 01_18_17.xlsx!tbl_Goals" type="102" refreshedVersion="6" minRefreshableVersion="5">
    <extLst>
      <ext xmlns:x15="http://schemas.microsoft.com/office/spreadsheetml/2010/11/main" uri="{DE250136-89BD-433C-8126-D09CA5730AF9}">
        <x15:connection id="tbl_Goals">
          <x15:rangePr sourceName="_xlcn.WorksheetConnection_NorthwindTradersSalesData01_18_17.xlsxtbl_Goals1"/>
        </x15:connection>
      </ext>
    </extLst>
  </connection>
  <connection id="3" xr16:uid="{00000000-0015-0000-FFFF-FFFF02000000}" name="WorksheetConnection_Northwind Traders Sales Data 01_18_17.xlsx!tbl_Sales" type="102" refreshedVersion="6" minRefreshableVersion="5">
    <extLst>
      <ext xmlns:x15="http://schemas.microsoft.com/office/spreadsheetml/2010/11/main" uri="{DE250136-89BD-433C-8126-D09CA5730AF9}">
        <x15:connection id="tbl_Sales" autoDelete="1">
          <x15:rangePr sourceName="_xlcn.WorksheetConnection_NorthwindTradersSalesData01_18_17.xlsxtbl_Sales1"/>
        </x15:connection>
      </ext>
    </extLst>
  </connection>
</connections>
</file>

<file path=xl/sharedStrings.xml><?xml version="1.0" encoding="utf-8"?>
<sst xmlns="http://schemas.openxmlformats.org/spreadsheetml/2006/main" count="878" uniqueCount="204">
  <si>
    <t>Order ID</t>
  </si>
  <si>
    <t>Order Date</t>
  </si>
  <si>
    <t>Employee</t>
  </si>
  <si>
    <t>Customer Name</t>
  </si>
  <si>
    <t>Category</t>
  </si>
  <si>
    <t>Product Name</t>
  </si>
  <si>
    <t>Sales</t>
  </si>
  <si>
    <t>Payment Type</t>
  </si>
  <si>
    <t>CSAT</t>
  </si>
  <si>
    <t>Last Name</t>
  </si>
  <si>
    <t>First Name</t>
  </si>
  <si>
    <t>Address</t>
  </si>
  <si>
    <t>City</t>
  </si>
  <si>
    <t>State/Province</t>
  </si>
  <si>
    <t>Quarter</t>
  </si>
  <si>
    <t>Anne Hellung-Larsen</t>
  </si>
  <si>
    <t>Company AA</t>
  </si>
  <si>
    <t>Beverages</t>
  </si>
  <si>
    <t>Check</t>
  </si>
  <si>
    <t>Toh</t>
  </si>
  <si>
    <t>Karen</t>
  </si>
  <si>
    <t>789 27th Street</t>
  </si>
  <si>
    <t>Las Vegas</t>
  </si>
  <si>
    <t>NV</t>
  </si>
  <si>
    <t>Dried Fruit &amp; Nuts</t>
  </si>
  <si>
    <t>Jan Kotas</t>
  </si>
  <si>
    <t>Company D</t>
  </si>
  <si>
    <t>Credit Card</t>
  </si>
  <si>
    <t>Lee</t>
  </si>
  <si>
    <t>Christina</t>
  </si>
  <si>
    <t>123 4th Street</t>
  </si>
  <si>
    <t>New York</t>
  </si>
  <si>
    <t>NY</t>
  </si>
  <si>
    <t>Mariya Sergienko</t>
  </si>
  <si>
    <t>Company L</t>
  </si>
  <si>
    <t>Edwards</t>
  </si>
  <si>
    <t>John</t>
  </si>
  <si>
    <t>123 12th Street</t>
  </si>
  <si>
    <t>Michael Neipper</t>
  </si>
  <si>
    <t>Company H</t>
  </si>
  <si>
    <t>Baked Goods &amp; Mixes</t>
  </si>
  <si>
    <t>Andersen</t>
  </si>
  <si>
    <t>Elizabeth</t>
  </si>
  <si>
    <t>123 8th Street</t>
  </si>
  <si>
    <t>Portland</t>
  </si>
  <si>
    <t>OR</t>
  </si>
  <si>
    <t>Company CC</t>
  </si>
  <si>
    <t>Candy</t>
  </si>
  <si>
    <t>Soo Jung</t>
  </si>
  <si>
    <t>789 29th Street</t>
  </si>
  <si>
    <t>Denver</t>
  </si>
  <si>
    <t>CO</t>
  </si>
  <si>
    <t>Company C</t>
  </si>
  <si>
    <t>Soups</t>
  </si>
  <si>
    <t>Cash</t>
  </si>
  <si>
    <t>Axen</t>
  </si>
  <si>
    <t>Thomas</t>
  </si>
  <si>
    <t>123 3rd Street</t>
  </si>
  <si>
    <t>Los Angelas</t>
  </si>
  <si>
    <t>CA</t>
  </si>
  <si>
    <t>Laura Giussani</t>
  </si>
  <si>
    <t>Company F</t>
  </si>
  <si>
    <t>Sauces</t>
  </si>
  <si>
    <t>Pérez-Olaeta</t>
  </si>
  <si>
    <t>Francisco</t>
  </si>
  <si>
    <t>123 6th Street</t>
  </si>
  <si>
    <t>Milwaukee</t>
  </si>
  <si>
    <t>WI</t>
  </si>
  <si>
    <t>Company BB</t>
  </si>
  <si>
    <t>Raghav</t>
  </si>
  <si>
    <t>Amritansh</t>
  </si>
  <si>
    <t>789 28th Street</t>
  </si>
  <si>
    <t>Memphis</t>
  </si>
  <si>
    <t>TN</t>
  </si>
  <si>
    <t>Company J</t>
  </si>
  <si>
    <t>Wacker</t>
  </si>
  <si>
    <t>Roland</t>
  </si>
  <si>
    <t>123 10th Street</t>
  </si>
  <si>
    <t>Chicago</t>
  </si>
  <si>
    <t>IL</t>
  </si>
  <si>
    <t>Nancy Freehafer</t>
  </si>
  <si>
    <t>Jams, Preserves</t>
  </si>
  <si>
    <t>Condiments</t>
  </si>
  <si>
    <t>Canned Meat</t>
  </si>
  <si>
    <t>Robert Zare</t>
  </si>
  <si>
    <t>Company I</t>
  </si>
  <si>
    <t>Pasta</t>
  </si>
  <si>
    <t>Mortensen</t>
  </si>
  <si>
    <t>Sven</t>
  </si>
  <si>
    <t>123 9th Street</t>
  </si>
  <si>
    <t>Salt Lake City</t>
  </si>
  <si>
    <t>UT</t>
  </si>
  <si>
    <t>Dairy Products</t>
  </si>
  <si>
    <t>Company Y</t>
  </si>
  <si>
    <t>Rodman</t>
  </si>
  <si>
    <t>789 25th Street</t>
  </si>
  <si>
    <t>Company Z</t>
  </si>
  <si>
    <t>Oil</t>
  </si>
  <si>
    <t>Liu</t>
  </si>
  <si>
    <t>Run</t>
  </si>
  <si>
    <t>789 26th Street</t>
  </si>
  <si>
    <t>Miami</t>
  </si>
  <si>
    <t>FL</t>
  </si>
  <si>
    <t>Andrew Cencini</t>
  </si>
  <si>
    <t>Canned Fruit &amp; Vegetables</t>
  </si>
  <si>
    <t>Company A</t>
  </si>
  <si>
    <t>Bedecs</t>
  </si>
  <si>
    <t>Anna</t>
  </si>
  <si>
    <t>123 1st Street</t>
  </si>
  <si>
    <t>Seattle</t>
  </si>
  <si>
    <t>WA</t>
  </si>
  <si>
    <t>Company K</t>
  </si>
  <si>
    <t>Krschne</t>
  </si>
  <si>
    <t>Peter</t>
  </si>
  <si>
    <t>123 11th Street</t>
  </si>
  <si>
    <t>Grains</t>
  </si>
  <si>
    <t>Grand Total</t>
  </si>
  <si>
    <t>Baked Goods &amp; Mixes Total</t>
  </si>
  <si>
    <t>Candy Total</t>
  </si>
  <si>
    <t>Soups Total</t>
  </si>
  <si>
    <t>Beer</t>
  </si>
  <si>
    <t>Dried Plums</t>
  </si>
  <si>
    <t>Dried Pears</t>
  </si>
  <si>
    <t>Dried Apples</t>
  </si>
  <si>
    <t>Chai</t>
  </si>
  <si>
    <t>Coffee</t>
  </si>
  <si>
    <t>Chocolate Biscuits Mix</t>
  </si>
  <si>
    <t>Chocolate</t>
  </si>
  <si>
    <t>Clam Chowder</t>
  </si>
  <si>
    <t>Curry Sauce</t>
  </si>
  <si>
    <t>Green Tea</t>
  </si>
  <si>
    <t>Boysenberry Spread</t>
  </si>
  <si>
    <t>Cajun Seasoning</t>
  </si>
  <si>
    <t>Crab Meat</t>
  </si>
  <si>
    <t>Ravioli</t>
  </si>
  <si>
    <t>Mozzarella</t>
  </si>
  <si>
    <t>Scones</t>
  </si>
  <si>
    <t>Olive Oil</t>
  </si>
  <si>
    <t>Fruit Cocktail</t>
  </si>
  <si>
    <t>Almonds</t>
  </si>
  <si>
    <t>Syrup</t>
  </si>
  <si>
    <t>Marmalade</t>
  </si>
  <si>
    <t>Long Grain Rice</t>
  </si>
  <si>
    <t xml:space="preserve"> </t>
  </si>
  <si>
    <t>Top 10 Products</t>
  </si>
  <si>
    <t>Total Sales</t>
  </si>
  <si>
    <t>Top 10 Customers</t>
  </si>
  <si>
    <t>Map Sales</t>
  </si>
  <si>
    <t>% of Total</t>
  </si>
  <si>
    <t>Sales Representative</t>
  </si>
  <si>
    <t>Sales Goal</t>
  </si>
  <si>
    <t>Total</t>
  </si>
  <si>
    <t>Sales Goals</t>
  </si>
  <si>
    <t>Top 10 Categories</t>
  </si>
  <si>
    <t>Top Sales Reps</t>
  </si>
  <si>
    <t>Monthly Sales Detail</t>
  </si>
  <si>
    <t>Monthly Goal</t>
  </si>
  <si>
    <t>YTD Total</t>
  </si>
  <si>
    <t>Goal</t>
  </si>
  <si>
    <t>Total Sales by Category</t>
  </si>
  <si>
    <t>Anne Hellung-Larsen Total</t>
  </si>
  <si>
    <t>Jan Kotas Total</t>
  </si>
  <si>
    <t>Mariya Sergienko Total</t>
  </si>
  <si>
    <t>Total Sales by Sales Rep</t>
  </si>
  <si>
    <t>Top 10 Sales Metrics</t>
  </si>
  <si>
    <t>Northwind Traders Monthly Performance</t>
  </si>
  <si>
    <t>YTD Sales</t>
  </si>
  <si>
    <t>YTD Goal</t>
  </si>
  <si>
    <t>% to Goal</t>
  </si>
  <si>
    <t>Product Activity</t>
  </si>
  <si>
    <t>Category Activity</t>
  </si>
  <si>
    <t>Customer Activity</t>
  </si>
  <si>
    <t>Sales Rep Activity</t>
  </si>
  <si>
    <t>Row Labels</t>
  </si>
  <si>
    <t>Sum of Sales</t>
  </si>
  <si>
    <t xml:space="preserve"> Sales</t>
  </si>
  <si>
    <t>Sum of Sales2</t>
  </si>
  <si>
    <t xml:space="preserve"> Category</t>
  </si>
  <si>
    <t>% Total</t>
  </si>
  <si>
    <t xml:space="preserve"> Product</t>
  </si>
  <si>
    <t xml:space="preserve"> Company</t>
  </si>
  <si>
    <t>Sales Rep</t>
  </si>
  <si>
    <t>Conditional Formatting</t>
  </si>
  <si>
    <t>Slicers</t>
  </si>
  <si>
    <t>Timeline</t>
  </si>
  <si>
    <t>Charts</t>
  </si>
  <si>
    <t>Links and other resources</t>
  </si>
  <si>
    <t>Create a PivotTable</t>
  </si>
  <si>
    <t>Use Sparklines to show data trends</t>
  </si>
  <si>
    <t>Map Charts</t>
  </si>
  <si>
    <t>Michael Neipper Total</t>
  </si>
  <si>
    <t>Beverages Total</t>
  </si>
  <si>
    <t>Nancy Freehafer Total</t>
  </si>
  <si>
    <t>Condiments Total</t>
  </si>
  <si>
    <t>Jams, Preserves Total</t>
  </si>
  <si>
    <t>Sauces Total</t>
  </si>
  <si>
    <t>Apr</t>
  </si>
  <si>
    <t>Andrew Cencini Total</t>
  </si>
  <si>
    <t>Robert Zare Total</t>
  </si>
  <si>
    <t>Canned Meat Total</t>
  </si>
  <si>
    <t>Dairy Products Total</t>
  </si>
  <si>
    <t>Grains Total</t>
  </si>
  <si>
    <t>Oil Total</t>
  </si>
  <si>
    <t>Pasta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</si>
</sst>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_);[Red]\(&quot;$&quot;#,##0\)"/>
    <numFmt numFmtId="165" formatCode="&quot;$&quot;#,##0.00_);[Red]\(&quot;$&quot;#,##0.00\)"/>
    <numFmt numFmtId="166" formatCode="0.0%"/>
    <numFmt numFmtId="167" formatCode="mm/dd/yy;@"/>
  </numFmts>
  <fonts count="11" x14ac:knownFonts="1">
    <font>
      <sz val="11"/>
      <color theme="1"/>
      <name val="Segoe UI Light"/>
      <family val="2"/>
    </font>
    <font>
      <sz val="11"/>
      <color theme="1"/>
      <name val="Calibri"/>
      <family val="2"/>
      <scheme val="minor"/>
    </font>
    <font>
      <sz val="11"/>
      <color theme="1"/>
      <name val="Calibri"/>
      <family val="2"/>
      <scheme val="minor"/>
    </font>
    <font>
      <b/>
      <sz val="18"/>
      <color rgb="FF227447"/>
      <name val="Segoe UI Light"/>
      <family val="2"/>
    </font>
    <font>
      <sz val="11"/>
      <color theme="1"/>
      <name val="Calibri"/>
      <family val="2"/>
      <scheme val="minor"/>
    </font>
    <font>
      <b/>
      <sz val="18"/>
      <color rgb="FF227447"/>
      <name val="Calibri"/>
      <family val="2"/>
      <scheme val="minor"/>
    </font>
    <font>
      <sz val="11"/>
      <color rgb="FF227447"/>
      <name val="Calibri"/>
      <family val="2"/>
      <scheme val="minor"/>
    </font>
    <font>
      <sz val="11"/>
      <color theme="0"/>
      <name val="Calibri"/>
      <family val="2"/>
      <scheme val="minor"/>
    </font>
    <font>
      <u/>
      <sz val="11"/>
      <color theme="10"/>
      <name val="Segoe UI Light"/>
      <family val="2"/>
    </font>
    <font>
      <u/>
      <sz val="14"/>
      <color theme="10"/>
      <name val="Segoe UI Light"/>
      <family val="2"/>
    </font>
    <font>
      <sz val="14"/>
      <color theme="1"/>
      <name val="Calibri"/>
      <family val="2"/>
      <scheme val="minor"/>
    </font>
  </fonts>
  <fills count="2">
    <fill>
      <patternFill patternType="none"/>
    </fill>
    <fill>
      <patternFill patternType="gray125"/>
    </fill>
  </fills>
  <borders count="2">
    <border>
      <left/>
      <right/>
      <top/>
      <bottom/>
      <diagonal/>
    </border>
    <border>
      <left/>
      <right/>
      <top/>
      <bottom style="double">
        <color rgb="FF227447"/>
      </bottom>
      <diagonal/>
    </border>
  </borders>
  <cellStyleXfs count="3">
    <xf numFmtId="0" fontId="0" fillId="0" borderId="0"/>
    <xf numFmtId="0" fontId="3" fillId="0" borderId="0" applyNumberFormat="0" applyFill="0" applyBorder="0" applyAlignment="0" applyProtection="0"/>
    <xf numFmtId="0" fontId="8" fillId="0" borderId="0" applyNumberFormat="0" applyFill="0" applyBorder="0" applyAlignment="0" applyProtection="0"/>
  </cellStyleXfs>
  <cellXfs count="45">
    <xf numFmtId="0" fontId="0" fillId="0" borderId="0" xfId="0"/>
    <xf numFmtId="2" fontId="0" fillId="0" borderId="0" xfId="0" applyNumberFormat="1"/>
    <xf numFmtId="0" fontId="4" fillId="0" borderId="0" xfId="0" applyFont="1"/>
    <xf numFmtId="0" fontId="4" fillId="0" borderId="0" xfId="0" applyFont="1" applyAlignment="1">
      <alignment horizontal="right"/>
    </xf>
    <xf numFmtId="0" fontId="4" fillId="0" borderId="0" xfId="0" applyFont="1" applyAlignment="1">
      <alignment horizontal="center"/>
    </xf>
    <xf numFmtId="167" fontId="4" fillId="0" borderId="0" xfId="0" applyNumberFormat="1" applyFont="1" applyAlignment="1">
      <alignment horizontal="center"/>
    </xf>
    <xf numFmtId="165" fontId="4" fillId="0" borderId="0" xfId="0" applyNumberFormat="1" applyFont="1"/>
    <xf numFmtId="9" fontId="4" fillId="0" borderId="0" xfId="0" applyNumberFormat="1" applyFont="1"/>
    <xf numFmtId="0" fontId="4" fillId="0" borderId="0" xfId="0" applyFont="1" applyAlignment="1">
      <alignment vertical="center"/>
    </xf>
    <xf numFmtId="0" fontId="5" fillId="0" borderId="0" xfId="1" applyFont="1" applyAlignment="1">
      <alignment horizontal="centerContinuous" vertical="center"/>
    </xf>
    <xf numFmtId="0" fontId="5" fillId="0" borderId="0" xfId="1" applyFont="1" applyAlignment="1">
      <alignment horizontal="centerContinuous"/>
    </xf>
    <xf numFmtId="0" fontId="6" fillId="0" borderId="0" xfId="0" applyFont="1" applyAlignment="1">
      <alignment horizontal="center"/>
    </xf>
    <xf numFmtId="164" fontId="6" fillId="0" borderId="0" xfId="0" applyNumberFormat="1" applyFont="1"/>
    <xf numFmtId="164" fontId="6" fillId="0" borderId="1" xfId="0" applyNumberFormat="1" applyFont="1" applyBorder="1"/>
    <xf numFmtId="0" fontId="4" fillId="0" borderId="0" xfId="0" pivotButton="1" applyFont="1"/>
    <xf numFmtId="164" fontId="4" fillId="0" borderId="0" xfId="0" applyNumberFormat="1" applyFont="1"/>
    <xf numFmtId="166" fontId="4" fillId="0" borderId="0" xfId="0" applyNumberFormat="1" applyFont="1"/>
    <xf numFmtId="164" fontId="7" fillId="0" borderId="0" xfId="0" applyNumberFormat="1" applyFont="1"/>
    <xf numFmtId="166" fontId="7" fillId="0" borderId="0" xfId="0" applyNumberFormat="1" applyFont="1"/>
    <xf numFmtId="9" fontId="6" fillId="0" borderId="0" xfId="0" applyNumberFormat="1" applyFont="1"/>
    <xf numFmtId="0" fontId="6" fillId="0" borderId="0" xfId="0" applyFont="1"/>
    <xf numFmtId="166" fontId="6" fillId="0" borderId="0" xfId="0" applyNumberFormat="1" applyFont="1"/>
    <xf numFmtId="0" fontId="4" fillId="0" borderId="0" xfId="0" applyFont="1" applyAlignment="1">
      <alignment horizontal="centerContinuous"/>
    </xf>
    <xf numFmtId="0" fontId="4" fillId="0" borderId="0" xfId="0" pivotButton="1" applyFont="1" applyAlignment="1">
      <alignment horizontal="right"/>
    </xf>
    <xf numFmtId="0" fontId="6" fillId="0" borderId="0" xfId="0" pivotButton="1" applyFont="1"/>
    <xf numFmtId="0" fontId="6" fillId="0" borderId="0" xfId="0" applyFont="1" applyAlignment="1">
      <alignment horizontal="right"/>
    </xf>
    <xf numFmtId="10" fontId="4" fillId="0" borderId="0" xfId="0" applyNumberFormat="1" applyFont="1"/>
    <xf numFmtId="164" fontId="6" fillId="0" borderId="0" xfId="0" applyNumberFormat="1" applyFont="1" applyAlignment="1">
      <alignment horizontal="center"/>
    </xf>
    <xf numFmtId="0" fontId="3" fillId="0" borderId="0" xfId="1"/>
    <xf numFmtId="0" fontId="9" fillId="0" borderId="0" xfId="2" applyFont="1"/>
    <xf numFmtId="0" fontId="10" fillId="0" borderId="0" xfId="0" applyFont="1"/>
    <xf numFmtId="0" fontId="2" fillId="0" borderId="0" xfId="0" pivotButton="1" applyFont="1"/>
    <xf numFmtId="0" fontId="2" fillId="0" borderId="0" xfId="0" applyFont="1" applyAlignment="1">
      <alignment horizontal="right"/>
    </xf>
    <xf numFmtId="0" fontId="2" fillId="0" borderId="0" xfId="0" applyFont="1"/>
    <xf numFmtId="10" fontId="2" fillId="0" borderId="0" xfId="0" applyNumberFormat="1" applyFont="1"/>
    <xf numFmtId="164" fontId="2" fillId="0" borderId="0" xfId="0" applyNumberFormat="1" applyFont="1"/>
    <xf numFmtId="0" fontId="1" fillId="0" borderId="0" xfId="0" pivotButton="1" applyFont="1"/>
    <xf numFmtId="0" fontId="1" fillId="0" borderId="0" xfId="0" applyFont="1" applyAlignment="1">
      <alignment horizontal="center"/>
    </xf>
    <xf numFmtId="0" fontId="1" fillId="0" borderId="0" xfId="0" applyFont="1" applyAlignment="1">
      <alignment horizontal="right"/>
    </xf>
    <xf numFmtId="0" fontId="1" fillId="0" borderId="0" xfId="0" applyFont="1"/>
    <xf numFmtId="164" fontId="1" fillId="0" borderId="0" xfId="0" applyNumberFormat="1" applyFont="1"/>
    <xf numFmtId="166" fontId="1" fillId="0" borderId="0" xfId="0" applyNumberFormat="1" applyFont="1"/>
    <xf numFmtId="164" fontId="1" fillId="0" borderId="0" xfId="0" applyNumberFormat="1" applyFont="1" applyFill="1" applyBorder="1" applyAlignment="1" applyProtection="1"/>
    <xf numFmtId="166" fontId="1" fillId="0" borderId="0" xfId="0" applyNumberFormat="1" applyFont="1" applyFill="1" applyBorder="1" applyAlignment="1" applyProtection="1"/>
    <xf numFmtId="14" fontId="1" fillId="0" borderId="0" xfId="0" applyNumberFormat="1" applyFont="1" applyAlignment="1">
      <alignment horizontal="right"/>
    </xf>
  </cellXfs>
  <cellStyles count="3">
    <cellStyle name="Hyperlink" xfId="2" builtinId="8"/>
    <cellStyle name="Normal" xfId="0" builtinId="0"/>
    <cellStyle name="Title" xfId="1" builtinId="15" customBuiltin="1"/>
  </cellStyles>
  <dxfs count="837">
    <dxf>
      <font>
        <color theme="0"/>
        <family val="2"/>
      </fon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rgb="FF227447"/>
        <family val="2"/>
      </font>
    </dxf>
    <dxf>
      <font>
        <color rgb="FF227447"/>
        <family val="2"/>
      </font>
    </dxf>
    <dxf>
      <font>
        <color rgb="FF227447"/>
        <family val="2"/>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rgb="FF227447"/>
        <family val="2"/>
      </font>
    </dxf>
    <dxf>
      <font>
        <color rgb="FF227447"/>
        <family val="2"/>
      </font>
    </dxf>
    <dxf>
      <font>
        <color rgb="FF227447"/>
        <family val="2"/>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rgb="FF227447"/>
        <family val="2"/>
      </font>
    </dxf>
    <dxf>
      <font>
        <color rgb="FF227447"/>
        <family val="2"/>
      </font>
    </dxf>
    <dxf>
      <font>
        <color rgb="FF227447"/>
        <family val="2"/>
      </font>
    </dxf>
    <dxf>
      <font>
        <color rgb="FF227447"/>
        <family val="2"/>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alignment horizontal="center"/>
    </dxf>
    <dxf>
      <alignment horizontal="center"/>
    </dxf>
    <dxf>
      <alignment horizontal="center"/>
    </dxf>
    <dxf>
      <alignment horizontal="right"/>
    </dxf>
    <dxf>
      <alignment horizontal="righ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theme="0"/>
        <family val="2"/>
      </font>
    </dxf>
    <dxf>
      <numFmt numFmtId="166" formatCode="0.0%"/>
    </dxf>
    <dxf>
      <alignment horizontal="right"/>
    </dxf>
    <dxf>
      <alignment horizontal="center"/>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166" formatCode="0.0%"/>
    </dxf>
    <dxf>
      <font>
        <strike val="0"/>
        <outline val="0"/>
        <shadow val="0"/>
        <u val="none"/>
        <vertAlign val="baseline"/>
        <name val="Calibri"/>
        <family val="2"/>
        <scheme val="minor"/>
      </font>
      <numFmt numFmtId="166" formatCode="0.0%"/>
    </dxf>
    <dxf>
      <font>
        <b val="0"/>
        <i val="0"/>
        <strike val="0"/>
        <condense val="0"/>
        <extend val="0"/>
        <outline val="0"/>
        <shadow val="0"/>
        <u val="none"/>
        <vertAlign val="baseline"/>
        <sz val="11"/>
        <color theme="1"/>
        <name val="Calibri"/>
        <family val="2"/>
        <scheme val="minor"/>
      </font>
      <numFmt numFmtId="164" formatCode="&quot;$&quot;#,##0_);[Red]\(&quot;$&quot;#,##0\)"/>
    </dxf>
    <dxf>
      <font>
        <strike val="0"/>
        <outline val="0"/>
        <shadow val="0"/>
        <u val="none"/>
        <vertAlign val="baseline"/>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strike val="0"/>
        <outline val="0"/>
        <shadow val="0"/>
        <u val="none"/>
        <vertAlign val="baseline"/>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right"/>
    </dxf>
    <dxf>
      <alignment horizontal="right"/>
    </dxf>
    <dxf>
      <alignment horizontal="center"/>
    </dxf>
    <dxf>
      <alignment horizontal="center"/>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6" formatCode="0.0%"/>
    </dxf>
    <dxf>
      <numFmt numFmtId="164"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6"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6" formatCode="0.0%"/>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6" formatCode="0.0%"/>
    </dxf>
    <dxf>
      <numFmt numFmtId="164" formatCode="&quot;$&quot;#,##0_);[Red]\(&quot;$&quot;#,##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dxf>
    <dxf>
      <alignment horizontal="right"/>
    </dxf>
    <dxf>
      <numFmt numFmtId="166"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numFmt numFmtId="166" formatCode="0.0%"/>
    </dxf>
    <dxf>
      <font>
        <color theme="0"/>
        <family val="2"/>
      </font>
    </dxf>
    <dxf>
      <font>
        <color rgb="FF227447"/>
        <family val="2"/>
      </font>
    </dxf>
    <dxf>
      <font>
        <color rgb="FF227447"/>
        <family val="2"/>
      </font>
    </dxf>
    <dxf>
      <font>
        <color rgb="FF227447"/>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alignment horizontal="right"/>
    </dxf>
    <dxf>
      <numFmt numFmtId="166" formatCode="0.0%"/>
    </dxf>
    <dxf>
      <font>
        <color theme="0"/>
        <family val="2"/>
      </font>
    </dxf>
    <dxf>
      <font>
        <color rgb="FF227447"/>
        <family val="2"/>
      </font>
    </dxf>
    <dxf>
      <font>
        <color rgb="FF227447"/>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alignment horizontal="center"/>
    </dxf>
    <dxf>
      <font>
        <color theme="0"/>
        <family val="2"/>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color rgb="FF227447"/>
        <family val="2"/>
      </font>
    </dxf>
    <dxf>
      <alignment horizontal="right"/>
    </dxf>
    <dxf>
      <numFmt numFmtId="164" formatCode="&quot;$&quot;#,##0_);[Red]\(&quot;$&quot;#,##0\)"/>
    </dxf>
    <dxf>
      <numFmt numFmtId="168" formatCode="&quot;$&quot;#,##0.0_);[Red]\(&quot;$&quot;#,##0.0\)"/>
    </dxf>
    <dxf>
      <numFmt numFmtId="165" formatCode="&quot;$&quot;#,##0.00_);[Red]\(&quot;$&quot;#,##0.00\)"/>
    </dxf>
    <dxf>
      <font>
        <b val="0"/>
        <i val="0"/>
        <strike val="0"/>
        <condense val="0"/>
        <extend val="0"/>
        <outline val="0"/>
        <shadow val="0"/>
        <u val="none"/>
        <vertAlign val="baseline"/>
        <sz val="11"/>
        <color theme="1"/>
        <name val="Segoe UI Light"/>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65"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3" formatCode="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5" formatCode="&quot;$&quot;#,##0.00_);[Red]\(&quot;$&quot;#,##0.00\)"/>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0" formatCode="General"/>
    </dxf>
    <dxf>
      <font>
        <strike val="0"/>
        <outline val="0"/>
        <shadow val="0"/>
        <u val="none"/>
        <vertAlign val="baseline"/>
        <sz val="11"/>
        <color theme="1"/>
        <name val="Calibri"/>
        <family val="2"/>
        <scheme val="minor"/>
      </font>
      <numFmt numFmtId="167" formatCode="mm/dd/yy;@"/>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i val="0"/>
      </font>
      <fill>
        <patternFill>
          <bgColor theme="0" tint="-4.9989318521683403E-2"/>
        </patternFill>
      </fill>
    </dxf>
    <dxf>
      <fill>
        <patternFill>
          <bgColor theme="0" tint="-0.14996795556505021"/>
        </patternFill>
      </fill>
    </dxf>
    <dxf>
      <font>
        <b/>
        <i val="0"/>
        <color theme="0"/>
      </font>
      <fill>
        <patternFill>
          <bgColor rgb="FF227447"/>
        </patternFill>
      </fill>
    </dxf>
    <dxf>
      <font>
        <b/>
        <i val="0"/>
        <color theme="0"/>
      </font>
      <fill>
        <patternFill>
          <bgColor rgb="FF227447"/>
        </patternFill>
      </fill>
    </dxf>
    <dxf>
      <font>
        <color rgb="FF227447"/>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Excel UI" pivot="0" count="7" xr9:uid="{00000000-0011-0000-FFFF-FFFF00000000}">
      <tableStyleElement type="wholeTable" dxfId="836"/>
      <tableStyleElement type="headerRow" dxfId="835"/>
      <tableStyleElement type="totalRow" dxfId="834"/>
      <tableStyleElement type="firstColumn" dxfId="833"/>
      <tableStyleElement type="lastColumn" dxfId="832"/>
      <tableStyleElement type="firstRowStripe" dxfId="831"/>
      <tableStyleElement type="firstColumnStripe" dxfId="830"/>
    </tableStyle>
    <tableStyle name="Excel_PivotTable" table="0" count="5" xr9:uid="{8EEDB777-BE40-443C-BF29-7F911F023B86}">
      <tableStyleElement type="wholeTable" dxfId="829"/>
      <tableStyleElement type="headerRow" dxfId="828"/>
      <tableStyleElement type="totalRow" dxfId="827"/>
      <tableStyleElement type="secondRowStripe" dxfId="826"/>
      <tableStyleElement type="firstSubtotalRow" dxfId="825"/>
    </tableStyle>
  </tableStyles>
  <colors>
    <mruColors>
      <color rgb="FF22744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Excel.xlsx]Create PivotCharts!pt_3a</c:name>
    <c:fmtId val="0"/>
  </c:pivotSource>
  <c:chart>
    <c:title>
      <c:tx>
        <c:strRef>
          <c:f>'Create PivotCharts'!$A$3</c:f>
          <c:strCache>
            <c:ptCount val="1"/>
            <c:pt idx="0">
              <c:v> Category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PivotCharts'!$A$3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"$"#,##0_);[Red]\("$"#,##0\)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27F2-44D8-A663-992A17FF91A6}"/>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'Create PivotCharts'!$A$3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PivotCharts'!$A$3</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PivotCharts'!$A$3</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27F2-44D8-A663-992A17FF91A6}"/>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10!pt_Top10_Customers</c:name>
    <c:fmtId val="2"/>
  </c:pivotSource>
  <c:chart>
    <c:title>
      <c:tx>
        <c:strRef>
          <c:f>'Final Dashboard'!$J$19</c:f>
          <c:strCache>
            <c:ptCount val="1"/>
            <c:pt idx="0">
              <c:v>Customer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Dashboard'!$J$19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Dashboard'!$J$19</c:f>
              <c:strCache>
                <c:ptCount val="9"/>
                <c:pt idx="0">
                  <c:v>Company F</c:v>
                </c:pt>
                <c:pt idx="1">
                  <c:v>Company I</c:v>
                </c:pt>
                <c:pt idx="2">
                  <c:v>Company D</c:v>
                </c:pt>
                <c:pt idx="3">
                  <c:v>Company H</c:v>
                </c:pt>
                <c:pt idx="4">
                  <c:v>Company BB</c:v>
                </c:pt>
                <c:pt idx="5">
                  <c:v>Company Z</c:v>
                </c:pt>
                <c:pt idx="6">
                  <c:v>Company CC</c:v>
                </c:pt>
                <c:pt idx="7">
                  <c:v>Company C</c:v>
                </c:pt>
                <c:pt idx="8">
                  <c:v>Company Y</c:v>
                </c:pt>
              </c:strCache>
            </c:strRef>
          </c:cat>
          <c:val>
            <c:numRef>
              <c:f>'Final Dashboard'!$J$19</c:f>
              <c:numCache>
                <c:formatCode>"$"#,##0_);[Red]\("$"#,##0\)</c:formatCode>
                <c:ptCount val="9"/>
                <c:pt idx="0">
                  <c:v>4327.5</c:v>
                </c:pt>
                <c:pt idx="1">
                  <c:v>3690</c:v>
                </c:pt>
                <c:pt idx="2">
                  <c:v>3520</c:v>
                </c:pt>
                <c:pt idx="3">
                  <c:v>2622</c:v>
                </c:pt>
                <c:pt idx="4">
                  <c:v>1402.5</c:v>
                </c:pt>
                <c:pt idx="5">
                  <c:v>1375.25</c:v>
                </c:pt>
                <c:pt idx="6">
                  <c:v>1218</c:v>
                </c:pt>
                <c:pt idx="7">
                  <c:v>620</c:v>
                </c:pt>
                <c:pt idx="8">
                  <c:v>200</c:v>
                </c:pt>
              </c:numCache>
            </c:numRef>
          </c:val>
          <c:extLst>
            <c:ext xmlns:c16="http://schemas.microsoft.com/office/drawing/2014/chart" uri="{C3380CC4-5D6E-409C-BE32-E72D297353CC}">
              <c16:uniqueId val="{00000000-071B-4EDB-8B99-08DF63820899}"/>
            </c:ext>
          </c:extLst>
        </c:ser>
        <c:dLbls>
          <c:showLegendKey val="0"/>
          <c:showVal val="0"/>
          <c:showCatName val="0"/>
          <c:showSerName val="0"/>
          <c:showPercent val="0"/>
          <c:showBubbleSize val="0"/>
        </c:dLbls>
        <c:gapWidth val="75"/>
        <c:overlap val="-25"/>
        <c:axId val="1039025416"/>
        <c:axId val="1039026400"/>
      </c:barChart>
      <c:lineChart>
        <c:grouping val="standard"/>
        <c:varyColors val="0"/>
        <c:ser>
          <c:idx val="1"/>
          <c:order val="1"/>
          <c:tx>
            <c:strRef>
              <c:f>'Final Dashboard'!$J$19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Dashboard'!$J$19</c:f>
              <c:strCache>
                <c:ptCount val="9"/>
                <c:pt idx="0">
                  <c:v>Company F</c:v>
                </c:pt>
                <c:pt idx="1">
                  <c:v>Company I</c:v>
                </c:pt>
                <c:pt idx="2">
                  <c:v>Company D</c:v>
                </c:pt>
                <c:pt idx="3">
                  <c:v>Company H</c:v>
                </c:pt>
                <c:pt idx="4">
                  <c:v>Company BB</c:v>
                </c:pt>
                <c:pt idx="5">
                  <c:v>Company Z</c:v>
                </c:pt>
                <c:pt idx="6">
                  <c:v>Company CC</c:v>
                </c:pt>
                <c:pt idx="7">
                  <c:v>Company C</c:v>
                </c:pt>
                <c:pt idx="8">
                  <c:v>Company Y</c:v>
                </c:pt>
              </c:strCache>
            </c:strRef>
          </c:cat>
          <c:val>
            <c:numRef>
              <c:f>'Final Dashboard'!$J$19</c:f>
              <c:numCache>
                <c:formatCode>0.0%</c:formatCode>
                <c:ptCount val="9"/>
                <c:pt idx="0">
                  <c:v>0.22806023636052225</c:v>
                </c:pt>
                <c:pt idx="1">
                  <c:v>0.19446384105611256</c:v>
                </c:pt>
                <c:pt idx="2">
                  <c:v>0.18550480230826999</c:v>
                </c:pt>
                <c:pt idx="3">
                  <c:v>0.13817999762848973</c:v>
                </c:pt>
                <c:pt idx="4">
                  <c:v>7.3912069669701319E-2</c:v>
                </c:pt>
                <c:pt idx="5">
                  <c:v>7.2475988458650081E-2</c:v>
                </c:pt>
                <c:pt idx="6">
                  <c:v>6.4188877616895693E-2</c:v>
                </c:pt>
                <c:pt idx="7">
                  <c:v>3.2674141315661188E-2</c:v>
                </c:pt>
                <c:pt idx="8">
                  <c:v>1.0540045585697159E-2</c:v>
                </c:pt>
              </c:numCache>
            </c:numRef>
          </c:val>
          <c:smooth val="0"/>
          <c:extLst>
            <c:ext xmlns:c16="http://schemas.microsoft.com/office/drawing/2014/chart" uri="{C3380CC4-5D6E-409C-BE32-E72D297353CC}">
              <c16:uniqueId val="{00000001-071B-4EDB-8B99-08DF63820899}"/>
            </c:ext>
          </c:extLst>
        </c:ser>
        <c:dLbls>
          <c:showLegendKey val="0"/>
          <c:showVal val="0"/>
          <c:showCatName val="0"/>
          <c:showSerName val="0"/>
          <c:showPercent val="0"/>
          <c:showBubbleSize val="0"/>
        </c:dLbls>
        <c:marker val="1"/>
        <c:smooth val="0"/>
        <c:axId val="1039030008"/>
        <c:axId val="1039027712"/>
      </c:lineChart>
      <c:catAx>
        <c:axId val="10390254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6400"/>
        <c:crosses val="autoZero"/>
        <c:auto val="1"/>
        <c:lblAlgn val="ctr"/>
        <c:lblOffset val="100"/>
        <c:noMultiLvlLbl val="0"/>
      </c:catAx>
      <c:valAx>
        <c:axId val="103902640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5416"/>
        <c:crosses val="autoZero"/>
        <c:crossBetween val="between"/>
      </c:valAx>
      <c:valAx>
        <c:axId val="10390277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30008"/>
        <c:crosses val="max"/>
        <c:crossBetween val="between"/>
      </c:valAx>
      <c:catAx>
        <c:axId val="1039030008"/>
        <c:scaling>
          <c:orientation val="minMax"/>
        </c:scaling>
        <c:delete val="1"/>
        <c:axPos val="b"/>
        <c:numFmt formatCode="General" sourceLinked="1"/>
        <c:majorTickMark val="none"/>
        <c:minorTickMark val="none"/>
        <c:tickLblPos val="nextTo"/>
        <c:crossAx val="1039027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10!pt_Top10_SalesReps</c:name>
    <c:fmtId val="2"/>
  </c:pivotSource>
  <c:chart>
    <c:title>
      <c:tx>
        <c:strRef>
          <c:f>'Final Dashboard'!$N$19</c:f>
          <c:strCache>
            <c:ptCount val="1"/>
            <c:pt idx="0">
              <c:v>Sales Rep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Dashboard'!$N$19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Dashboard'!$N$19</c:f>
              <c:strCache>
                <c:ptCount val="7"/>
                <c:pt idx="0">
                  <c:v>Michael Neipper</c:v>
                </c:pt>
                <c:pt idx="1">
                  <c:v>Robert Zare</c:v>
                </c:pt>
                <c:pt idx="2">
                  <c:v>Jan Kotas</c:v>
                </c:pt>
                <c:pt idx="3">
                  <c:v>Nancy Freehafer</c:v>
                </c:pt>
                <c:pt idx="4">
                  <c:v>Mariya Sergienko</c:v>
                </c:pt>
                <c:pt idx="5">
                  <c:v>Anne Hellung-Larsen</c:v>
                </c:pt>
                <c:pt idx="6">
                  <c:v>Andrew Cencini</c:v>
                </c:pt>
              </c:strCache>
            </c:strRef>
          </c:cat>
          <c:val>
            <c:numRef>
              <c:f>'Final Dashboard'!$N$19</c:f>
              <c:numCache>
                <c:formatCode>"$"#,##0_);[Red]\("$"#,##0\)</c:formatCode>
                <c:ptCount val="7"/>
                <c:pt idx="0">
                  <c:v>5592</c:v>
                </c:pt>
                <c:pt idx="1">
                  <c:v>3690</c:v>
                </c:pt>
                <c:pt idx="2">
                  <c:v>3520</c:v>
                </c:pt>
                <c:pt idx="3">
                  <c:v>2620.5</c:v>
                </c:pt>
                <c:pt idx="4">
                  <c:v>1850</c:v>
                </c:pt>
                <c:pt idx="5">
                  <c:v>1575.25</c:v>
                </c:pt>
                <c:pt idx="6">
                  <c:v>127.5</c:v>
                </c:pt>
              </c:numCache>
            </c:numRef>
          </c:val>
          <c:extLst>
            <c:ext xmlns:c16="http://schemas.microsoft.com/office/drawing/2014/chart" uri="{C3380CC4-5D6E-409C-BE32-E72D297353CC}">
              <c16:uniqueId val="{00000000-5DC9-45EA-A079-B6315FCC2A8F}"/>
            </c:ext>
          </c:extLst>
        </c:ser>
        <c:dLbls>
          <c:showLegendKey val="0"/>
          <c:showVal val="0"/>
          <c:showCatName val="0"/>
          <c:showSerName val="0"/>
          <c:showPercent val="0"/>
          <c:showBubbleSize val="0"/>
        </c:dLbls>
        <c:gapWidth val="75"/>
        <c:overlap val="-25"/>
        <c:axId val="1039021808"/>
        <c:axId val="1039022464"/>
      </c:barChart>
      <c:lineChart>
        <c:grouping val="standard"/>
        <c:varyColors val="0"/>
        <c:ser>
          <c:idx val="1"/>
          <c:order val="1"/>
          <c:tx>
            <c:strRef>
              <c:f>'Final Dashboard'!$N$19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Dashboard'!$N$19</c:f>
              <c:strCache>
                <c:ptCount val="7"/>
                <c:pt idx="0">
                  <c:v>Michael Neipper</c:v>
                </c:pt>
                <c:pt idx="1">
                  <c:v>Robert Zare</c:v>
                </c:pt>
                <c:pt idx="2">
                  <c:v>Jan Kotas</c:v>
                </c:pt>
                <c:pt idx="3">
                  <c:v>Nancy Freehafer</c:v>
                </c:pt>
                <c:pt idx="4">
                  <c:v>Mariya Sergienko</c:v>
                </c:pt>
                <c:pt idx="5">
                  <c:v>Anne Hellung-Larsen</c:v>
                </c:pt>
                <c:pt idx="6">
                  <c:v>Andrew Cencini</c:v>
                </c:pt>
              </c:strCache>
            </c:strRef>
          </c:cat>
          <c:val>
            <c:numRef>
              <c:f>'Final Dashboard'!$N$19</c:f>
              <c:numCache>
                <c:formatCode>0.0%</c:formatCode>
                <c:ptCount val="7"/>
                <c:pt idx="0">
                  <c:v>0.29469967457609253</c:v>
                </c:pt>
                <c:pt idx="1">
                  <c:v>0.19446384105611256</c:v>
                </c:pt>
                <c:pt idx="2">
                  <c:v>0.18550480230826999</c:v>
                </c:pt>
                <c:pt idx="3">
                  <c:v>0.13810094728659703</c:v>
                </c:pt>
                <c:pt idx="4">
                  <c:v>9.7495421667698715E-2</c:v>
                </c:pt>
                <c:pt idx="5">
                  <c:v>8.3016034044347237E-2</c:v>
                </c:pt>
                <c:pt idx="6">
                  <c:v>6.7192790608819383E-3</c:v>
                </c:pt>
              </c:numCache>
            </c:numRef>
          </c:val>
          <c:smooth val="0"/>
          <c:extLst>
            <c:ext xmlns:c16="http://schemas.microsoft.com/office/drawing/2014/chart" uri="{C3380CC4-5D6E-409C-BE32-E72D297353CC}">
              <c16:uniqueId val="{00000001-5DC9-45EA-A079-B6315FCC2A8F}"/>
            </c:ext>
          </c:extLst>
        </c:ser>
        <c:dLbls>
          <c:showLegendKey val="0"/>
          <c:showVal val="0"/>
          <c:showCatName val="0"/>
          <c:showSerName val="0"/>
          <c:showPercent val="0"/>
          <c:showBubbleSize val="0"/>
        </c:dLbls>
        <c:marker val="1"/>
        <c:smooth val="0"/>
        <c:axId val="1036982360"/>
        <c:axId val="1036973176"/>
      </c:lineChart>
      <c:catAx>
        <c:axId val="10390218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2464"/>
        <c:crosses val="autoZero"/>
        <c:auto val="1"/>
        <c:lblAlgn val="ctr"/>
        <c:lblOffset val="100"/>
        <c:noMultiLvlLbl val="0"/>
      </c:catAx>
      <c:valAx>
        <c:axId val="103902246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21808"/>
        <c:crosses val="autoZero"/>
        <c:crossBetween val="between"/>
      </c:valAx>
      <c:valAx>
        <c:axId val="103697317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82360"/>
        <c:crosses val="max"/>
        <c:crossBetween val="between"/>
      </c:valAx>
      <c:catAx>
        <c:axId val="1036982360"/>
        <c:scaling>
          <c:orientation val="minMax"/>
        </c:scaling>
        <c:delete val="1"/>
        <c:axPos val="b"/>
        <c:numFmt formatCode="General" sourceLinked="1"/>
        <c:majorTickMark val="none"/>
        <c:minorTickMark val="none"/>
        <c:tickLblPos val="nextTo"/>
        <c:crossAx val="1036973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10!pt_Top10_Products</c:name>
    <c:fmtId val="7"/>
  </c:pivotSource>
  <c:chart>
    <c:title>
      <c:tx>
        <c:strRef>
          <c:f>'Final Dashboard'!$B$19</c:f>
          <c:strCache>
            <c:ptCount val="1"/>
            <c:pt idx="0">
              <c:v>Category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5"/>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7"/>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Dashboard'!$B$19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Dashboard'!$B$19</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'Final Dashboard'!$B$19</c:f>
              <c:numCache>
                <c:formatCode>"$"#,##0_);[Red]\("$"#,##0\)</c:formatCode>
                <c:ptCount val="10"/>
                <c:pt idx="0">
                  <c:v>5418</c:v>
                </c:pt>
                <c:pt idx="1">
                  <c:v>3240</c:v>
                </c:pt>
                <c:pt idx="2">
                  <c:v>3132</c:v>
                </c:pt>
                <c:pt idx="3">
                  <c:v>1950</c:v>
                </c:pt>
                <c:pt idx="4">
                  <c:v>1472</c:v>
                </c:pt>
                <c:pt idx="5">
                  <c:v>1120</c:v>
                </c:pt>
                <c:pt idx="6">
                  <c:v>772</c:v>
                </c:pt>
                <c:pt idx="7">
                  <c:v>533.75</c:v>
                </c:pt>
                <c:pt idx="8">
                  <c:v>500</c:v>
                </c:pt>
                <c:pt idx="9">
                  <c:v>280</c:v>
                </c:pt>
              </c:numCache>
            </c:numRef>
          </c:val>
          <c:extLst>
            <c:ext xmlns:c16="http://schemas.microsoft.com/office/drawing/2014/chart" uri="{C3380CC4-5D6E-409C-BE32-E72D297353CC}">
              <c16:uniqueId val="{00000000-B201-410D-A9C5-39BEC3254195}"/>
            </c:ext>
          </c:extLst>
        </c:ser>
        <c:dLbls>
          <c:showLegendKey val="0"/>
          <c:showVal val="0"/>
          <c:showCatName val="0"/>
          <c:showSerName val="0"/>
          <c:showPercent val="0"/>
          <c:showBubbleSize val="0"/>
        </c:dLbls>
        <c:gapWidth val="75"/>
        <c:overlap val="-25"/>
        <c:axId val="978053168"/>
        <c:axId val="978054808"/>
      </c:barChart>
      <c:lineChart>
        <c:grouping val="standard"/>
        <c:varyColors val="0"/>
        <c:ser>
          <c:idx val="1"/>
          <c:order val="1"/>
          <c:tx>
            <c:strRef>
              <c:f>'Final Dashboard'!$B$19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Dashboard'!$B$19</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'Final Dashboard'!$B$19</c:f>
              <c:numCache>
                <c:formatCode>0.0%</c:formatCode>
                <c:ptCount val="10"/>
                <c:pt idx="0">
                  <c:v>0.29417274096998819</c:v>
                </c:pt>
                <c:pt idx="1">
                  <c:v>0.17591725373620556</c:v>
                </c:pt>
                <c:pt idx="2">
                  <c:v>0.17005334527833205</c:v>
                </c:pt>
                <c:pt idx="3">
                  <c:v>0.10587612493382742</c:v>
                </c:pt>
                <c:pt idx="4">
                  <c:v>7.9922900462868707E-2</c:v>
                </c:pt>
                <c:pt idx="5">
                  <c:v>6.081090252609575E-2</c:v>
                </c:pt>
                <c:pt idx="6">
                  <c:v>4.1916086384058859E-2</c:v>
                </c:pt>
                <c:pt idx="7">
                  <c:v>2.8980195735092504E-2</c:v>
                </c:pt>
                <c:pt idx="8">
                  <c:v>2.7147724342007032E-2</c:v>
                </c:pt>
                <c:pt idx="9">
                  <c:v>1.5202725631523938E-2</c:v>
                </c:pt>
              </c:numCache>
            </c:numRef>
          </c:val>
          <c:smooth val="0"/>
          <c:extLst>
            <c:ext xmlns:c16="http://schemas.microsoft.com/office/drawing/2014/chart" uri="{C3380CC4-5D6E-409C-BE32-E72D297353CC}">
              <c16:uniqueId val="{00000001-B201-410D-A9C5-39BEC3254195}"/>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10!pt_Top10_Categories</c:name>
    <c:fmtId val="1"/>
  </c:pivotSource>
  <c:chart>
    <c:title>
      <c:tx>
        <c:strRef>
          <c:f>'Top 10'!$B$3</c:f>
          <c:strCache>
            <c:ptCount val="1"/>
            <c:pt idx="0">
              <c:v>Top 10 Categories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10'!$B$3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10'!$B$3</c:f>
              <c:strCache>
                <c:ptCount val="10"/>
                <c:pt idx="0">
                  <c:v>Baked Goods &amp; Mixes</c:v>
                </c:pt>
                <c:pt idx="1">
                  <c:v>Beverages</c:v>
                </c:pt>
                <c:pt idx="2">
                  <c:v>Canned Meat</c:v>
                </c:pt>
                <c:pt idx="3">
                  <c:v>Condiments</c:v>
                </c:pt>
                <c:pt idx="4">
                  <c:v>Dairy Products</c:v>
                </c:pt>
                <c:pt idx="5">
                  <c:v>Jams, Preserves</c:v>
                </c:pt>
                <c:pt idx="6">
                  <c:v>Oil</c:v>
                </c:pt>
                <c:pt idx="7">
                  <c:v>Pasta</c:v>
                </c:pt>
                <c:pt idx="8">
                  <c:v>Sauces</c:v>
                </c:pt>
                <c:pt idx="9">
                  <c:v>Soups</c:v>
                </c:pt>
              </c:strCache>
            </c:strRef>
          </c:cat>
          <c:val>
            <c:numRef>
              <c:f>'Top 10'!$B$3</c:f>
              <c:numCache>
                <c:formatCode>"$"#,##0_);[Red]\("$"#,##0\)</c:formatCode>
                <c:ptCount val="10"/>
                <c:pt idx="0">
                  <c:v>430</c:v>
                </c:pt>
                <c:pt idx="1">
                  <c:v>5418</c:v>
                </c:pt>
                <c:pt idx="2">
                  <c:v>1472</c:v>
                </c:pt>
                <c:pt idx="3">
                  <c:v>500</c:v>
                </c:pt>
                <c:pt idx="4">
                  <c:v>3132</c:v>
                </c:pt>
                <c:pt idx="5">
                  <c:v>3240</c:v>
                </c:pt>
                <c:pt idx="6">
                  <c:v>533.75</c:v>
                </c:pt>
                <c:pt idx="7">
                  <c:v>1950</c:v>
                </c:pt>
                <c:pt idx="8">
                  <c:v>1120</c:v>
                </c:pt>
                <c:pt idx="9">
                  <c:v>772</c:v>
                </c:pt>
              </c:numCache>
            </c:numRef>
          </c:val>
          <c:extLst>
            <c:ext xmlns:c16="http://schemas.microsoft.com/office/drawing/2014/chart" uri="{C3380CC4-5D6E-409C-BE32-E72D297353CC}">
              <c16:uniqueId val="{00000000-0E3B-44FC-BD3A-9021FA6776CA}"/>
            </c:ext>
          </c:extLst>
        </c:ser>
        <c:dLbls>
          <c:showLegendKey val="0"/>
          <c:showVal val="0"/>
          <c:showCatName val="0"/>
          <c:showSerName val="0"/>
          <c:showPercent val="0"/>
          <c:showBubbleSize val="0"/>
        </c:dLbls>
        <c:gapWidth val="75"/>
        <c:overlap val="-25"/>
        <c:axId val="807052744"/>
        <c:axId val="807053400"/>
      </c:barChart>
      <c:lineChart>
        <c:grouping val="standard"/>
        <c:varyColors val="0"/>
        <c:ser>
          <c:idx val="1"/>
          <c:order val="1"/>
          <c:tx>
            <c:strRef>
              <c:f>'Top 10'!$B$3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10'!$B$3</c:f>
              <c:strCache>
                <c:ptCount val="10"/>
                <c:pt idx="0">
                  <c:v>Baked Goods &amp; Mixes</c:v>
                </c:pt>
                <c:pt idx="1">
                  <c:v>Beverages</c:v>
                </c:pt>
                <c:pt idx="2">
                  <c:v>Canned Meat</c:v>
                </c:pt>
                <c:pt idx="3">
                  <c:v>Condiments</c:v>
                </c:pt>
                <c:pt idx="4">
                  <c:v>Dairy Products</c:v>
                </c:pt>
                <c:pt idx="5">
                  <c:v>Jams, Preserves</c:v>
                </c:pt>
                <c:pt idx="6">
                  <c:v>Oil</c:v>
                </c:pt>
                <c:pt idx="7">
                  <c:v>Pasta</c:v>
                </c:pt>
                <c:pt idx="8">
                  <c:v>Sauces</c:v>
                </c:pt>
                <c:pt idx="9">
                  <c:v>Soups</c:v>
                </c:pt>
              </c:strCache>
            </c:strRef>
          </c:cat>
          <c:val>
            <c:numRef>
              <c:f>'Top 10'!$B$3</c:f>
              <c:numCache>
                <c:formatCode>0.0%</c:formatCode>
                <c:ptCount val="10"/>
                <c:pt idx="0">
                  <c:v>2.3158433305058502E-2</c:v>
                </c:pt>
                <c:pt idx="1">
                  <c:v>0.29179625964373712</c:v>
                </c:pt>
                <c:pt idx="2">
                  <c:v>7.9277241453595618E-2</c:v>
                </c:pt>
                <c:pt idx="3">
                  <c:v>2.6928410819835467E-2</c:v>
                </c:pt>
                <c:pt idx="4">
                  <c:v>0.16867956537544937</c:v>
                </c:pt>
                <c:pt idx="5">
                  <c:v>0.17449610211253383</c:v>
                </c:pt>
                <c:pt idx="6">
                  <c:v>2.8746078550174362E-2</c:v>
                </c:pt>
                <c:pt idx="7">
                  <c:v>0.10502080219735832</c:v>
                </c:pt>
                <c:pt idx="8">
                  <c:v>6.0319640236431445E-2</c:v>
                </c:pt>
                <c:pt idx="9">
                  <c:v>4.1577466305825962E-2</c:v>
                </c:pt>
              </c:numCache>
            </c:numRef>
          </c:val>
          <c:smooth val="0"/>
          <c:extLst>
            <c:ext xmlns:c16="http://schemas.microsoft.com/office/drawing/2014/chart" uri="{C3380CC4-5D6E-409C-BE32-E72D297353CC}">
              <c16:uniqueId val="{00000001-0E3B-44FC-BD3A-9021FA6776CA}"/>
            </c:ext>
          </c:extLst>
        </c:ser>
        <c:dLbls>
          <c:showLegendKey val="0"/>
          <c:showVal val="0"/>
          <c:showCatName val="0"/>
          <c:showSerName val="0"/>
          <c:showPercent val="0"/>
          <c:showBubbleSize val="0"/>
        </c:dLbls>
        <c:marker val="1"/>
        <c:smooth val="0"/>
        <c:axId val="821790432"/>
        <c:axId val="821786496"/>
      </c:lineChart>
      <c:catAx>
        <c:axId val="8070527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53400"/>
        <c:crosses val="autoZero"/>
        <c:auto val="1"/>
        <c:lblAlgn val="ctr"/>
        <c:lblOffset val="100"/>
        <c:noMultiLvlLbl val="0"/>
      </c:catAx>
      <c:valAx>
        <c:axId val="80705340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52744"/>
        <c:crosses val="autoZero"/>
        <c:crossBetween val="between"/>
      </c:valAx>
      <c:valAx>
        <c:axId val="82178649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90432"/>
        <c:crosses val="max"/>
        <c:crossBetween val="between"/>
      </c:valAx>
      <c:catAx>
        <c:axId val="821790432"/>
        <c:scaling>
          <c:orientation val="minMax"/>
        </c:scaling>
        <c:delete val="1"/>
        <c:axPos val="b"/>
        <c:numFmt formatCode="General" sourceLinked="1"/>
        <c:majorTickMark val="none"/>
        <c:minorTickMark val="none"/>
        <c:tickLblPos val="nextTo"/>
        <c:crossAx val="821786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10!pt_Top10_Products</c:name>
    <c:fmtId val="8"/>
  </c:pivotSource>
  <c:chart>
    <c:title>
      <c:tx>
        <c:strRef>
          <c:f>'Top 10'!$F$3</c:f>
          <c:strCache>
            <c:ptCount val="1"/>
            <c:pt idx="0">
              <c:v>Top 10 Products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10'!$F$3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10'!$F$3</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'Top 10'!$F$3</c:f>
              <c:numCache>
                <c:formatCode>"$"#,##0_);[Red]\("$"#,##0\)</c:formatCode>
                <c:ptCount val="10"/>
                <c:pt idx="0">
                  <c:v>5418</c:v>
                </c:pt>
                <c:pt idx="1">
                  <c:v>3240</c:v>
                </c:pt>
                <c:pt idx="2">
                  <c:v>3132</c:v>
                </c:pt>
                <c:pt idx="3">
                  <c:v>1950</c:v>
                </c:pt>
                <c:pt idx="4">
                  <c:v>1472</c:v>
                </c:pt>
                <c:pt idx="5">
                  <c:v>1120</c:v>
                </c:pt>
                <c:pt idx="6">
                  <c:v>772</c:v>
                </c:pt>
                <c:pt idx="7">
                  <c:v>533.75</c:v>
                </c:pt>
                <c:pt idx="8">
                  <c:v>500</c:v>
                </c:pt>
                <c:pt idx="9">
                  <c:v>280</c:v>
                </c:pt>
              </c:numCache>
            </c:numRef>
          </c:val>
          <c:extLst>
            <c:ext xmlns:c16="http://schemas.microsoft.com/office/drawing/2014/chart" uri="{C3380CC4-5D6E-409C-BE32-E72D297353CC}">
              <c16:uniqueId val="{00000000-8117-4565-9CEE-5C04D57435C1}"/>
            </c:ext>
          </c:extLst>
        </c:ser>
        <c:dLbls>
          <c:showLegendKey val="0"/>
          <c:showVal val="0"/>
          <c:showCatName val="0"/>
          <c:showSerName val="0"/>
          <c:showPercent val="0"/>
          <c:showBubbleSize val="0"/>
        </c:dLbls>
        <c:gapWidth val="75"/>
        <c:overlap val="-25"/>
        <c:axId val="834898800"/>
        <c:axId val="834903720"/>
      </c:barChart>
      <c:lineChart>
        <c:grouping val="standard"/>
        <c:varyColors val="0"/>
        <c:ser>
          <c:idx val="1"/>
          <c:order val="1"/>
          <c:tx>
            <c:strRef>
              <c:f>'Top 10'!$F$3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10'!$F$3</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'Top 10'!$F$3</c:f>
              <c:numCache>
                <c:formatCode>0.0%</c:formatCode>
                <c:ptCount val="10"/>
                <c:pt idx="0">
                  <c:v>0.29417274096998819</c:v>
                </c:pt>
                <c:pt idx="1">
                  <c:v>0.17591725373620556</c:v>
                </c:pt>
                <c:pt idx="2">
                  <c:v>0.17005334527833205</c:v>
                </c:pt>
                <c:pt idx="3">
                  <c:v>0.10587612493382742</c:v>
                </c:pt>
                <c:pt idx="4">
                  <c:v>7.9922900462868707E-2</c:v>
                </c:pt>
                <c:pt idx="5">
                  <c:v>6.081090252609575E-2</c:v>
                </c:pt>
                <c:pt idx="6">
                  <c:v>4.1916086384058859E-2</c:v>
                </c:pt>
                <c:pt idx="7">
                  <c:v>2.8980195735092504E-2</c:v>
                </c:pt>
                <c:pt idx="8">
                  <c:v>2.7147724342007032E-2</c:v>
                </c:pt>
                <c:pt idx="9">
                  <c:v>1.5202725631523938E-2</c:v>
                </c:pt>
              </c:numCache>
            </c:numRef>
          </c:val>
          <c:smooth val="0"/>
          <c:extLst>
            <c:ext xmlns:c16="http://schemas.microsoft.com/office/drawing/2014/chart" uri="{C3380CC4-5D6E-409C-BE32-E72D297353CC}">
              <c16:uniqueId val="{00000001-8117-4565-9CEE-5C04D57435C1}"/>
            </c:ext>
          </c:extLst>
        </c:ser>
        <c:dLbls>
          <c:showLegendKey val="0"/>
          <c:showVal val="0"/>
          <c:showCatName val="0"/>
          <c:showSerName val="0"/>
          <c:showPercent val="0"/>
          <c:showBubbleSize val="0"/>
        </c:dLbls>
        <c:marker val="1"/>
        <c:smooth val="0"/>
        <c:axId val="834897160"/>
        <c:axId val="834896832"/>
      </c:lineChart>
      <c:catAx>
        <c:axId val="834898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03720"/>
        <c:crosses val="autoZero"/>
        <c:auto val="1"/>
        <c:lblAlgn val="ctr"/>
        <c:lblOffset val="100"/>
        <c:noMultiLvlLbl val="0"/>
      </c:catAx>
      <c:valAx>
        <c:axId val="83490372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8800"/>
        <c:crosses val="autoZero"/>
        <c:crossBetween val="between"/>
      </c:valAx>
      <c:valAx>
        <c:axId val="8348968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97160"/>
        <c:crosses val="max"/>
        <c:crossBetween val="between"/>
      </c:valAx>
      <c:catAx>
        <c:axId val="834897160"/>
        <c:scaling>
          <c:orientation val="minMax"/>
        </c:scaling>
        <c:delete val="1"/>
        <c:axPos val="b"/>
        <c:numFmt formatCode="General" sourceLinked="1"/>
        <c:majorTickMark val="none"/>
        <c:minorTickMark val="none"/>
        <c:tickLblPos val="nextTo"/>
        <c:crossAx val="834896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10!pt_Top10_Customers</c:name>
    <c:fmtId val="3"/>
  </c:pivotSource>
  <c:chart>
    <c:title>
      <c:tx>
        <c:strRef>
          <c:f>'Top 10'!$J$3</c:f>
          <c:strCache>
            <c:ptCount val="1"/>
            <c:pt idx="0">
              <c:v>Top 10 Customers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10'!$J$3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10'!$J$3</c:f>
              <c:strCache>
                <c:ptCount val="9"/>
                <c:pt idx="0">
                  <c:v>Company F</c:v>
                </c:pt>
                <c:pt idx="1">
                  <c:v>Company I</c:v>
                </c:pt>
                <c:pt idx="2">
                  <c:v>Company D</c:v>
                </c:pt>
                <c:pt idx="3">
                  <c:v>Company H</c:v>
                </c:pt>
                <c:pt idx="4">
                  <c:v>Company BB</c:v>
                </c:pt>
                <c:pt idx="5">
                  <c:v>Company Z</c:v>
                </c:pt>
                <c:pt idx="6">
                  <c:v>Company CC</c:v>
                </c:pt>
                <c:pt idx="7">
                  <c:v>Company C</c:v>
                </c:pt>
                <c:pt idx="8">
                  <c:v>Company Y</c:v>
                </c:pt>
              </c:strCache>
            </c:strRef>
          </c:cat>
          <c:val>
            <c:numRef>
              <c:f>'Top 10'!$J$3</c:f>
              <c:numCache>
                <c:formatCode>"$"#,##0_);[Red]\("$"#,##0\)</c:formatCode>
                <c:ptCount val="9"/>
                <c:pt idx="0">
                  <c:v>4327.5</c:v>
                </c:pt>
                <c:pt idx="1">
                  <c:v>3690</c:v>
                </c:pt>
                <c:pt idx="2">
                  <c:v>3520</c:v>
                </c:pt>
                <c:pt idx="3">
                  <c:v>2622</c:v>
                </c:pt>
                <c:pt idx="4">
                  <c:v>1402.5</c:v>
                </c:pt>
                <c:pt idx="5">
                  <c:v>1375.25</c:v>
                </c:pt>
                <c:pt idx="6">
                  <c:v>1218</c:v>
                </c:pt>
                <c:pt idx="7">
                  <c:v>620</c:v>
                </c:pt>
                <c:pt idx="8">
                  <c:v>200</c:v>
                </c:pt>
              </c:numCache>
            </c:numRef>
          </c:val>
          <c:extLst>
            <c:ext xmlns:c16="http://schemas.microsoft.com/office/drawing/2014/chart" uri="{C3380CC4-5D6E-409C-BE32-E72D297353CC}">
              <c16:uniqueId val="{00000000-E7CE-4FF3-8DDC-3463465B69B1}"/>
            </c:ext>
          </c:extLst>
        </c:ser>
        <c:dLbls>
          <c:showLegendKey val="0"/>
          <c:showVal val="0"/>
          <c:showCatName val="0"/>
          <c:showSerName val="0"/>
          <c:showPercent val="0"/>
          <c:showBubbleSize val="0"/>
        </c:dLbls>
        <c:gapWidth val="75"/>
        <c:overlap val="-25"/>
        <c:axId val="818088904"/>
        <c:axId val="818098744"/>
      </c:barChart>
      <c:lineChart>
        <c:grouping val="standard"/>
        <c:varyColors val="0"/>
        <c:ser>
          <c:idx val="1"/>
          <c:order val="1"/>
          <c:tx>
            <c:strRef>
              <c:f>'Top 10'!$J$3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10'!$J$3</c:f>
              <c:strCache>
                <c:ptCount val="9"/>
                <c:pt idx="0">
                  <c:v>Company F</c:v>
                </c:pt>
                <c:pt idx="1">
                  <c:v>Company I</c:v>
                </c:pt>
                <c:pt idx="2">
                  <c:v>Company D</c:v>
                </c:pt>
                <c:pt idx="3">
                  <c:v>Company H</c:v>
                </c:pt>
                <c:pt idx="4">
                  <c:v>Company BB</c:v>
                </c:pt>
                <c:pt idx="5">
                  <c:v>Company Z</c:v>
                </c:pt>
                <c:pt idx="6">
                  <c:v>Company CC</c:v>
                </c:pt>
                <c:pt idx="7">
                  <c:v>Company C</c:v>
                </c:pt>
                <c:pt idx="8">
                  <c:v>Company Y</c:v>
                </c:pt>
              </c:strCache>
            </c:strRef>
          </c:cat>
          <c:val>
            <c:numRef>
              <c:f>'Top 10'!$J$3</c:f>
              <c:numCache>
                <c:formatCode>0.0%</c:formatCode>
                <c:ptCount val="9"/>
                <c:pt idx="0">
                  <c:v>0.22806023636052225</c:v>
                </c:pt>
                <c:pt idx="1">
                  <c:v>0.19446384105611256</c:v>
                </c:pt>
                <c:pt idx="2">
                  <c:v>0.18550480230826999</c:v>
                </c:pt>
                <c:pt idx="3">
                  <c:v>0.13817999762848973</c:v>
                </c:pt>
                <c:pt idx="4">
                  <c:v>7.3912069669701319E-2</c:v>
                </c:pt>
                <c:pt idx="5">
                  <c:v>7.2475988458650081E-2</c:v>
                </c:pt>
                <c:pt idx="6">
                  <c:v>6.4188877616895693E-2</c:v>
                </c:pt>
                <c:pt idx="7">
                  <c:v>3.2674141315661188E-2</c:v>
                </c:pt>
                <c:pt idx="8">
                  <c:v>1.0540045585697159E-2</c:v>
                </c:pt>
              </c:numCache>
            </c:numRef>
          </c:val>
          <c:smooth val="0"/>
          <c:extLst>
            <c:ext xmlns:c16="http://schemas.microsoft.com/office/drawing/2014/chart" uri="{C3380CC4-5D6E-409C-BE32-E72D297353CC}">
              <c16:uniqueId val="{00000001-E7CE-4FF3-8DDC-3463465B69B1}"/>
            </c:ext>
          </c:extLst>
        </c:ser>
        <c:dLbls>
          <c:showLegendKey val="0"/>
          <c:showVal val="0"/>
          <c:showCatName val="0"/>
          <c:showSerName val="0"/>
          <c:showPercent val="0"/>
          <c:showBubbleSize val="0"/>
        </c:dLbls>
        <c:marker val="1"/>
        <c:smooth val="0"/>
        <c:axId val="732642096"/>
        <c:axId val="732641112"/>
      </c:lineChart>
      <c:catAx>
        <c:axId val="8180889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98744"/>
        <c:crosses val="autoZero"/>
        <c:auto val="1"/>
        <c:lblAlgn val="ctr"/>
        <c:lblOffset val="100"/>
        <c:noMultiLvlLbl val="0"/>
      </c:catAx>
      <c:valAx>
        <c:axId val="81809874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88904"/>
        <c:crosses val="autoZero"/>
        <c:crossBetween val="between"/>
      </c:valAx>
      <c:valAx>
        <c:axId val="73264111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2096"/>
        <c:crosses val="max"/>
        <c:crossBetween val="between"/>
      </c:valAx>
      <c:catAx>
        <c:axId val="732642096"/>
        <c:scaling>
          <c:orientation val="minMax"/>
        </c:scaling>
        <c:delete val="1"/>
        <c:axPos val="b"/>
        <c:numFmt formatCode="General" sourceLinked="1"/>
        <c:majorTickMark val="none"/>
        <c:minorTickMark val="none"/>
        <c:tickLblPos val="nextTo"/>
        <c:crossAx val="7326411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10!pt_Top10_SalesReps</c:name>
    <c:fmtId val="3"/>
  </c:pivotSource>
  <c:chart>
    <c:title>
      <c:tx>
        <c:strRef>
          <c:f>'Top 10'!$N$3</c:f>
          <c:strCache>
            <c:ptCount val="1"/>
            <c:pt idx="0">
              <c:v>Top Sales Reps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10'!$N$3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10'!$N$3</c:f>
              <c:strCache>
                <c:ptCount val="7"/>
                <c:pt idx="0">
                  <c:v>Michael Neipper</c:v>
                </c:pt>
                <c:pt idx="1">
                  <c:v>Robert Zare</c:v>
                </c:pt>
                <c:pt idx="2">
                  <c:v>Jan Kotas</c:v>
                </c:pt>
                <c:pt idx="3">
                  <c:v>Nancy Freehafer</c:v>
                </c:pt>
                <c:pt idx="4">
                  <c:v>Mariya Sergienko</c:v>
                </c:pt>
                <c:pt idx="5">
                  <c:v>Anne Hellung-Larsen</c:v>
                </c:pt>
                <c:pt idx="6">
                  <c:v>Andrew Cencini</c:v>
                </c:pt>
              </c:strCache>
            </c:strRef>
          </c:cat>
          <c:val>
            <c:numRef>
              <c:f>'Top 10'!$N$3</c:f>
              <c:numCache>
                <c:formatCode>"$"#,##0_);[Red]\("$"#,##0\)</c:formatCode>
                <c:ptCount val="7"/>
                <c:pt idx="0">
                  <c:v>5592</c:v>
                </c:pt>
                <c:pt idx="1">
                  <c:v>3690</c:v>
                </c:pt>
                <c:pt idx="2">
                  <c:v>3520</c:v>
                </c:pt>
                <c:pt idx="3">
                  <c:v>2620.5</c:v>
                </c:pt>
                <c:pt idx="4">
                  <c:v>1850</c:v>
                </c:pt>
                <c:pt idx="5">
                  <c:v>1575.25</c:v>
                </c:pt>
                <c:pt idx="6">
                  <c:v>127.5</c:v>
                </c:pt>
              </c:numCache>
            </c:numRef>
          </c:val>
          <c:extLst>
            <c:ext xmlns:c16="http://schemas.microsoft.com/office/drawing/2014/chart" uri="{C3380CC4-5D6E-409C-BE32-E72D297353CC}">
              <c16:uniqueId val="{00000000-590E-43F8-9345-84B86863AEC0}"/>
            </c:ext>
          </c:extLst>
        </c:ser>
        <c:dLbls>
          <c:showLegendKey val="0"/>
          <c:showVal val="0"/>
          <c:showCatName val="0"/>
          <c:showSerName val="0"/>
          <c:showPercent val="0"/>
          <c:showBubbleSize val="0"/>
        </c:dLbls>
        <c:gapWidth val="75"/>
        <c:overlap val="-25"/>
        <c:axId val="806876728"/>
        <c:axId val="806875416"/>
      </c:barChart>
      <c:lineChart>
        <c:grouping val="standard"/>
        <c:varyColors val="0"/>
        <c:ser>
          <c:idx val="1"/>
          <c:order val="1"/>
          <c:tx>
            <c:strRef>
              <c:f>'Top 10'!$N$3</c:f>
              <c:strCache>
                <c:ptCount val="1"/>
                <c:pt idx="0">
                  <c:v>% of Total</c:v>
                </c:pt>
              </c:strCache>
            </c:strRef>
          </c:tx>
          <c:spPr>
            <a:ln w="28575" cap="rnd">
              <a:solidFill>
                <a:schemeClr val="accent2"/>
              </a:solidFill>
              <a:round/>
            </a:ln>
            <a:effectLst/>
          </c:spPr>
          <c:marker>
            <c:symbol val="circle"/>
            <c:size val="6"/>
            <c:spPr>
              <a:solidFill>
                <a:schemeClr val="accent2"/>
              </a:solidFill>
              <a:ln>
                <a:noFill/>
              </a:ln>
              <a:effectLst/>
            </c:spPr>
          </c:marker>
          <c:cat>
            <c:strRef>
              <c:f>'Top 10'!$N$3</c:f>
              <c:strCache>
                <c:ptCount val="7"/>
                <c:pt idx="0">
                  <c:v>Michael Neipper</c:v>
                </c:pt>
                <c:pt idx="1">
                  <c:v>Robert Zare</c:v>
                </c:pt>
                <c:pt idx="2">
                  <c:v>Jan Kotas</c:v>
                </c:pt>
                <c:pt idx="3">
                  <c:v>Nancy Freehafer</c:v>
                </c:pt>
                <c:pt idx="4">
                  <c:v>Mariya Sergienko</c:v>
                </c:pt>
                <c:pt idx="5">
                  <c:v>Anne Hellung-Larsen</c:v>
                </c:pt>
                <c:pt idx="6">
                  <c:v>Andrew Cencini</c:v>
                </c:pt>
              </c:strCache>
            </c:strRef>
          </c:cat>
          <c:val>
            <c:numRef>
              <c:f>'Top 10'!$N$3</c:f>
              <c:numCache>
                <c:formatCode>0.0%</c:formatCode>
                <c:ptCount val="7"/>
                <c:pt idx="0">
                  <c:v>0.29469967457609253</c:v>
                </c:pt>
                <c:pt idx="1">
                  <c:v>0.19446384105611256</c:v>
                </c:pt>
                <c:pt idx="2">
                  <c:v>0.18550480230826999</c:v>
                </c:pt>
                <c:pt idx="3">
                  <c:v>0.13810094728659703</c:v>
                </c:pt>
                <c:pt idx="4">
                  <c:v>9.7495421667698715E-2</c:v>
                </c:pt>
                <c:pt idx="5">
                  <c:v>8.3016034044347237E-2</c:v>
                </c:pt>
                <c:pt idx="6">
                  <c:v>6.7192790608819383E-3</c:v>
                </c:pt>
              </c:numCache>
            </c:numRef>
          </c:val>
          <c:smooth val="0"/>
          <c:extLst>
            <c:ext xmlns:c16="http://schemas.microsoft.com/office/drawing/2014/chart" uri="{C3380CC4-5D6E-409C-BE32-E72D297353CC}">
              <c16:uniqueId val="{00000001-590E-43F8-9345-84B86863AEC0}"/>
            </c:ext>
          </c:extLst>
        </c:ser>
        <c:dLbls>
          <c:showLegendKey val="0"/>
          <c:showVal val="0"/>
          <c:showCatName val="0"/>
          <c:showSerName val="0"/>
          <c:showPercent val="0"/>
          <c:showBubbleSize val="0"/>
        </c:dLbls>
        <c:marker val="1"/>
        <c:smooth val="0"/>
        <c:axId val="806869840"/>
        <c:axId val="806863936"/>
      </c:lineChart>
      <c:catAx>
        <c:axId val="8068767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5416"/>
        <c:crosses val="autoZero"/>
        <c:auto val="1"/>
        <c:lblAlgn val="ctr"/>
        <c:lblOffset val="100"/>
        <c:noMultiLvlLbl val="0"/>
      </c:catAx>
      <c:valAx>
        <c:axId val="8068754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76728"/>
        <c:crosses val="autoZero"/>
        <c:crossBetween val="between"/>
      </c:valAx>
      <c:valAx>
        <c:axId val="80686393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69840"/>
        <c:crosses val="max"/>
        <c:crossBetween val="between"/>
      </c:valAx>
      <c:catAx>
        <c:axId val="806869840"/>
        <c:scaling>
          <c:orientation val="minMax"/>
        </c:scaling>
        <c:delete val="1"/>
        <c:axPos val="b"/>
        <c:numFmt formatCode="General" sourceLinked="1"/>
        <c:majorTickMark val="none"/>
        <c:minorTickMark val="none"/>
        <c:tickLblPos val="nextTo"/>
        <c:crossAx val="806863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Excel.xlsx]Create PivotCharts!pt_3b</c:name>
    <c:fmtId val="0"/>
  </c:pivotSource>
  <c:chart>
    <c:title>
      <c:tx>
        <c:strRef>
          <c:f>'Create PivotCharts'!$E$3</c:f>
          <c:strCache>
            <c:ptCount val="1"/>
            <c:pt idx="0">
              <c:v> Product</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PivotCharts'!$E$3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"$"#,##0_);[Red]\("$"#,##0\)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EC6F-4BE2-8363-809F36C5BB80}"/>
            </c:ext>
          </c:extLst>
        </c:ser>
        <c:dLbls>
          <c:showLegendKey val="0"/>
          <c:showVal val="0"/>
          <c:showCatName val="0"/>
          <c:showSerName val="0"/>
          <c:showPercent val="0"/>
          <c:showBubbleSize val="0"/>
        </c:dLbls>
        <c:gapWidth val="75"/>
        <c:overlap val="-25"/>
        <c:axId val="844337688"/>
        <c:axId val="844338016"/>
      </c:barChart>
      <c:lineChart>
        <c:grouping val="standard"/>
        <c:varyColors val="0"/>
        <c:ser>
          <c:idx val="1"/>
          <c:order val="1"/>
          <c:tx>
            <c:strRef>
              <c:f>'Create PivotCharts'!$E$3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PivotCharts'!$E$3</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PivotCharts'!$E$3</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EC6F-4BE2-8363-809F36C5BB80}"/>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none"/>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Excel.xlsx]Create PivotCharts!pt_3c</c:name>
    <c:fmtId val="0"/>
  </c:pivotSource>
  <c:chart>
    <c:title>
      <c:tx>
        <c:strRef>
          <c:f>'Create PivotCharts'!$I$3</c:f>
          <c:strCache>
            <c:ptCount val="1"/>
            <c:pt idx="0">
              <c:v> Company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PivotCharts'!$I$3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"$"#,##0_);[Red]\("$"#,##0\)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FAD3-431A-8717-1E8283609133}"/>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'Create PivotCharts'!$I$3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PivotCharts'!$I$3</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PivotCharts'!$I$3</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FAD3-431A-8717-1E8283609133}"/>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Excel.xlsx]Create PivotCharts!pt_3d</c:name>
    <c:fmtId val="0"/>
  </c:pivotSource>
  <c:chart>
    <c:title>
      <c:tx>
        <c:strRef>
          <c:f>'Create PivotCharts'!$M$3</c:f>
          <c:strCache>
            <c:ptCount val="1"/>
            <c:pt idx="0">
              <c:v>Sales Rep</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PivotCharts'!$M$3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"$"#,##0_);[Red]\("$"#,##0\)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E991-4EB2-BED0-417E41DE058C}"/>
            </c:ext>
          </c:extLst>
        </c:ser>
        <c:dLbls>
          <c:showLegendKey val="0"/>
          <c:showVal val="0"/>
          <c:showCatName val="0"/>
          <c:showSerName val="0"/>
          <c:showPercent val="0"/>
          <c:showBubbleSize val="0"/>
        </c:dLbls>
        <c:gapWidth val="75"/>
        <c:overlap val="-25"/>
        <c:axId val="402608432"/>
        <c:axId val="402613024"/>
      </c:barChart>
      <c:lineChart>
        <c:grouping val="standard"/>
        <c:varyColors val="0"/>
        <c:ser>
          <c:idx val="1"/>
          <c:order val="1"/>
          <c:tx>
            <c:strRef>
              <c:f>'Create PivotCharts'!$M$3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'Create PivotCharts'!$M$3</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PivotCharts'!$M$3</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E991-4EB2-BED0-417E41DE058C}"/>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none"/>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Excel.xlsx]Add Slicers &amp; Timeline!pt_4a</c:name>
    <c:fmtId val="4"/>
  </c:pivotSource>
  <c:chart>
    <c:title>
      <c:tx>
        <c:strRef>
          <c:f>'Add Slicers &amp; Timeline'!$B$3</c:f>
          <c:strCache>
            <c:ptCount val="1"/>
            <c:pt idx="0">
              <c:v> Category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Timeline'!$B$3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Timeline'!$B$3</c:f>
              <c:strCache>
                <c:ptCount val="1"/>
                <c:pt idx="0">
                  <c:v>Canned Meat</c:v>
                </c:pt>
              </c:strCache>
            </c:strRef>
          </c:cat>
          <c:val>
            <c:numRef>
              <c:f>'Add Slicers &amp; Timeline'!$B$3</c:f>
              <c:numCache>
                <c:formatCode>"$"#,##0_);[Red]\("$"#,##0\)</c:formatCode>
                <c:ptCount val="1"/>
                <c:pt idx="0">
                  <c:v>736</c:v>
                </c:pt>
              </c:numCache>
            </c:numRef>
          </c:val>
          <c:extLst>
            <c:ext xmlns:c16="http://schemas.microsoft.com/office/drawing/2014/chart" uri="{C3380CC4-5D6E-409C-BE32-E72D297353CC}">
              <c16:uniqueId val="{00000000-43B4-4B63-A48D-696FCF5ABDEF}"/>
            </c:ext>
          </c:extLst>
        </c:ser>
        <c:dLbls>
          <c:showLegendKey val="0"/>
          <c:showVal val="0"/>
          <c:showCatName val="0"/>
          <c:showSerName val="0"/>
          <c:showPercent val="0"/>
          <c:showBubbleSize val="0"/>
        </c:dLbls>
        <c:gapWidth val="75"/>
        <c:overlap val="-25"/>
        <c:axId val="842831504"/>
        <c:axId val="842835440"/>
      </c:barChart>
      <c:lineChart>
        <c:grouping val="standard"/>
        <c:varyColors val="0"/>
        <c:ser>
          <c:idx val="1"/>
          <c:order val="1"/>
          <c:tx>
            <c:strRef>
              <c:f>'Add Slicers &amp; Timeline'!$B$3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Timeline'!$B$3</c:f>
              <c:strCache>
                <c:ptCount val="1"/>
                <c:pt idx="0">
                  <c:v>Canned Meat</c:v>
                </c:pt>
              </c:strCache>
            </c:strRef>
          </c:cat>
          <c:val>
            <c:numRef>
              <c:f>'Add Slicers &amp; Timeline'!$B$3</c:f>
              <c:numCache>
                <c:formatCode>0.00%</c:formatCode>
                <c:ptCount val="1"/>
                <c:pt idx="0">
                  <c:v>1</c:v>
                </c:pt>
              </c:numCache>
            </c:numRef>
          </c:val>
          <c:smooth val="0"/>
          <c:extLst>
            <c:ext xmlns:c16="http://schemas.microsoft.com/office/drawing/2014/chart" uri="{C3380CC4-5D6E-409C-BE32-E72D297353CC}">
              <c16:uniqueId val="{00000001-43B4-4B63-A48D-696FCF5ABDEF}"/>
            </c:ext>
          </c:extLst>
        </c:ser>
        <c:dLbls>
          <c:showLegendKey val="0"/>
          <c:showVal val="0"/>
          <c:showCatName val="0"/>
          <c:showSerName val="0"/>
          <c:showPercent val="0"/>
          <c:showBubbleSize val="0"/>
        </c:dLbls>
        <c:marker val="1"/>
        <c:smooth val="0"/>
        <c:axId val="842828552"/>
        <c:axId val="842827896"/>
      </c:lineChart>
      <c:catAx>
        <c:axId val="8428315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5440"/>
        <c:crosses val="autoZero"/>
        <c:auto val="1"/>
        <c:lblAlgn val="ctr"/>
        <c:lblOffset val="100"/>
        <c:noMultiLvlLbl val="0"/>
      </c:catAx>
      <c:valAx>
        <c:axId val="842835440"/>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1504"/>
        <c:crosses val="autoZero"/>
        <c:crossBetween val="between"/>
      </c:valAx>
      <c:valAx>
        <c:axId val="842827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28552"/>
        <c:crosses val="max"/>
        <c:crossBetween val="between"/>
      </c:valAx>
      <c:catAx>
        <c:axId val="842828552"/>
        <c:scaling>
          <c:orientation val="minMax"/>
        </c:scaling>
        <c:delete val="1"/>
        <c:axPos val="b"/>
        <c:numFmt formatCode="General" sourceLinked="1"/>
        <c:majorTickMark val="none"/>
        <c:minorTickMark val="none"/>
        <c:tickLblPos val="nextTo"/>
        <c:crossAx val="842827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Excel.xlsx]Add Slicers &amp; Timeline!pt_4b</c:name>
    <c:fmtId val="1"/>
  </c:pivotSource>
  <c:chart>
    <c:title>
      <c:tx>
        <c:strRef>
          <c:f>'Add Slicers &amp; Timeline'!$F$3</c:f>
          <c:strCache>
            <c:ptCount val="1"/>
            <c:pt idx="0">
              <c:v> Product</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Timeline'!$F$3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Timeline'!$F$3</c:f>
              <c:strCache>
                <c:ptCount val="1"/>
                <c:pt idx="0">
                  <c:v>Crab Meat</c:v>
                </c:pt>
              </c:strCache>
            </c:strRef>
          </c:cat>
          <c:val>
            <c:numRef>
              <c:f>'Add Slicers &amp; Timeline'!$F$3</c:f>
              <c:numCache>
                <c:formatCode>"$"#,##0_);[Red]\("$"#,##0\)</c:formatCode>
                <c:ptCount val="1"/>
                <c:pt idx="0">
                  <c:v>736</c:v>
                </c:pt>
              </c:numCache>
            </c:numRef>
          </c:val>
          <c:extLst>
            <c:ext xmlns:c16="http://schemas.microsoft.com/office/drawing/2014/chart" uri="{C3380CC4-5D6E-409C-BE32-E72D297353CC}">
              <c16:uniqueId val="{00000000-65DE-42A7-9852-04DDFCA7F5E8}"/>
            </c:ext>
          </c:extLst>
        </c:ser>
        <c:dLbls>
          <c:showLegendKey val="0"/>
          <c:showVal val="0"/>
          <c:showCatName val="0"/>
          <c:showSerName val="0"/>
          <c:showPercent val="0"/>
          <c:showBubbleSize val="0"/>
        </c:dLbls>
        <c:gapWidth val="75"/>
        <c:overlap val="-25"/>
        <c:axId val="844337688"/>
        <c:axId val="844338016"/>
      </c:barChart>
      <c:lineChart>
        <c:grouping val="standard"/>
        <c:varyColors val="0"/>
        <c:ser>
          <c:idx val="1"/>
          <c:order val="1"/>
          <c:tx>
            <c:strRef>
              <c:f>'Add Slicers &amp; Timeline'!$F$3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Timeline'!$F$3</c:f>
              <c:strCache>
                <c:ptCount val="1"/>
                <c:pt idx="0">
                  <c:v>Crab Meat</c:v>
                </c:pt>
              </c:strCache>
            </c:strRef>
          </c:cat>
          <c:val>
            <c:numRef>
              <c:f>'Add Slicers &amp; Timeline'!$F$3</c:f>
              <c:numCache>
                <c:formatCode>0.00%</c:formatCode>
                <c:ptCount val="1"/>
                <c:pt idx="0">
                  <c:v>1</c:v>
                </c:pt>
              </c:numCache>
            </c:numRef>
          </c:val>
          <c:smooth val="0"/>
          <c:extLst>
            <c:ext xmlns:c16="http://schemas.microsoft.com/office/drawing/2014/chart" uri="{C3380CC4-5D6E-409C-BE32-E72D297353CC}">
              <c16:uniqueId val="{00000001-65DE-42A7-9852-04DDFCA7F5E8}"/>
            </c:ext>
          </c:extLst>
        </c:ser>
        <c:dLbls>
          <c:showLegendKey val="0"/>
          <c:showVal val="0"/>
          <c:showCatName val="0"/>
          <c:showSerName val="0"/>
          <c:showPercent val="0"/>
          <c:showBubbleSize val="0"/>
        </c:dLbls>
        <c:marker val="1"/>
        <c:smooth val="0"/>
        <c:axId val="844341296"/>
        <c:axId val="844341624"/>
      </c:lineChart>
      <c:catAx>
        <c:axId val="8443376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8016"/>
        <c:crosses val="autoZero"/>
        <c:auto val="1"/>
        <c:lblAlgn val="ctr"/>
        <c:lblOffset val="100"/>
        <c:noMultiLvlLbl val="0"/>
      </c:catAx>
      <c:valAx>
        <c:axId val="844338016"/>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37688"/>
        <c:crosses val="autoZero"/>
        <c:crossBetween val="between"/>
      </c:valAx>
      <c:valAx>
        <c:axId val="844341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41296"/>
        <c:crosses val="max"/>
        <c:crossBetween val="between"/>
      </c:valAx>
      <c:catAx>
        <c:axId val="844341296"/>
        <c:scaling>
          <c:orientation val="minMax"/>
        </c:scaling>
        <c:delete val="1"/>
        <c:axPos val="b"/>
        <c:numFmt formatCode="General" sourceLinked="1"/>
        <c:majorTickMark val="none"/>
        <c:minorTickMark val="none"/>
        <c:tickLblPos val="nextTo"/>
        <c:crossAx val="844341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Excel.xlsx]Add Slicers &amp; Timeline!pt_4c</c:name>
    <c:fmtId val="1"/>
  </c:pivotSource>
  <c:chart>
    <c:title>
      <c:tx>
        <c:strRef>
          <c:f>'Add Slicers &amp; Timeline'!$J$3</c:f>
          <c:strCache>
            <c:ptCount val="1"/>
            <c:pt idx="0">
              <c:v> Company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Timeline'!$J$3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Timeline'!$J$3</c:f>
              <c:strCache>
                <c:ptCount val="1"/>
                <c:pt idx="0">
                  <c:v>Company A</c:v>
                </c:pt>
              </c:strCache>
            </c:strRef>
          </c:cat>
          <c:val>
            <c:numRef>
              <c:f>'Add Slicers &amp; Timeline'!$J$3</c:f>
              <c:numCache>
                <c:formatCode>"$"#,##0_);[Red]\("$"#,##0\)</c:formatCode>
                <c:ptCount val="1"/>
                <c:pt idx="0">
                  <c:v>736</c:v>
                </c:pt>
              </c:numCache>
            </c:numRef>
          </c:val>
          <c:extLst>
            <c:ext xmlns:c16="http://schemas.microsoft.com/office/drawing/2014/chart" uri="{C3380CC4-5D6E-409C-BE32-E72D297353CC}">
              <c16:uniqueId val="{00000000-6D10-4C5D-B5EA-3DD5F03B0FBF}"/>
            </c:ext>
          </c:extLst>
        </c:ser>
        <c:dLbls>
          <c:showLegendKey val="0"/>
          <c:showVal val="0"/>
          <c:showCatName val="0"/>
          <c:showSerName val="0"/>
          <c:showPercent val="0"/>
          <c:showBubbleSize val="0"/>
        </c:dLbls>
        <c:gapWidth val="75"/>
        <c:overlap val="-25"/>
        <c:axId val="842836424"/>
        <c:axId val="842837408"/>
      </c:barChart>
      <c:lineChart>
        <c:grouping val="standard"/>
        <c:varyColors val="0"/>
        <c:ser>
          <c:idx val="1"/>
          <c:order val="1"/>
          <c:tx>
            <c:strRef>
              <c:f>'Add Slicers &amp; Timeline'!$J$3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Timeline'!$J$3</c:f>
              <c:strCache>
                <c:ptCount val="1"/>
                <c:pt idx="0">
                  <c:v>Company A</c:v>
                </c:pt>
              </c:strCache>
            </c:strRef>
          </c:cat>
          <c:val>
            <c:numRef>
              <c:f>'Add Slicers &amp; Timeline'!$J$3</c:f>
              <c:numCache>
                <c:formatCode>0.00%</c:formatCode>
                <c:ptCount val="1"/>
                <c:pt idx="0">
                  <c:v>1</c:v>
                </c:pt>
              </c:numCache>
            </c:numRef>
          </c:val>
          <c:smooth val="0"/>
          <c:extLst>
            <c:ext xmlns:c16="http://schemas.microsoft.com/office/drawing/2014/chart" uri="{C3380CC4-5D6E-409C-BE32-E72D297353CC}">
              <c16:uniqueId val="{00000001-6D10-4C5D-B5EA-3DD5F03B0FBF}"/>
            </c:ext>
          </c:extLst>
        </c:ser>
        <c:dLbls>
          <c:showLegendKey val="0"/>
          <c:showVal val="0"/>
          <c:showCatName val="0"/>
          <c:showSerName val="0"/>
          <c:showPercent val="0"/>
          <c:showBubbleSize val="0"/>
        </c:dLbls>
        <c:marker val="1"/>
        <c:smooth val="0"/>
        <c:axId val="842840360"/>
        <c:axId val="842842984"/>
      </c:lineChart>
      <c:catAx>
        <c:axId val="8428364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7408"/>
        <c:crosses val="autoZero"/>
        <c:auto val="1"/>
        <c:lblAlgn val="ctr"/>
        <c:lblOffset val="100"/>
        <c:noMultiLvlLbl val="0"/>
      </c:catAx>
      <c:valAx>
        <c:axId val="8428374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36424"/>
        <c:crosses val="autoZero"/>
        <c:crossBetween val="between"/>
      </c:valAx>
      <c:valAx>
        <c:axId val="8428429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0360"/>
        <c:crosses val="max"/>
        <c:crossBetween val="between"/>
      </c:valAx>
      <c:catAx>
        <c:axId val="842840360"/>
        <c:scaling>
          <c:orientation val="minMax"/>
        </c:scaling>
        <c:delete val="1"/>
        <c:axPos val="b"/>
        <c:numFmt formatCode="General" sourceLinked="1"/>
        <c:majorTickMark val="none"/>
        <c:minorTickMark val="none"/>
        <c:tickLblPos val="nextTo"/>
        <c:crossAx val="8428429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Excel.xlsx]Add Slicers &amp; Timeline!pt_4d</c:name>
    <c:fmtId val="1"/>
  </c:pivotSource>
  <c:chart>
    <c:title>
      <c:tx>
        <c:strRef>
          <c:f>'Add Slicers &amp; Timeline'!$N$3</c:f>
          <c:strCache>
            <c:ptCount val="1"/>
            <c:pt idx="0">
              <c:v>Sales Rep</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Slicers &amp; Timeline'!$N$3</c:f>
              <c:strCache>
                <c:ptCount val="1"/>
                <c:pt idx="0">
                  <c:v>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'Add Slicers &amp; Timeline'!$N$3</c:f>
              <c:strCache>
                <c:ptCount val="1"/>
                <c:pt idx="0">
                  <c:v>Nancy Freehafer</c:v>
                </c:pt>
              </c:strCache>
            </c:strRef>
          </c:cat>
          <c:val>
            <c:numRef>
              <c:f>'Add Slicers &amp; Timeline'!$N$3</c:f>
              <c:numCache>
                <c:formatCode>"$"#,##0_);[Red]\("$"#,##0\)</c:formatCode>
                <c:ptCount val="1"/>
                <c:pt idx="0">
                  <c:v>736</c:v>
                </c:pt>
              </c:numCache>
            </c:numRef>
          </c:val>
          <c:extLst>
            <c:ext xmlns:c16="http://schemas.microsoft.com/office/drawing/2014/chart" uri="{C3380CC4-5D6E-409C-BE32-E72D297353CC}">
              <c16:uniqueId val="{00000000-94AB-4118-9712-3B57454FB7CE}"/>
            </c:ext>
          </c:extLst>
        </c:ser>
        <c:dLbls>
          <c:showLegendKey val="0"/>
          <c:showVal val="0"/>
          <c:showCatName val="0"/>
          <c:showSerName val="0"/>
          <c:showPercent val="0"/>
          <c:showBubbleSize val="0"/>
        </c:dLbls>
        <c:gapWidth val="75"/>
        <c:overlap val="-25"/>
        <c:axId val="402608432"/>
        <c:axId val="402613024"/>
      </c:barChart>
      <c:lineChart>
        <c:grouping val="standard"/>
        <c:varyColors val="0"/>
        <c:ser>
          <c:idx val="1"/>
          <c:order val="1"/>
          <c:tx>
            <c:strRef>
              <c:f>'Add Slicers &amp; Timeline'!$N$3</c:f>
              <c:strCache>
                <c:ptCount val="1"/>
                <c:pt idx="0">
                  <c:v>% Total</c:v>
                </c:pt>
              </c:strCache>
            </c:strRef>
          </c:tx>
          <c:spPr>
            <a:ln w="28575" cap="rnd">
              <a:solidFill>
                <a:schemeClr val="accent2"/>
              </a:solidFill>
              <a:round/>
            </a:ln>
            <a:effectLst/>
          </c:spPr>
          <c:marker>
            <c:symbol val="circle"/>
            <c:size val="6"/>
            <c:spPr>
              <a:solidFill>
                <a:schemeClr val="accent2"/>
              </a:solidFill>
              <a:ln>
                <a:noFill/>
              </a:ln>
              <a:effectLst/>
            </c:spPr>
          </c:marker>
          <c:cat>
            <c:strRef>
              <c:f>'Add Slicers &amp; Timeline'!$N$3</c:f>
              <c:strCache>
                <c:ptCount val="1"/>
                <c:pt idx="0">
                  <c:v>Nancy Freehafer</c:v>
                </c:pt>
              </c:strCache>
            </c:strRef>
          </c:cat>
          <c:val>
            <c:numRef>
              <c:f>'Add Slicers &amp; Timeline'!$N$3</c:f>
              <c:numCache>
                <c:formatCode>0.00%</c:formatCode>
                <c:ptCount val="1"/>
                <c:pt idx="0">
                  <c:v>1</c:v>
                </c:pt>
              </c:numCache>
            </c:numRef>
          </c:val>
          <c:smooth val="0"/>
          <c:extLst>
            <c:ext xmlns:c16="http://schemas.microsoft.com/office/drawing/2014/chart" uri="{C3380CC4-5D6E-409C-BE32-E72D297353CC}">
              <c16:uniqueId val="{00000001-94AB-4118-9712-3B57454FB7CE}"/>
            </c:ext>
          </c:extLst>
        </c:ser>
        <c:dLbls>
          <c:showLegendKey val="0"/>
          <c:showVal val="0"/>
          <c:showCatName val="0"/>
          <c:showSerName val="0"/>
          <c:showPercent val="0"/>
          <c:showBubbleSize val="0"/>
        </c:dLbls>
        <c:marker val="1"/>
        <c:smooth val="0"/>
        <c:axId val="610752088"/>
        <c:axId val="610751760"/>
      </c:lineChart>
      <c:catAx>
        <c:axId val="402608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3024"/>
        <c:crosses val="autoZero"/>
        <c:auto val="1"/>
        <c:lblAlgn val="ctr"/>
        <c:lblOffset val="100"/>
        <c:noMultiLvlLbl val="0"/>
      </c:catAx>
      <c:valAx>
        <c:axId val="402613024"/>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8432"/>
        <c:crosses val="autoZero"/>
        <c:crossBetween val="between"/>
      </c:valAx>
      <c:valAx>
        <c:axId val="6107517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2088"/>
        <c:crosses val="max"/>
        <c:crossBetween val="between"/>
      </c:valAx>
      <c:catAx>
        <c:axId val="610752088"/>
        <c:scaling>
          <c:orientation val="minMax"/>
        </c:scaling>
        <c:delete val="1"/>
        <c:axPos val="b"/>
        <c:numFmt formatCode="General" sourceLinked="1"/>
        <c:majorTickMark val="none"/>
        <c:minorTickMark val="none"/>
        <c:tickLblPos val="nextTo"/>
        <c:crossAx val="610751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[NorthFarm Dashboard in Excel.xlsx]Top 10!pt_Top10_Products</c:name>
    <c:fmtId val="6"/>
  </c:pivotSource>
  <c:chart>
    <c:title>
      <c:tx>
        <c:strRef>
          <c:f>'Final Dashboard'!$F$19</c:f>
          <c:strCache>
            <c:ptCount val="1"/>
            <c:pt idx="0">
              <c:v>Product Activity</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5"/>
            </a:solidFill>
            <a:ln>
              <a:noFill/>
            </a:ln>
            <a:effectLst/>
          </c:spPr>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Dashboard'!$F$19</c:f>
              <c:strCache>
                <c:ptCount val="1"/>
                <c:pt idx="0">
                  <c:v>Total Sales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'Final Dashboard'!$F$19</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'Final Dashboard'!$F$19</c:f>
              <c:numCache>
                <c:formatCode>"$"#,##0_);[Red]\("$"#,##0\)</c:formatCode>
                <c:ptCount val="10"/>
                <c:pt idx="0">
                  <c:v>5418</c:v>
                </c:pt>
                <c:pt idx="1">
                  <c:v>3240</c:v>
                </c:pt>
                <c:pt idx="2">
                  <c:v>3132</c:v>
                </c:pt>
                <c:pt idx="3">
                  <c:v>1950</c:v>
                </c:pt>
                <c:pt idx="4">
                  <c:v>1472</c:v>
                </c:pt>
                <c:pt idx="5">
                  <c:v>1120</c:v>
                </c:pt>
                <c:pt idx="6">
                  <c:v>772</c:v>
                </c:pt>
                <c:pt idx="7">
                  <c:v>533.75</c:v>
                </c:pt>
                <c:pt idx="8">
                  <c:v>500</c:v>
                </c:pt>
                <c:pt idx="9">
                  <c:v>280</c:v>
                </c:pt>
              </c:numCache>
            </c:numRef>
          </c:val>
          <c:extLst>
            <c:ext xmlns:c16="http://schemas.microsoft.com/office/drawing/2014/chart" uri="{C3380CC4-5D6E-409C-BE32-E72D297353CC}">
              <c16:uniqueId val="{00000000-4DEA-4C5E-8677-C0CFB0470678}"/>
            </c:ext>
          </c:extLst>
        </c:ser>
        <c:dLbls>
          <c:showLegendKey val="0"/>
          <c:showVal val="0"/>
          <c:showCatName val="0"/>
          <c:showSerName val="0"/>
          <c:showPercent val="0"/>
          <c:showBubbleSize val="0"/>
        </c:dLbls>
        <c:gapWidth val="75"/>
        <c:overlap val="-25"/>
        <c:axId val="978053168"/>
        <c:axId val="978054808"/>
      </c:barChart>
      <c:lineChart>
        <c:grouping val="standard"/>
        <c:varyColors val="0"/>
        <c:ser>
          <c:idx val="1"/>
          <c:order val="1"/>
          <c:tx>
            <c:strRef>
              <c:f>'Final Dashboard'!$F$19</c:f>
              <c:strCache>
                <c:ptCount val="1"/>
                <c:pt idx="0">
                  <c:v>% of Total</c:v>
                </c:pt>
              </c:strCache>
            </c:strRef>
          </c:tx>
          <c:spPr>
            <a:ln w="28575" cap="rnd">
              <a:solidFill>
                <a:schemeClr val="accent5"/>
              </a:solidFill>
              <a:round/>
            </a:ln>
            <a:effectLst/>
          </c:spPr>
          <c:marker>
            <c:symbol val="circle"/>
            <c:size val="6"/>
            <c:spPr>
              <a:solidFill>
                <a:schemeClr val="accent5"/>
              </a:solidFill>
              <a:ln>
                <a:noFill/>
              </a:ln>
              <a:effectLst/>
            </c:spPr>
          </c:marker>
          <c:cat>
            <c:strRef>
              <c:f>'Final Dashboard'!$F$19</c:f>
              <c:strCache>
                <c:ptCount val="10"/>
                <c:pt idx="0">
                  <c:v>Beer</c:v>
                </c:pt>
                <c:pt idx="1">
                  <c:v>Marmalade</c:v>
                </c:pt>
                <c:pt idx="2">
                  <c:v>Mozzarella</c:v>
                </c:pt>
                <c:pt idx="3">
                  <c:v>Ravioli</c:v>
                </c:pt>
                <c:pt idx="4">
                  <c:v>Crab Meat</c:v>
                </c:pt>
                <c:pt idx="5">
                  <c:v>Curry Sauce</c:v>
                </c:pt>
                <c:pt idx="6">
                  <c:v>Clam Chowder</c:v>
                </c:pt>
                <c:pt idx="7">
                  <c:v>Olive Oil</c:v>
                </c:pt>
                <c:pt idx="8">
                  <c:v>Syrup</c:v>
                </c:pt>
                <c:pt idx="9">
                  <c:v>Long Grain Rice</c:v>
                </c:pt>
              </c:strCache>
            </c:strRef>
          </c:cat>
          <c:val>
            <c:numRef>
              <c:f>'Final Dashboard'!$F$19</c:f>
              <c:numCache>
                <c:formatCode>0.0%</c:formatCode>
                <c:ptCount val="10"/>
                <c:pt idx="0">
                  <c:v>0.29417274096998819</c:v>
                </c:pt>
                <c:pt idx="1">
                  <c:v>0.17591725373620556</c:v>
                </c:pt>
                <c:pt idx="2">
                  <c:v>0.17005334527833205</c:v>
                </c:pt>
                <c:pt idx="3">
                  <c:v>0.10587612493382742</c:v>
                </c:pt>
                <c:pt idx="4">
                  <c:v>7.9922900462868707E-2</c:v>
                </c:pt>
                <c:pt idx="5">
                  <c:v>6.081090252609575E-2</c:v>
                </c:pt>
                <c:pt idx="6">
                  <c:v>4.1916086384058859E-2</c:v>
                </c:pt>
                <c:pt idx="7">
                  <c:v>2.8980195735092504E-2</c:v>
                </c:pt>
                <c:pt idx="8">
                  <c:v>2.7147724342007032E-2</c:v>
                </c:pt>
                <c:pt idx="9">
                  <c:v>1.5202725631523938E-2</c:v>
                </c:pt>
              </c:numCache>
            </c:numRef>
          </c:val>
          <c:smooth val="0"/>
          <c:extLst>
            <c:ext xmlns:c16="http://schemas.microsoft.com/office/drawing/2014/chart" uri="{C3380CC4-5D6E-409C-BE32-E72D297353CC}">
              <c16:uniqueId val="{00000001-4DEA-4C5E-8677-C0CFB0470678}"/>
            </c:ext>
          </c:extLst>
        </c:ser>
        <c:dLbls>
          <c:showLegendKey val="0"/>
          <c:showVal val="0"/>
          <c:showCatName val="0"/>
          <c:showSerName val="0"/>
          <c:showPercent val="0"/>
          <c:showBubbleSize val="0"/>
        </c:dLbls>
        <c:marker val="1"/>
        <c:smooth val="0"/>
        <c:axId val="1129628968"/>
        <c:axId val="1129627656"/>
      </c:lineChart>
      <c:catAx>
        <c:axId val="978053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4808"/>
        <c:crosses val="autoZero"/>
        <c:auto val="1"/>
        <c:lblAlgn val="ctr"/>
        <c:lblOffset val="100"/>
        <c:noMultiLvlLbl val="0"/>
      </c:catAx>
      <c:valAx>
        <c:axId val="978054808"/>
        <c:scaling>
          <c:orientation val="minMax"/>
        </c:scaling>
        <c:delete val="0"/>
        <c:axPos val="l"/>
        <c:majorGridlines>
          <c:spPr>
            <a:ln>
              <a:solidFill>
                <a:schemeClr val="tx1">
                  <a:lumMod val="15000"/>
                  <a:lumOff val="85000"/>
                </a:schemeClr>
              </a:solidFill>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053168"/>
        <c:crosses val="autoZero"/>
        <c:crossBetween val="between"/>
      </c:valAx>
      <c:valAx>
        <c:axId val="1129627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28968"/>
        <c:crosses val="max"/>
        <c:crossBetween val="between"/>
      </c:valAx>
      <c:catAx>
        <c:axId val="1129628968"/>
        <c:scaling>
          <c:orientation val="minMax"/>
        </c:scaling>
        <c:delete val="1"/>
        <c:axPos val="b"/>
        <c:numFmt formatCode="General" sourceLinked="1"/>
        <c:majorTickMark val="none"/>
        <c:minorTickMark val="none"/>
        <c:tickLblPos val="nextTo"/>
        <c:crossAx val="1129627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2274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f>_xlchart.v5.3</cx:nf>
      </cx:numDim>
    </cx:data>
  </cx:chartData>
  <cx:chart>
    <cx:title pos="t" align="ctr" overlay="0">
      <cx:tx>
        <cx:txData>
          <cx:v>Northwind Traders Total Sales by State</cx:v>
        </cx:txData>
      </cx:tx>
      <cx:txPr>
        <a:bodyPr spcFirstLastPara="1" vertOverflow="ellipsis" wrap="square" lIns="0" tIns="0" rIns="0" bIns="0" anchor="ctr" anchorCtr="1"/>
        <a:lstStyle/>
        <a:p>
          <a:pPr algn="ctr">
            <a:defRPr lang="en-US" sz="1400" b="0" i="0" u="none" strike="noStrike" baseline="0">
              <a:solidFill>
                <a:srgbClr val="227447"/>
              </a:solidFill>
              <a:latin typeface="Calibri" panose="020F0502020204030204"/>
            </a:defRPr>
          </a:pPr>
          <a:r>
            <a:rPr lang="en-US">
              <a:solidFill>
                <a:srgbClr val="227447"/>
              </a:solidFill>
            </a:rPr>
            <a:t>Northwind Traders Total Sales by State</a:t>
          </a:r>
        </a:p>
      </cx:txPr>
    </cx:title>
    <cx:plotArea>
      <cx:plotAreaRegion>
        <cx:series layoutId="regionMap" uniqueId="{C83D12D0-68D9-4BE8-ADF4-2CD227477968}">
          <cx:dataId val="0"/>
          <cx:layoutPr>
            <cx:regionLabelLayout val="none"/>
            <cx:geography cultureLanguage="en-US" cultureRegion="US" attribution="Powered by Bing">
              <cx:geoCache provider="{E9337A44-BEBE-4D9F-B70C-5C5E7DAFC167}">
                <cx:binary>1HpZc902tu5fSeX50gFAEENX51Q1yD1vbQ2W7TgvLMWWCXAASJDg9OvvknzSbStpd6er697KCyQS
BDewxm99i3/9MP/lQ/344L+bm9r2f/kw//i9Hob2Lz/80H/Qj81D/6oxH7zr3afh1QfX/OA+fTIf
Hn/46B8mY4sfCML0hw/6wQ+P8/f/81d4W/Hozu7Dw2CcvQ2Pfrl77EM99N+Y+92p7x4+NsZmph+8
+TDgH7+/v3z/3aMdzLDcL+3jj99/Nf/9dz+8fMtvfvG7GjY1hI+wNk5eCRojRGIs4ziRsfj+u9rZ
4n+nI8FexTBPBZIJRzEmya+/fXloYP39o7WPff/4+Ovt39vS84YePn708CSc5vnvV0u/OsHnA35w
wQ5PMitAfD9+/8aa4fHjd6+Hh+Gx//4707v08wOpezrGm9fP5/7ha6n/z19f3ABJvLjzhWJeiu1f
Tf1GL5e33xLCH9SLfBUnLJYyiRmOicDka71gzF6xJIllkiAOsy/UcnkcHz4+fGs7v6+TX9e9UMjT
yf6MCnn/LQn8MYVQ8krGHAmKJZdSIMq/VghPXjGMOCIJpoyCT4EjfXbSz45yeZy+e+989evdf99P
/rHypVbgeH9Crbw7fEsGf1Ar9BWjmAtBBWGMIcy+1oqQr3jMOEUYE4hiTLzQyjvTf3C2N/ZbW/p9
V/li6Qu9PB3wT6iX67tvCeEP6iUGbxEQl0iSCMgqHOLTl2kFE/TqHzNf+sm1fyzcf6COX9e90MXT
of6Eukj/9t/TRcxfgRYw5PgEEUoxxS90gSWELp58CQG+1Ej6UJtPzlvzH+STL9e+0MzTEf+Mmrn+
L2pGvIJUklDCRcIoTeKXmkHJq4RCeo8pThLCY/rrb3/OKamrnX/46H69++/nlH+sfKkVON6fUCuH
87dk8AdjF3qFcQwxK+ZcEvmcM76MXZBTcCI44xwhDPjsCZp96S+HujbWGUCpn+/++1r5x8oXWnk6
3p9QK2/uvyWDP6aVGAAxiTnAL0wAhHH5An9hjF8xLuARiRMUSwRI4EutvBke9K93/n2NfF71QhtP
x/oTamP7X/QRIl5RGSPBORNJ8hlXfeUj5BXlhEj0rImX1ckWwpb5T8qTvy98oZGno/0JNfIOUuA/
jxF/zD8of0UB5IJSiIR0gpMXSPgz4mKAkrmgMDz5z5f+8e6h10BjDP8J9vpy7QvNPB3xv6OZr0v7
LyiMiCSvwAIB4rA44ZTgJ5D/hTECCH2FBYQGRGP6TGK8OPljPzx6+93fAjAsgHUefp3+98PEu9++
4l/L4Yvfe0ln/O3N/wc649tq+tJOv3ryjxJO8hWlMQFuA3ANjwX5WlmRBEyU8DhmlCS/Q2y84IH+
+a5+v2h7sfyrg/w/Ipn+OQH1d54uexgeNs8E3xcc1LdnfyWvXiz9Vnj5LLvDxx+/B+TPAHr+nTh8
eslXweEfFMRvFj0+9MOP30ccv4KgQ8DNnnIzE08F3wRe8TQFNThDFDEqofhA7CkbWOcH/eP3NHmF
AEslCDGOY8E4QKnehecpBBlGAiOJIc18riB/PeONqxeoEf8ukP+9/s6G5sYZO/Q/fo/hOO3nx54O
mFAA2DHlCVCcKJECmAKY//BwBxHv6en/g0fWjQgV7rCgor4eUT3c5cSpMmg1hWbNVpyv6SJpGor8
U8KqYr/Wk8i+ENrv7QLw+m92ISSGvClAFs+B6stdjD2K1k5ge7C17LZtkr8eZXO1jgu+JGvcbJfG
X3nG01ETxQocbYpk+LTMrd7pZC0VJd6rb2+JQNh/uSWKKCEcQeiEmv2FYHwUE94KZA9kaUdV1dGQ
obDitK75x2Yo0U09h33n+mEXx8UvEF9dGhLGMiyIskl0l1vON8FOYRcnSQ4vaErF5VqlFurRlKNo
2rVxh1PuhmIj2jzJHPf7aOr3E8H5MSrmz7Hwc/j/PSFDont5IuBEwdoEGJTAFALMl0LuItTPrvf2
gOSKTjGf8UZo5zetydO4lXRPcm92fTWTPW7prmqC6uOUuaE9i9neG8fJtSXiXU6Q3Hxb2hhM/Td7
A0OPKVC74CRP9v7l3oZ+KP0keHMYiukun1g2xag+OMSWXYEkU73ULl3i7n0iw3CsE9IoMnWHmuk5
jfNqvW6i6wIt/3JfvzFMBqAZ+DHYmESgqCeZfuEeJYrmlvRe7ml16AbL0xgFnSbR4lWL7XlIBrXo
QW5WbMsdKaa3bTO5zNluVmuy4qtm1P/CMJMnNX3lsRxgPBMkkRJ0CZj/6y0tPUZrkc/jPi7xtE3K
PDox32wQEdGVrI1/XedXFYmL226qy3uL2WZJZp2ulJlt48dZobydL5Y6rtwYhWyca3pc4uJg3Yre
+alQfMz91RrXq6pFxNOkovdsmfGZjehIA91aXPorPF+XgD0Oc+QStbZkzcwcbRYxx5sxX36BJsWY
ikjO2965M+35qHzbH5LYvYfmElFzH9eqLvE+jvpLPPlo65xfLt5mYlk+mbIjG6RZyGbejhmndlZD
mOcNk95kq1wnNdlpzBYi7r9tiYQ+UaMvBQyAEcI1BUN+Yoa+FrBtpCjKZgh7MgXFSOMucZGfOivl
iZSxP5RdUaqqE+PNnM+X2dL1tFbW3pTa3kRh1ooNUZVZHBUnOfpH3/Blu3QgoCV8nLSDsy9dfqry
NT/pnH9ou9LsjFkkyJdkwIdMGeNR+z4fqlRrIdN6Jv3O5YQfJ0JvKkHu5aLHg+45ukQehuf/KlkU
x4GFm1GyLo31wjZ9hPX181BrecG5cIfJ4XwTmDvx3t6BGsOlHuZ53w8Jvh+pXW51fj0rHm7s0OAd
qlZ8v/YhrXqvr2XZdmpaULQB41mzvsgYcXWaDE25a1HiU4zbIk1c3201pKlDa8sDpWt1Nci2uiLJ
L0sgNptnXFyRWqPtuob6AHRDhlgot+DcJkXEV3u99PTMpiIrzxV2w5kJ2P3Q1eYKmz5tSFHcNuW7
JerDHlJbrzRel5P1I75Yo0i0LBfG0Y1IuigbWy8yTKw8T7rzB5o4fqzRzBV2LT5AV6LMBtSMaqKL
O2ERFsW06c/ByLQc1uUYaTqf+7rd1k2I91WfP9hxfCNaJ47POmK19mmnY5zxqR+2cYzeJ1riY9HV
tZqnJDmXgzvETXQp2sFueFTzM2TVg+y4ueWDODVDE581rsxtHo3mFpVSK4e6S+xdt4uiDr8OlucQ
mYVN2Uy3mLDinLRwxk7Y5TJFYC2ELrMK9XImvORUFbS7lcyUBxd7tAvt8LMZCnvuZ2yzRYY+DZym
skrm48LFlMYLZPkyKpqNGCmBH6nLM30a+gXF+3zSl2rl+VbiQafaYQizYr4rJ2uPUYLN9Yx0sS1H
2qZrQEZZ5uvDqOP1xlmDbnLWKmNKc+iW8DD7brkJTTTfjEPzVlbVaQ1DvF/xHN9R1EXXZqKAN+Aq
pujerjMIGTt5vSxWsbaXx6ReD6GQ/Pp5SApvDlLUWj1frtKKzxMVEIvpME5i83xPl2biEKHmXUPc
en5+GGgSkyXC0o1sjNg2HI1pW/TFrX8a6mYVB3ASrZ4vlw6CqY/1fEU92z3fosjqIp3wsY+bKUVS
6B0hVfG6sprvioqiFAJMdPc8oDI56npZL+jpCS1Q2NdiyFXcXvE+ZjfPw0BAoAtdPjxfNV6sFzhe
NgNwPC792KrR6Pr18zCP+XuxcrtdIGirPgxzrqISYcUHuvF10xzXuWtvZD0NKpnl8LqwfAMJdj1H
rT2WIZZvsUFcNVM/vY7dmGFXvG1tw/c64cs+JOWgHOvDZghtqZDso0voq6DCSlw65137XnRjatjH
yVTmzbCAEaOxT2mdvMVJL1PhGn7AVBsVOsqzjswfahfkjReq5uRn0cTjzahoHpa3gQ0nysKOa+33
rKyVtcW4XwbsVS6TrAyyPtV5eZjBLzZRT1USpvqQ1Em36ach2ZgmOQefS2W497uK1nhT8HVKF+Gd
kt207OqmWrfFhGY1lhU+oNZ8IhDatrKdKESuILJ6gjjhiWAp3q0uqlMd26zxc36r6+bnIQ56SyH4
7pvSKuuDuLho0FmUT6pHY7NDbUnTaCFvyoEtCkJXd8O0vTVous/niG2mQop0TnR+lNjZrK6l3uSi
uKq1CZ+lWdM1OqzWKwydiENb0UmZ8l0SwnCDBpaVXVt8jk9rLeL7BWzZ9z8JFLW3kKkuTbxOJ2mk
TbGYX3M2mV1ITjPUIbu1hrsA3dnGx3N7nKb5Z9rTdUtNfwlkKtIwQZAAmjejq5Rp305NSst1r4Xo
9jjW6QgveF/U62tWFPRsil5urI3drrK9QvMkN0ia6Nh1qca9T6XGzQn0dyMKM52Ggt/wdp1VhXK+
6ZYqSoXm+wQYMBVhkQaAwjubW6uoyBkAjXjZro3ostkUTkXazqmP8C8osh7wati0Zdmkkw3uVI5x
CU8N+jzH+DRoMZ1psYmxXS84jCfryujduu4X2dBsInrZC1NX+9i0lzUIu4WCrN7xzpotjfRxnZat
rsZ3xi0AV+b8HsVVWlQoeV0VS0aDRgrMMXpbhEJkenY7GUaeLUmx3oju1iclPua9Kba8nVv4ebIq
NAhIrON6ErOvDnqZnxIBrq9RI9hR1uuVKcu0yPV0qLomObaiAQReQGZdWifP+gkHNNF2HhJ/ZAVN
jms/8hQVtnQfkHBVhqa23Mehvepq4i5IPuopHo95Hv8EoCY5VIl/NKWL0g6x+BAN8hqHmB+TZfUb
y5pkU9TltA88nu8YXfHJcgrpWAydWknFd2iY/Y0PeaNGy+iD60X73nD9dqym5Bj3XqQTbU0W6iZK
4fuM+EBD4Y8hP3rm253o60QJM1YH1LFLN254awple7eoqG/2tmI3uGzcLpJZ27bu0Ml2UQN3IuNl
WSrBc3943nw0FP1tG+SVK9roiDpjVLI4lA7BoCvZVLu1aPBWy/tx7DyEgdEc4mGG7C+o3iemfN/p
Jboaql5RONkS+eGalrpXPTXNadazyGQZ8q0DjNqFMd7LuLuu/ej3c7/t+6g9uLEd9+P86BPrriYn
pmzN/ad2FbGaCkjgZdKmzdodcNlFW1E4v69dHB8hqdkNBeWlEvcGSlXbKV1xnvU9hMKQz+/I2Map
XuAIlWmarIpcdCAlWNPTO4Y8t6m1uNuBBR3iECdKrmUM9W0xbOLcqmKqks1cDJB7Cim3U83Oje02
ed5G53oc6mz1SZWFnm/ATEg2DKkp2WNNzXqjhw0xnB/IIMXOl1TVdBHH0AaitBHlzgBXoUZWQqk1
1vdhykLUiU3R+u40TRl3Or73AStReNXMwb3L16ndDkbek5B7ZdY8C1PnUthOrCBu+K1gonwTFvTJ
JwVT+cLLOx8a2NwSP4xjtKYrbtotjgaX6micVDmM7ak28Dt1Aq47hApS01BeWM8Bm8ZNuY/0XGXP
lyGM8xkyC4h4FCc9QI4ak2p+HZrmUEVyM3YTuxJWT6eWJaOqF5ZfAUwlGSdV8xPW+U00leNjzPsD
cA9XwrdzSqisUt9YdiJCJifZh7BBIznOUMY93zHTxE6C1Ivq1rjalLVpPVgcPNs+rwrtyY+SKtpw
ndbWTGcfijYLqGpT2wzTifGlUEZDmUQ9gcso/whNnXo7TS3amqT52UNBdhoLU5yf/3seuB51NiEe
0qRwkVcdotFJlo3qyEiPz4/0pjrO3RDt5lV+4gMx2YiWS5SU8ZFFjHwebA3a68Yuz8zIV8Wh/Fp6
q8osQa6+Fqt5j7py2UbogqGku6XdzVwzdhMlkH1c3t6hmiT7DhgcFY1Le/d8LySzTws/il3fxhFA
6Qhv1kX7O1fpVAxDd/N8lWOCj0yMpXq+LPYJ8O1bMGObdawxG+Cw2w2YTHxbMRLfLpVxaVV7k+p1
CcoD23Lo4kWnM8PzBU3DOaCie13Ab0DauONYFEe3dM2eUtiO97g7C1m9wfnEz3gQB0EnnlHUFltU
aHw3VBjdaYZT2sMG80HSrZsQVGCk2AA1NSkSntxH2A1p+R7KDXcWEH/TRCZOJVF0jXuJjsuK0HFa
3dqo52veUqQ4bbtMOKZKKJBO0SJESpp6SXsg0Y40Ku7iIPxujWdxavU8HUcAdmGa1+Pz4GoRmi+u
9bJo8Ld53RCQM6TMhT0a3C8bhveMd7pVXXJbt2E8cnCiE+DyUa2VVk3TygxWlCeuC7+b++5C8rXY
EpP8FKEV3IEjmwFuOMyWlRtrRL0JRXMmof7JO/ZL7lFximq/R7Jk8DZzHh0yoNjiFk3lRa7m4j2U
IwO5B4S3L3G4zAa2umAK724whMi4Pg+QBUQyRapc5p+7WldpR8p3EaIKryhOy9LcMwull48PMWC0
MWc07QdnwAXlh2SlD3zl+0mMbyKrQzqu7xvE1oxZ06TFvW5zo8ahdDs7R1ABigKstF9S3E/7kg63
AE7e6acMU9Npt7htj0iXtd2e4PJQ1Afi9U1lWb4bckC4pC8UtkWj8slZiBXFOaLLYeJ91nfjEfXo
wYU7wPn5Ju+WXq0zoBrsOT6UcU7SZJz3I6XVrh4jvK8Z+FSHzckg51MkwiONeNiypHqYq7VV8M3i
O+LYcLCtmnNA6KKo2QGotnQZ66wETunIn8Ll89AkGfOa7XEpH/sVzlmGftfF7IDFgDbw3cQtM7NU
g69S4nCrItuKVFC0nUbRqCqOoqwtyb5k0V0U637rupFvZlf/MssAIP6J3mlE2lXiLfTOok3OhFFd
P8uMLatUiS9a5UzlFaTO1IxQDrkGf8pB1O2U22yNIG9HGIDAUHUP1fu4bJubFjVdWnRzs31ikG27
Dh8hcFxDGNKqjYm8FlGRKDvxbh837tOUzDTNy4Rs8SyTtwWLL7JLDs4MEhhQho+21hTqKx2/YbL9
yQdTH00LJTCVeZNqOZVn0vWnvmv5bcWf0Jf1P8NHCO07UMlVVOdvfTcaZXz3wMJQqpp1666fEpOy
sc5ToyukEoghULRXJ8rxrEQdA2HGY32JapkNhvjLUNV82w/R2xHCD3yOK07lMopN20L6EnnrM4Jj
n+Y+1/uhjuRuRXdyvYTWuF3P2/bWGGAM/ayaUDFF4fMJKMoZ2Y14Ua3Lm/NYtwSKpTcID+iMprjN
wIR7qIU6ECLxJ9oN/tR6WmdJ7bsUR2g8yGT42QJxpCbRHx2Z9RbiHsSvBF3HNeY3GghqG7EbUR5G
uqCHFk1duhacnspaLvsS2Z87wFK7ahS3aGVXa05MWkH3dCewxqoeZbKtpnHY1PcTkMr7yJRjBix1
d+0685rTKovWXJxBa2NaJsAn5UjyjaiAUi5dk/GwshOtwPsPfK66LR75kD3njSIib+SSxAcACmdX
FVNW9bD7mpa3gk35G1farWuXt1zGU2YLMim0hA6Iau/S1ZQ2w1N1iyMJcWsu3BGvKsHtmhoy1Wnf
53kawKZVXHTXo+svVdS0qS5hvloA0xqU51AWdfup70ia21wo4CamoZpV5NYpK9o5PuLgIG823G1z
vr4RiWiPCVDXa/r8b49NW6s+j5UZ2p9FqHM1o3tn5TaqJtpAFBL42DY1OeoWasqW06zufhFr/UsJ
BMVxBQxo1UgScXy+tmRUszb6wEzrji2Z3dE/Dc+XzwPFq6nVP53OW/bl0xOX/XaZ9GtB7A63U9qN
7D2vupD2tCZswyK6bRZb7ceukXv/9AAwU8fViRKyyaK89HU2aN4dn4exXPB2+aihBo9ROgNYO+d1
MIc6agB6XYcWujXBjLc2b8+VLMXRNnGd1m3zsDRzoaK4F2D2ITqu5LpvZIBKMxIbXvlIYaanbVGU
613eNVbxfG22eCpu+c73efPa8PGNRyLejfCR6hElSXOcC6lm78lpwWsW71o58dfBQ1tFjuIdmht3
L/PF3a+8VbaYlRmnQ+RYdZxisVz0Yros4VGfVa5VhawxiKY+5kijfTFELSguAJOx2MNK8wgY7aEh
Kpqj5ihiooBcpa9nCFxtWx2lWz+CsjmE7Cg50MkKJUg5ZKZdfiLTIC+TXuNdLVkLhWJamhWyse8d
VIALzUYngNatgVkJdeGuk7K/Es7ZUxfsToIlZxGyEp4yQBDNGqeo3xCxVj+xpvGn3ALZkJveZj30
y85VbS8xdtHbVoppywEjHOqhGG9lJNen9sPwYa70jq/DblwH+ppz7XbgAnafa23fOpufrC2jh5AD
e0cFHi9zo+sLpGgolOS4aQGMPxQtcDzBpI7P9P1Y6FuWG/7Y6CkbB58SiDHXdR6PZ1uUnfJo2Xe0
Z780NhZQeiWgVwREeh30nZyhoTMGIHmhoOaZK/rqQKIpznhD133I5bpbLYSOJa5jyC1DD9Tcmrl2
Kneom3dAcfTH3valGnRgl6IrauADHc4iFqIz91GRLb2kGRT7n+Ku30NByQ6si0tVcHtd4RHfA9l2
LIBQAIwil1MCFdwSO/3aD3nYPF3xDtpxoRn4ZYDGsJqbNdp7GoYNXey9hhohLQNUwYVvTFqK0e0o
GlKWL2UWAJnfzsXVUib8qvQO8lDEPnjRL4fkZzsPwyUYhec5UiZB5NTGLQhGYnqYyjna+nbkV5Nv
rkRpzRnXsob24HyC7qQ7QMy8GnEZbknDHioKkJjWTeaA8b0pUR+lREOSwrNQHQt3oYdk3BdIZLNY
P/ZdM+5pTksVAbmqoG9ltwxBA9d7vS19oRWfTX8Vi2rKyilAlbAiNVWL34ewvNd6AIg+eXx5pqXg
c78dtI3YHUYPXUzbrXUOUtggfmJt1Wa61fGxNmsCLEa7DYSAjc0eup7F+tYsnd2TZXoN2loOzEqo
gapx3VoSqOJimZTkgeyqAq1bDAYGIaJOWSnTtQJ2uHfwvI79OznwOh2hjdQtKJzGejgDzZmcZ/ye
h+baJr2/1asNwEAXw1XU9KqhkNL81M+7ZHm/yOkirUTnoho2CYj3uBj7U72K6TQydipJyS52md4V
NnI3ocvPXAfwwIlVKZqhZVMt7Fq2dZRWhKlqLfrrFajtgkPHhk7BbFfX6dNgwt3KKmDSk49dPG9s
QspsKiIA2yVdNn1snyr1AZjJSAA+bjZhivmOsaTI5mn4gKZFn9YoMVk/zm4/7uFbAbNr3ByudDeS
tC6ASYvWq6kTyS5efJyhttWbZ+agbxqW5UOnlSzs3vPJHsZqDKkRHd4vFYiDUnoxjeDv/ZsFgnKS
D9cLGf1xGavXxUzMpVxacqoGnLGOos28yERVunVXeZRiCVWkJITtI2q2eoHCUwOhN4WAdmsP5T9Q
xe07iPaAwlG5XePS/jysh8WYY4ipubAIes0AknqmkM/RtSkACXHoPN3oHsJh7IfoXPoIXkqKmykB
MmD265WgOd6HPlRbDEXIpoCuRMpWkB8AW3bSToRTcPLNNMtu1xGfp9jb+A2nSwaBBxa1Q5LpPMgR
OiolOc15+TjGNdu2dRkdbbgzswg/jQv6KQyQYbld7U5jUDGtKd61ftWHIugl1dCfXxpojeGSxTvH
xzadEBovbIYecAvArxzoeS1afpCze0txqc9JT7p0sURu6jaP06XpCzDCqLoV8IrMiHlVJC7zHdK7
sBbpOPO9gfr/1A+6U4lc2MkBZswHII6qkQw7qHC7qyRC4ThrYE0Th6+MZm9RQ8MeYtVbaFVEQJ67
rt/OT9ACe2j4EtEDv0TA+ohom1QuE1XzMJkNZIdogKZJBcRJjnf/l7EzXZKTObf1rewb4AQkyZB/
dsRhqLm6Wz1J3X8IjUkOjJmMV39Woc+fZPnYe0fYGKhqRDG+71rPSo949Z6oIOuppWrcU7FcPJQb
F/82EQRP5J4P52JCRdi6cZcMsKVOIoTZ3Arveaq03RfSEZnTnaGkVmfu115qJueHLroO/kTRPvs0
Hu8dpfZB/OYGS/BsnD58XiH620m9CXe010h7/SUYikM0eS5aRFmccERW6HTi2S5tcNd1K/y82Kqs
gHB2rjStziXXcVr3nKad19Xn2SFoEKv56kiUfCWwt0wH4TBnhIvvoez0bigDegpdHR+Zfa14A+fA
k0UaRspUSYgXO+RWgtle8/UkVNvmBSSLJDR4YGAH51Nt4AokzHi7eeQQ/SK50JQ4fDxK6EL91BX9
oR1MlxVjMCcNWIokEHi/rKTgBG/Edrorg9jbSQ0jfqztC/HFdKinQi5wtGEx6dqfrlwkK8MjWZno
vu96c29vk+2xo3EHg0NRh2i+h2mJWr2zcX0X3WxqOnvmGsz3hAflIZZ4wssaUM+yeOq+vM1Fwvmu
GjTdtZ3Cw6Q9eKNszMZeY11RX8NmNBcq9T5GGXvuwznI21XpYykrdAplCZc1QgfK/Je613hNUtfN
HVpIvLl5eJ3sLA9T5V7VbE/M1NWZTao8dq4eD3jurbnPvBBibGX2ulk/l5HP0SFX7GnwxBWZR/et
8Nc6K6ewzt3VexgMGv+qGlowKGpOjejqPe0b59S6+n3ySJmpiZ3bOqhvrnn0ymqdoN4/Ia7Jn3vr
ncU0L2ceDCQrZTQkgHy+LiXt90vRTLlTknMJ3+htdnm2hjZMepSkd17LiyudJUc5POYUAsppRKnn
RY33RU3dbhUV3AMUoXUM9a8anB7eJoGysx8B9yVVZ9izrNmelTadULteZg09YazIyfP67r5zm3tI
9LlSpP08j+73gA9fg6ZuDgUzy3MLeRrSwrNofXGYLMSl7XrYrozCbfcUJUfeWt1kpKqKo+Yh7nMu
cMUb9UL7zk1jyBl7U9P+Q43OdClJkbj+YtMOUhl8qPextF7q4b2RwIzvL1x6zzDA3UzX8HNG9G47
KFto+2B3poMwj6Oq6LFroFTIeVXJ2Dfza82C745ZsUprd486k7ysA6rWeiXrfnsI+w1cJRGjpgtm
+3UClnKteuPul7FrsqWGs9lL4uwHJwquq4ley6axz7XL6LX0yavqPoTw/59CFYhn1ntQqGvh7UvJ
gAkwtz/RqW1dyAKY3ZZ9YE0/59aF9adtsVwoMCshGN51Fq8EIdnRpyxaUzXo7rRN6nr66PVKZzMQ
DMpEexqiFs69q91/zCrY2sdpuUJsbk7bJLh1auzWdm1z7iDw9mgsBHDc8jKRsV+fkG1hCnJJVKjk
53wtQpHw3pcBEAV9LERRnerJ+2vCYhGpJOzOnu3co/GHb8pWXS7XBRuYlrU+WaerT9ucp5oQz/Dw
o4yCUicjRLPTz9n5Nis4wY5GeBqVJqgy+MrtycNL67TeJtvir0kQlSLvFLxaEajmtG1g2+DPTf29
rqcsWyPeHCo0YGuqlS7yYJ5et6+pbd22AeU22KVtF/7YoGoBZyEO99pBIz014YQT4ciyO/1cvq3k
pbNCa+7Bzoy+SWNd16kZ0eTDu2tO29yvxaJ0UKhyi1oJ3/i1fjv8f6z7tfjrez5sHpX82rLmgYZ2
UA8o7XECy19ncVt2nBZnQhh+wsXvwrgU9FTQnp70VIZ+aoMKQAZT+2mKGaTDp+0LDv3CiGmPczS3
5sy86q/tRmuNq2P7J4pmrOEM45Ntzitjk7vSfv21alsf3762zRkWm/0SNcdfm9vW/9xmM0P4oy34
uYrgIQwFz56kCf+a2xa3DwaBDlyrgaaifWIwP4+2LaHgjqHOmYPbSneVOaEuSgj39XE7zeV2uf06
rVrtxttNtd1Jsxi60zYZb3M0XBRcElHmDp/mU9fW84lAnoeoh8Vfk21dVa7oDB2o5soWbWJ11eTb
D+ESN8k2WaKe51z1M3CRuH5hcgTqBF5ABzCQwbn0yY1rKufEV/0uCts2WQTkPuYueVxFe6TFQWzF
z0489Ans5r2s6hmv6HBXdR0GGShfvLp+9BUk2GnOF1j5CaRzJ1m5B+xg2aNAI+c4QIvvKS9d0OEl
sA5ftCD3FZHxjizqW8zQ78AIfwkb/IOVvTmLuKeduvkYL/5xrA1N66Lke+P7V4rLLQEFdlW8A30U
zK+kC+4tkfzCKd+V601sFsWlUGF5irCDyZREi/kCLQ5eOYzRBACYagucGWwQTEZijF1yW0D9XzoK
ddPmpdYVoBYVHovQvxaU9ok/XOebNzzYKjGhvHcjdqaLKVKodaPt4JEOSxaY4SPV/QMUs/1QvHgu
97Jyib+2wUcbVmHaWHY0XH3F0zqDCYjfw8VeOjF4rW75uq5w72mF0w1jNl5YnPA2eCFT9Nlx966p
ZDpH9mts4bMsLHISgshZUhi1ptUCB6ckaBbwGhdUJ2Uw1KkYFE2cws0HaEBXXoj3TnQarYf2Eo/M
xwawhYRzM1boLYviQcTwE/mCUr6mRRK1UZuyzNd0SOHmQJCJY7KbIKBS68w3HmVF6+ZZoA7xk9Zh
4vk4cgad2Kkg49Hhg7z5CuWuLTX8c+a9NeGeMLRZfoUSv+2LnRmLD8Le1c3i502lUsqGNolR12TW
T0f0tNrEMkP5BSMwhDnoe/sCsE0yd90AxwqqJCHiynr/abGEpUVohxRsxCMkqit+u0naRYAoFuir
IoGj1zMvkcFKkjasX3F3/vBsZlfopNLA4EaBf6QcF5fnkUOxUngYfrlfR9Hl4eB+QQNhcMsSr89w
bcsM9WGTQZdP5l1h24+L9Wto0uKLaKclAROdgZAs8jWIOvxg73GJgm9FWGTBdGqVU6e9xTEeepfk
BakWmChVse9neqCAvFIX5M7OdTq1s6WdX4geyG52nCVHlUz2dVm7Wd8140HymaW0tPR5XlpQSW59
XlkJGqCqgue19swHuOq79dY2bKu4Ykk/TN6jWy8O3kIBy023vpGCBNdqtdExkqpKJYVcsHISHXkw
R8/OUHZw0At3B18RQGdQPM+gi48MTWLSdDVuUF9EEA8CD7gPJVmBX2BoW3+gYb0+lWWbNb1sQPoU
qHhcXDYMjB+4FvBKPmw0KBNmfJ7nRd6NrXzBi2J83iZ2Ps2zcZ9kcxEFtiQ7/1sX+ww9VjE9R7SH
2u9yvArX71qI4UTEJB6E78TJVO38tiB4Vml2iKL1dps44pGX0amk/qWBMRuPwXju1gAegR2cpIoe
fetHj7Mndotexwd3IE9d3X8t3YrhowVa9eLX9yG1PRp1bzrGnvLx1OgB2zTenHlV3+YV6/cNNf6d
h85ubGp7Bvj9GfWO2knIiND9ZoFykU6XSL5WrYxR/U99XpgZV8H0DNDDJmScpsSLGUqnFmWhdq9d
GNNrQBZ6rQlwxRlcwy50lhB3sgxSqNgasn+UCl56F+rRD904wl0K+ZxDrjJJ43z05zG8+ja+zOCu
DuvaiayqyjlDUqLNeozbAlq9KnPw4d8XTZ5AVpRPFvJ8WdjqJZzOy2rYU1CGeK6oj5W3TJeCLe1V
Ot7jRt10PVRJ0bgnvvaHMcQ//5/JYu+WGPgncDsGdRVh9JKIeKFL/oxarCORTER+e1BerA7TCNPb
VoWTgBl8iQEtPs2V6bN+XXbBDe6YQyv+h10g/5L2iDH2AIIjHmLvMAL9P3B2VpR2kAD6D5UD3KkY
yH3E8QRwplJkeJG9aYL6HEBAu2PNWN5RxlNGKi912mZMTedXION4eb7Bpu7oVfdjzJ8tzOUj2lX3
7kaBbmrUfz5w5AZc/3HgYmSKkZ4Ah09Bvf8zkI00g/ZlM+PAMRvmOvDiIx+LO89fgb03mu6DMW6y
efSOY7iUe7RN6m31Dx5VX8S0XApD2ec5b724/BIS97WBmAPxJ/gOQCWgeH6hBIYa82CaQCSVEOvp
f9j/fwk34KgzpOzCmIX4GRtw/luIYDESmRkvbPCoq1G6U6fJhDX4EUEPk21xj6Ay6hTI07hbdfRp
DAUeD/QqLbN5Qxqag+2/TPGXQMn+sIbxJ3ZTQDrZvuHOe5Bz2+7ntplSU5XB3kp6R60e0u1H/BW6
evh5uH8mh77CX+txo/01ItPfi/9993m037ttpKBfK28DOv1a2n9vbhF88x+/lD393+f/+tH0/3V9
2j3/+c3bHv29PezQX3t4i17908K/5MD+kYL6I+n1c3Cpf/Ph/zIGBtsUgZR/HwO7CmNu/2lb8Y+M
5BYf+/l3fyXB4vj/eO4t3AQo3UPONGR/J8EYItrbMAe/RcAwAJXruojaYzQj2O8Ir/4dAfMRxEdO
1WMMTBIJI0RE/vH7/ulEYpytv5Z/j4AR4v0ZKcFgSYzd9iz0fUbd4I/0jYhEF6gWhoyG8XRgk30f
aHjHKosXcz0XJ4xnkjFnXPfVrOKDFPWRz4sCPwvzrCcEgBrwTBSoD6r37Zmx9Z4V4N5Dp/2s5wZA
pTd8nytwug1fm5OqFHxSPv0YGwIufWnvIaM1acSBgZhauokv04Uv6HL6IQcadufLTy4gDkVIk62z
iTO3j/R+ghWSWP9HT/S6mwN+ptAiz8HDwJc1d1vzXnUcQvLQRbsF1HOGzEg5fOUlwFYb06ewnse0
F3CyfV5CVFzBYbnFeqhGu5+HVu2hLoB4iIVz2Ch0qcY5XZ263skSaqpTaLjLgXqYUS+ndB3NXsyi
TfCuW05exb86vcdOtLL+s7UQc2xXvJW+FHfbgzUquIBvAwg9movlIgEt5/04unj8VEdaQTPPa9OS
vJeOkxvW+vBIuHtQsxnwqouwc50p88CHzFcM6EsXba8g264LswZ5nfG6GPA7jWr3VSGmB12uT3iK
otqWSj3F7pd5bEDp1+P3HjAqFPy3iQ5uWrF1Th2vGPaL7LysmzKAl+tuakyUQCyHmhySV5jmFMTD
8uy19bJnpseGmi7pnCVKm2IsMomaJAZs/LBGOKEtkij7ZlbNce2WNIC3c2FelyAHv+782PFzgZE8
fIS7tm8vtrwLmpWdZ/FYFfocF7Q7OS2qIRcblFUXQOBiKptggiLMIBtQ9A47LL06FYz0+9jHj8Ro
bacFybBzBCxoN1nxdSwDCVIYE7ec/pog9a1+W9w+3b63feX/t7h9AD/N3c8BvWxLDsybtIJbk/Zy
GBp4k//0b2zba7dPttm1omzX8fDxj92gEl1Lsg4fO99Up1978WtXAlzVCfwdeD63X/Bvd2/72+1T
qnzAGC5ax+0vfn2wLXLJx+bnJ7/t389vOutrEGrAplwtyW9f/G32106sps2dAu7pDAU6LePGvWwT
4xGbwV+DQ4o33GXiCsz/WMHaXpQ9gaVTO5/Pz3V1CdWofps4C1WXiGisc8CTck37jN3WzRP1dn4B
9XV62/5mWzvE661TIWs+cnoKJvOxd3WTd4TwHrYbnOBlvJROdxVzU+clw6XkuZVzKezkXLY5v6yQ
FClcuFjQTM46mk8Tm9YjFMophxyX1JDMExfMXbX6F4Qr/Ytzm7BAkAt6ek5A7GCAw4+wFf399jmx
sMrQEFyKyEE0yQE46IaE70akDi6ch/SyzVldF4lZlkdYVMz4OMEOLqyVyOACH3JMCxfH8Nc6WJK5
P0CcmW/fWPria89KBBiUf9jQ1I1CLSfgKV6pmh29Hfd1Lv0GXFncX0o/qSGgFhI6RWsC8Lc6di/b
t7aJG2qU3rc/8uMSia5JfSKh3+DhqT9PYDQgakC1Qs1cQ0pEOO4GvhqC/y5ud6hgXFmP+7uC1l9V
Aa3M72S1q12vvVaReq1bi+hMh57GdKxOlqZCvm9wp8Rfm/mCMWXmyyLLeM9AcaA8my/NbTJLgv7X
61mOonq+kP5hGlf/XOFJf5qC8q58QGQoRBjDeok7NggjigbIfV1e5G0yztI/GWCi7hx4kLSdLDZ+
l9QRNjiKHoKrUM3Vr99DhE0vK/y4ifKkNyjLptpBXgagycUt+vViZKWOa1ucyhWrtvXrxLsE40PK
3bYob1f+Nveloyefxc1l0cfJicud4B2eUx1OQQ1TxyaqRY6WQoNoLeQUN+53nhiRtoANg5YEe8JX
Rx7GW4zYPo2QbRSeG5cFHPJxqaYDbSzIkoChc6u3Nh1EHaLEoOduF1bvO/MuvJlUfVzoa0cb5KjN
eEPfl363LVLHgBGisG2BCVdXy/omm6JmSJzepKEp4M9LhKB4hSCARgUaxUXWqBEhaG5sCsxPHwe1
mBTkJUuGhnv3UVDtgb/rj8Kp9cEv5D0JS+9AdFyf5kBCaEXPBXn5JmTT28qlkBPA4QkFL9jnvLM+
11A18B3E6CBn3+Z+rvy1vP2h3ATm7fM/vr4tEpyeHfOH++2fjoiNklaIMP3jD37b9M/ZutIvpiDl
rvm1J9u/t/3za1Vh9/qpaFMeii79bSd++35fGw9mTM1TDpIPGlYHU2KbxDdF9deiIrI//bFu+3QY
aQmLB8JdvCeOR1J45eGu5tGdDwTOWfScN4XEDRd+6Wr+xRa8y8BbfgnX6N2b+/E6SGBIahR6L9dP
wc3Fx3E96jnEDUQhilAWEHgddI/BQsZDX6goA9Nx85ihbFiq83kV7c5ovRyr1vvosP4YkhKy9wpw
y4sTUnoIeEbt4xjWhxJdlPWmGdjsiN/slPdOm3uQrDIV+CJrG29I/LFKwHFOeYi8BhijRuApscpj
pYMLfFF7gNlioqLJPO/EpEHKYoqR6oab7NIxzIzF5pswSIA7t3nAyacJOZjMgZ2HzF5e9TAbI9Kx
tLPm2aOJqouP5TiA5gtDewgbf8km2s25WuM72aDZUuWUlpXzXrUwPAcRsJTP8aEDd5CZwANYY1aR
xZCwkdLEqxYPwgRDNHBE5Dxwju7R6WMQJqNhR+i/JoWbJBB4LY4KMSSUKIEAIjwfSwFnkyCwl5Eu
RLaeS4JC0j+Wwbgk8Ezn3OuMkzRrp5PY2Dnp2NxhnNvpo/ZQgRU6mFPlRx8cnIdeGHkoIiRbKxAy
uEcMDKGyvPXs+nM7mqNagv3AIZEo/5sImnJXuU+hN8uM0/a6OL67J5X5FHJTZGFBx1xAmVcLY6dC
V/2xvblfwnFY6ozquSXRnM6rRLBjDd/5OvJz6fZmN+HyRC0WPizBUF1q1b/Xr9Ggw2zV7X5yGqRy
3eGTCQuVsTn6MkVun5O5zZTFgAJtCFmemTWJEdnOyOSgqJj5PnJVh1/fvhNXlhm7Iov6AIUWujdS
f0dvIek6AVOcEJ7QaNMRJ0Cqq/heDhDDEDHOIoAVrhgg4aHVxxHzr/2N+nPP3jrqq8XliHCKm00T
Q9OgASM2yJXpoD3Rxu1fQEOXrOKJbX5Ag/N4UgzueUHQYqo/A4wDguM2hz4Yb1EdewEHf3HbobzW
yI6xHkfQD+fU1qFKmIB/7vfs7AuIyiRcQX/77/O6LB9C3yR9qfqrAOXmxiHYBmQAE6QOgRm37n3v
jE/VcIpG4SUML7i0gZKXBAXDmYLPnU3shZXOkHd0BkYoCzgXvt4LLROM5tEnbhA3CZx5B5gs1GXF
5wugRD+RIcOoGPhfFiMuzF+8LnqlEparW/DD2Lv+YZjIARCdOEXwAoI6ukIv7zKEGnpidd54zX20
YB+D8WBqqIxeTAGNcjkcBn86eCoffKhWrqZx5ruHURbLK3Dkl9AXn+ebeD9rxbMKSY69Hu4Ai4WJ
Y/FYCYRCBRKXiI2H2smWJUDMwmEvGAngVSpjEdbWLOd9p/ZtokKJY4tUZIoqbB/Uvp8W1Q3kRxLx
LNV96IEg6hCPT4Vbr2lbO+lMxwbNkcRtyT8Vg4b2aOZPyCSBHp7sHbz++DLMSK/a+j5wYze3GkFO
b7LkEM7M+TyXvd4B706KFUEhsJowpFoMgBF0gI8qNqWVRGg94Oo10JGTkxJZBdKWYPAYjs+wLPni
S2fPIDDvXBeCsYg5yevCXG8ljuZTGgZa72twT7CLTQiGpkwbznU6u8uaDa1zXYNMIFLQK2fcebZB
ombij0XI4nMz3HjMCNejE8bpuARuhqErG4Cu8YODSr6eI5XOn2MOPyx0YnYI8AxxJBEopFiJkhel
fE3aU1v07Bi7P0iBVLmIKiACnCODqQDH1IO89xAiQxOOQ0u8fW00cICorTMHZ0MGiIzCMP3Gb6n2
L7Hf6ITOIdxaMb+jY8WwASAVU2BUIsG4It6ttCsOa8tESosGV7A/XvtIpkRWJnMgq2eOcf2rNyBB
w8LxaDEqCfjD6bFco7d67INU0PhGquGJt/m2tpOfvLoHnFDoU4z6aeUdhlPhFC4jtYgDVDotWOzn
QR9Hu9Gh3/hwiteieDI46Al/qEIgr8XC42Th9EcJCSMhYPYwkMaQwsY94Uk1AaB7g5947HVZ3kUO
fSdOL0+Ll6NBBpKlu7e+xkuJWvsD2UbwKTjQCZ6rYExu7WhJpmvplCMeOeK5R8I/R/Hw4I+TBHxe
fS08vAGZD8CpB6rYBQi1TcgggpbIIxl84MxBGMbPqJ5AqYxD1jAPyYAFaZvKAOT0avcOVwEK9Ore
FfFjPakrdx/5NFzdbNZdjeAsB2Vgz7XG48Slb5zo1ynAaQg92KEQ7qXmr8E6hvs6nMb9WD+26Dy7
AHGaOmjhBWGEBa7infQ8mk5RIfOlDt9pNdi0GRmyPgYcTfmVyKbJBjrZlHXiXCBOC1CZIXfWIE7i
Q9MPH4wZ0wGxk6SXyIzRxWt3D23c+HnchU917H5Q9S1HXYIkRp74m675YRLQcu0cfA3X0n2kzvcY
BOtgOHsE6QkkCt0QkKS9D6SxDcZPvURhES8PE3in41zxz/WAy8tRcFSrEsE7tDiQuhPSYtiERozJ
QvoqW1vxferoG2w2leAhMqcSzn6+IgeHK+WsG+hamhOcRCc6sNhBtn5UdYa4iEzaoPlsq3hOm/BG
RMvyLRLBZ7/eWG0IW8QHJ1xDtOEvbbV+K9dW5Youw26AZgte1DuA0zsUZL1vGpzXknspR9uQimB+
t3Wlkipe5MFYyAjzo+hs6vH6K+wnwDL7uGuxVeewILlhO4wvElgHz8QRwIfs78YYOQZTjmtWKRol
HcVwAxjERSSuat5raDS1qx6XqX53AqSHkVzIlnHp93bpAyhx/CWW1ZJuJRdRN4Kgxwvak+hO9a33
XQNg/oLFp6jje+rFu3oKrj4b3b3unGbHgnHXhWEHS0zsmIIlWruIgzdK5L1ZPzY1ck9jiBZodk2q
bYsRHeIlQVTYP4+ROghfhSmdWJF0PYAhDG/AMtMXGMBgvl+mH4Fv+91cwW1EToPu4rWTOXyfj8PA
aQYC46ke3FdkDv19XKKFl8PVQxQXFOIp8N3p+K7UWiQs7HGYexBBND6TeQIrSIIqWWj3iSEJua+C
6DsydN85knawYAlL2lJ4aWkamZcYNmKni7uG0el+qSB1OAzIYEPRfZaxONL4SNs4PsRcoYyI5Zqg
4LWX/oM0q5th9Asv03GzPgwrxSgmk0miLl4AtsNz79ry5eC7zXsb5nzVyGtP8kFQUAcw7Oa06m8t
exTsG0gdYM10i4FYbIH6GiOCRJTfT76fqRbOTNWHT2KgPwiGYkiQoAdkZOGy4VE8pky65oK6rlHe
lxJFExIoKm+jPtjJLsKYDGhKd4mg83oduJ90uPtPAr5x4eCnL3LeT0P0URXItSpSjdmwwudTPjB1
lVUY/+fUrD1I52oSMBP9q+vwF3CofhKscY80iS6zKKzenGB5sqDh8Kbt3Dxg/VuAodeOocEwKzuq
yNcBykwWkFUcLQCwaenO8MFY5vV+nCLTpDF4M/KFiGSWA8KvA16KDr9a3t6NZlzSyOlRWAdwSvy2
u5A4OAyyaBKO5MUyh7cAK3KkcE9wHXYPIykfwS5UWQzqOwWd/+zyS+jV44maFTkZ5C0r4uHoEwcA
GRvcjFcMzQtC4wXGM8JYDMNHU5jcs9PtVKDDKYLwLjJQAhHNvw8rjK2xapMqHjwAAzsHlb0icdxA
Hx+uOE6A3ot7UlKyC238cZlNkGFYLmQ4pkfV0tcO2X7cJcAya0c9ag80QdkuQa5zT0xwM99BHGH4
jUiPmZLdvglh0Gt/v8zTo5BFfGid8gpMN8LgKjLMkpZW8mTi/aLIzvVNfRwiMu18jHWThH1w7LxR
3g1DfacNRle6PS3adkE35xdA76Hyl8gSkk/wumVaTHBXwQpgxKPbcBql8lFK8xi8EPnWhk4EdrzE
sB4Q/9seVfIaIAzeHvsZm4vK9gz8Nz5UMHoTHrDXEdr1x7C07Wm+RasQj6ghrX/z9dPQqQWSPI/3
NlaPgrQiX/ooziu8HLKWf6/aYbp0fJgSsFqDbOfMjTCsQdzGaL56LfIJLA/OYl0h3i8OM7JFToig
HNRESFj2EEMnz9H1hKlCTUwrGiA7AaNtAHJfgO5FaN8/Fd2oUgw2N6J0uUdq7qoQ+ABYVAXHYp6e
iRwfkO6I02JxZKqZ8xwxbrLQbdBMm2ODLClbB1RHFgkPeNXlco6b0iYjcA+8Wsll1SFy1AZUymJ6
Dx00CVDmQyLlGNllj7YSfAr/UbijPog6yvAkF4lfD8DnI5QbGK7j1A0rgpkYkWs/4l0I1xuEbMfs
CkHGPktjyMmUaHqQeffO1dgf4TXApnAd9IWR4wPY33WLfMbIoTVe4fZxjgQAq5trb4YQWhyi+Qn2
dYxiZI0KvN6H6DQOpgaDsqAIrmOeaFxQHtzsiGCQA86CJY8ErfJlavEKbCUA+KBIR7aSdMDbEgMi
uUnsBd/x/xQhzu3E34Q8gOZGfLWkclcOwTuwVjw/AAt7GBsrwVgFnxfeanCAA+rgCINWYHwwBr05
5QYxqKWReGNpjDezYgSpwgdZvE4YsiF87ovaybwB/EdrXbIL8OhHLPWN8xmlSh2/8qIfcIxBqSP1
iqGyBjTPbk2AhLbdnpvyQ+vB0NYC5pHrIjXZvfuQrD3z2msA7XQwzXUVzoJT9EktJbrZ3vnSQ6Tw
3Nm/GK/rcnQkEeLmcdVFj44OgM2WwcnWcwsZcCkgQ9DvbOWvi7Ew1DGoAewkJECJP31uWlPtSle+
rt0dl5Zf+7JuHjCACchj1OZ53b/WSO7jfQIhB8NJ7Szt/h9357XeNtKl61uZG8A8yOGUmSIpKtqy
TvA4tJFzxtXPWyW3KKm92/vfZ3sODKMCQIgEUFVrfWFjpSrjx5hriySL3VU1q/62H7IHZMu69QhL
eqGr+efGIAY8j/p6TuYfLAVnS1fXOUmjckpvQ34xYtwx4/yNMTCFblViECNiZp1nIwYQ/0xG89xn
/UOtDM7asUl5aC10NZ7KmAVXvza+Nv6YbZXKVoirsiCdDbtemlP0kLIy22umd9fN+lXujNvI1U+1
Cmyc/F/JTJ61avSJoBGyPKb6iahosTDNFqI+DynxyNXEenGZo1I3tEF0QAAn+Tb3SN7BaIBWBWsG
CKDvbaI0haGlRMsuNLejMu9g7nWLVkF+zWu5Mz1SqlvVGTZDbH4a7MDiDm1YlYXzz3kwmnWrgOms
XHVZffeDfmuEw70LFaULxh/W3I1bJEWuard68segW8Mx9pAK8gQX1PuZdc64KSvrGdU8DQEztIKa
FD46WZYzt0W7hlhoLsCUIoeVBeGyEaOjOyk3iHJ68IG+pQ2aD275YPRqtInA0iy6UiMUndyiTvgw
pHAPtabJiNk7nys9IQmJWNsi09aOGrAGnr9pZqGtx6o+hAIgBmKrJ75q6gtfzdepacfHKewWEJxZ
6QzFueQW4bn2nGU6BCHRY5j/hlGuw1Izlgy2Ddg6orbEWBCSQfhuBwpfXaiZfxU4096oAe8W6ioO
zB+W4jzUaXdOUSMWfIev4OLzhTa5AM6MpRO3zYnw5EoJmnSnZPd98y2ukOWoDOM5QxGthNCy0iK4
4gZE+709/mCOGd87NtlGCzWfGc26roc8zdfNonxY92G8TiyLRVvUMX0mCgZgtG9EVvSvuUfXwjat
a92Bu1U1DZGX/Eb3SDyHpjKtwnrg0nhjl27vXntGoe0sWBLbVDV+JEGXb7Q6/dEmpMDDqvNXjmWT
ZOx8EldML2EyKvFiVDo0DnihrZQWligCLwB2AM3DzTghVlmjKcf8UBvcbekGWx6ghSa4dQDgoz2i
Rhs3MqNdkkbcGtX0OLVgL8nXp5sJ7mYbVfGV2ccrlIvIQRVutQ07rriwZguuiBYdTeXUxD1ZlToD
q9kcp5zgYe0kxdYhdHxl9ERfGuNz4Q+oxOQW+Qe7vo6Yvlop6fFOMZetMtwokebseGKIGrTJrdfF
jJlDXcNGa7sVFMJNFWsDQEWv3Raad9Om6hfbQiBNC4tN3yNSZNhAX71pkTZieRS74yJXO5Tb+m2m
5l9ZWZ1mda/D9D0PlXcNqs8nLKg8tyWxsJ5IwXZCBGxppM0JWYBgOXpxtZ4su98UITJmVn7d5z+i
qUTzZ9jrDeNmY3hLp+90hhPze2SjIhMW90Z6MyAvQ5BcYT7ro5BTKkiuKuA+l5U15UuFKIOi3LkG
dG+TdajWpEwCUaAZUelQVRQCi3CbK17ODTUwqU+NU2TaD45Tw1Nqu209pfWq7GdnWUWpuusASHvj
0fYJd/adVayMUrvN3elgCepPOTr9PkpHpGKqfFWahB4tZExUtSQa3TNFH6O1EeW3c6J/JTelL1Di
KaYRRU6zYB0aEYUeLKDz6rc69II73s0/ndAniOKR6I9jvd+kLJTWtbaPXCe9iTIs1iBGJELaL++C
q8ZXsr02J/VON/obMv8NWZw8W8QxnBvVtwnkpASq+wrmfpB7J3XsP4cVX9rcJnzBSeeuAfbZRNJD
IPrEIHRual1VlyHCi/u5IaQ6Kc++02yAU/VPzmRv0SEYbiJ45UsTxcvNpBbTElZUhBSC020LN5yv
BgVuFumBbssoTvizGb863AkkJHatGvbcHw14B9DQS1s/WsagLYKpeOxeCQ+dIH9b2UDiURIgZFnu
1YIPcamTh7iB4iYL2UeWL70vdRFZ7OVsRWhJiTPAv4+AHs9xulFc/f7NaV4+9benRCMiR5agQa1T
Xpo8O6MhSejLB70c6cT5oS3gMJPwZU3p+7s+cQMmvOJPvFzfy3nyVjtCavE2b05b192BNROqbuKr
eHN9svzSUf4ljWt9DQe/X8s+IaEnvorXT7l8lPziZDHM8nDp5P60lMXLNwqELd9GiKvBEniEyEaw
wSNWGcXlc6rXyipU7WIFuAYR2A592z5VWLn0jJijrrOSRCuw1TVtlfUsipkz317bhq2u3FH3kEyJ
t7ZqaisE9yNmbN1jyhsubqHRasF3lvyQfQuY5Ayxwzq2J17zWboYPNL3egsOvEP6bRLKWjksgK7a
TQZ4Fiu+S/tvfZqrAEyydml1ybWqipTJBAJ/UpwcmZWjlk+Hvoq/ixRGPcExjhFRK435a9JAHOvg
Eg+6ufXAkiyYYjjWRsmVayNDVCedNcanGK2KBs2ZJQEKwLn+jWrwQo0dEAKGFXHXo5zrzmBYeWDz
2TvbAa/IHA7uXFiA9byrugqzdWSYiHLZW/hS8QJ1k9MYzf3StmHolpl+GNrs21zz9RakuIzSWQcq
ehGe0Ty2uV4vgoR0jSNEI4x03DOw7ZTS3RJI0xahPX01iOVNg/IETkdZBvp4BJqzNIjZLnpXRak1
qrdl0gzrMDQ2VjN9AZbDyqHd+C5irp4Sb8yx8dfRUJMyN8tPWWr/KAZjXPXV9GNwspYFosmLG9HI
RRwwBmoQCdb9/BQG+kORMr0teZOt+r5MVsXnTiUKOs6wJ7W1rqtwsZXI2g1J568REPYWbk0CHXUE
hNRQJKuQZlxpycH3I21VT0QGTCOHkdPyNgWcHyw6R9P27WB6i1npnqpBF3JLycPgM6+wy3hJsufL
nOoLAmkO6aj627QKuvTbxKAG1y9zN22O6ERkA1uu9VVkWvcVIc5qrBFGcsjKZ3N+zWts7Y2AF6xW
UZZxZnHxlXelzv5t2fgWObK5WI+N/WkwkMJ0gX3nSlpt2mlDK2kmr54XXlec29n71MzohiTt12yM
UMEia2mG3Rd17Oy1paUmWB7H2UjMk12iYfsGffhbSN8HxCzpIt0yDGG3x1QJXN97xGzom1MadQSn
pomkS9Yr3pWTkFmItPQmVUF3RKb/YJWVsVayHJ2LNvRRsSMqnHUFaF9j39T6lhwKeggB5F9Efrxb
c5yQKnGyc8KNUDjNPa+C4A8X/g+MtLhwsNE6qVVh8Oh9uPA5ymvEh0pGnMFN9optAdcgnLcYHTJn
HYjYVRO75PTTEOmMMEK32iv+dA0C7fgWbsw1EP/gn4BCAtn+cA1RhWbeGGYIw3TtdC5TfZ9A6t4z
89NgZjjKrkABf+OzOlAqpgydemWf5zAvv/z7j2h8hA2L6zAdYQ6gq65m2x/02pNimsw6cYJ9V/qo
VLq1ue9a0vMqL8GhiZ/6OSi2RWo/SHo42jvjLiLY0pfmvoQqcOq9tjoyoV/UuTucAgAzjFcpI7oW
Dmsz4DUNIlQ7+U5w8BGadNuhOZVKoyNaQz68VshJ56kPFyvSvtpu3+9GNIkTr3CQemETiU2bzk//
/mfr//z6HfT2kd92NGgy/5CC7xDQDNs+DPa2piP52ZTFOvaSaa0Fzqa0dBQw5vrYVwNry37eWXq5
z8ac/H6Kcmk1HvMMSkamDuZOs7J+7wshWnRL4IyUfr9N51Dfdfpw3/mFsZFX/h9BpP9X4p+F1cSb
H1EArN+5YABNIJH/vf2v4ud/YaDWZd8uXjECB/1y/N+GGPZ/M4UhZ2nyiAn/Vm77vw0xHAzGHNcD
J2fYnoYlxqshhuHiCIfvhevxaLqmY9P0yxCDJjCfhk6jbeGtRNN/gob+x1MHQh9lAFRN8J0DD/3B
94Egc6Kh2qruFA+OFYSk4Kc1H3gNblSEAbQMQSoT4hT8Zl/7y2pCcpP3pAYX6vwDrYVFozKAMosJ
RGpvuBnKnRpB33/STABy0c2br/l373n3d1dr2DZKq3w9uieR3W+oBQWcCXIPQIOVUb0S7NFFk5U3
qpBC882nySuPTZ+QW8gWFiJemXrnMC0s5+vJ7XeV0n4DG0JUUt/NmbpGXHRtYh4QFe5mQGVuMs3F
MKCahfJbl7P4OTvGXw2KrcmYwaohiHBdoQQM2m8Z5OWNON1kZ8hqUUePpB42ZlV8F32Y9C7aMmZR
AZXH8nZke5bqjBwOH9UG3aI0ji4zJVEluohTVqW2FVfglsNGnGoAutG4SHKW303O/vdFVSYBSq5J
XKC84GrYFKq1tp1sKfpEnC6ogFbCifXJZDeFAoYR3c5IX4r9iv1m8BHbMPnoBIBBso5c9Sz6hBnS
yda2CoW0CtQ9llNBySGia0BdrC/Rtlm57dlMxr3eZUhK8Q/UujjajLwdEZNnuxFEMc6Bn/MK1cYr
n2Gz4tiK0DMwd8ixqyHzTuJ0enzo+mZnGmTUKCbRcFvRu2jJSoqPHVpS94SOeHkvDfNsNQcTTARH
JCzpfD5DXhcfXmlI1v36U8XnNbAdQZ9sW3VR5eA6aDJBj4v/x52lfmtIgesVWBPxB3Aes+xAo0Zo
PSDFzQeLD5f1ZIUqxFXEvvgKfbFPW0OaEKBNnDyoXBoks08mSQJdULf0lIykHqjbDLnyDoAlE9OF
zX5f3MT6A0vTlYoDidpeReQAbYtZJkXRuUGPDwVicp6gXQhtVBBaTeIfHVLQ5CwOot4nDN4L1Pn8
HPEZ4rxN0m8i0G4JpxOnIOC/RD2IfAFIBK7K1uHw/jrU1ZFGQAw3GeJ1RGrGZ1+0VeK069LkL+Ns
CC+1KIW090hZbEgOkXfga6LrkG5s74tmKOsEeA/T5E3vEeiL++JrFoPqIQSG4N8yqwhzl0ecC5aq
Ea6+9mO2rLvkblT8By9AjCU1ymckSNYpi3VvMm78jLR9acerCCBPjtxP0Djg/pxTVWuwGrtlGydk
VfRTB+d6lbsd2bFqO7TADnXXfUjyJ70hYa1EfrUkdTHxNw3fcxNYTpjHRK14YPCGuEk1Yw20gvsM
ZPHQ3iJ7sCztZt0VM9+gceYlFvw/8Ij+fx4k3zljvSP7mNDS/s8UoQ8GW39JFytJEhLH/RobbcZG
Bj+MtOH1aEw9/x4aNQffQM+ENORYggskuEO/rKIwmDIsEzPnvwfTX8OixoiJ4ggkIU2HKuRgcPQf
DIuG9p6EB3eNoZpxWzN0x0YpRdiTvXXCSTELydFetP6qjOJk5arxOKJAvirD2dtqva0/grQkQjvX
HnAtWlVX0V5adSHLJFvTNPnV+rtj5alk598dq3lfUYYPV0FfVge5cdMU4vul7OGrcnDE5kNdHMwM
5C+VSnO0iZruAjGLvGzS0ntbJJGlHIpk56F185kkVEbMEy6kIorVlKsETENnq9uV+Vl32h9AWYYz
Qr0A70OWRnVMPHiYnllgLYnpeJ/7YNxYXtzi+qA6M4qQwvtlEi4wcs8uPaT4/MCuF5dy4msGAsHo
FuDMtTYdf0LolSDEyh2QbR8R+URWE9U+uDaUsco5K4WvfisT8moT2YFjPIfFkflucQz9kUC/WpI0
e98gi3JjR3VxTCB1NyRv2C13HtMBMPmcKEW4bh2EY7wOgqnfjIZA0zZ1vwlK38V8hr15JNJdI5C8
YtQuGqP55KmVQui4QOdcCYvFWPYFzGg2RGvZOAzJVpkPixaIGyluM2MYKKvAI0XbXmtBi/9FqZj3
AHeatd77waYea+seWA8rmbJ5rJC/gQqjWv1dksQNulhLiHTNXScMzPg7+l0eEZORdXIjnhXAmnGw
l0V7RrPn3w6SJ0qBQOLEgm3OaMBxsqJuOrAufbuRdQI3+6ZB1kGGffz1m7vG9RT3O1Mb0nNtROG9
D6lj25hoUNemHd6PzaQtetCKK8CO7bZC9+4Af7+7Kp2h37laFV2jLGOvc3cu7vQRIR9LScLPyNLm
C9TPejSQKnWFCiwxLRaGn+Re+rqHFlf0UnfZcwwdYeA0tNeaENrWnNxCssjH20qWAaUx5mQegFFt
wiJqht6hNMiKouaa7+a6r3bBqLp3ZdMzTipZ/CMcBVkmxDHDn9CLMJXoZMEMPgYGgHAf6vmm6Jjv
ZATqCWozB19w0xdosekF2pwhTgZOXVxD+SuuK2ewIIjXJUpzNNTuRHhLNishbH2QUN+dbjxVfvoM
lnAIl6iQYkNBMcedB0ylMytXRlc883jyB70Wa6GK1Mx7wRs+zFYLFcRMTO0Q5wKwSt4Hjf1BZNVF
5Ut73Gjf7DILd0AMojXoLXvZ9WQ8tpbyXWlRGktIkV1nCBi4sZPOn/qUfBR2BYErQo6MxhpePQAe
kukGQMT4ssnNFUdEb2tAoaNCUM9b36TrmILCNnXcS5wgui189Af1qc6+R0OwG+Nu/IzY4bWTsxgX
7xG5kZZSlniPyGImXyaXMj/g2RfATKfWYqQHtewU1jgSMNzMT4GvHu1Gt3+E0XxvEhv/nLnesFYt
Pz6C7slOEZnTl659Ph9jMys+vxkKf7OOgYL+LuYizNUElxWZLs9m5aerHyjejpaRA7RD96/EjtJ9
5CWIu+hCkEkRQkstlAkIFWL3Y/lj1zflf+x+PLaZsONT2tFcm8asPnZVcEfiaDzDAY8f4VP7GRlX
v5gA2IifWW40GxgXuZbkmMONkVXgw+BWyV1XHDEqtb+W/S6HvR5xqQftBN5KHvHnz0DF4VTlQ36P
tY2AwxbDLdLU9dG3Q5CLdlt+hWB3FcD3+JR5igClgd4IyCh/7ZGlDJKvTVY02DUU7s5Ok+aTQrYo
A9Q7zO39GMz5jWK31l0WdmDBne5pslCQm23bXGtO2z3lqAUvEPAKz6BxERANHDTEao0pfz2Fz71P
pjuD1nDsSYfdZ0l144j6xh1DgGyzv68iK/88wzCV9Z1HbHtqYyKMWRI+a+15mEbnyZ9yZdd3tbmW
1UFv7tsY9VkMdNpDi4/Yigh79GygqfmHu899H3Li7nPwNDd0EwNCZjjciu/nNlhsuI2t2tGPGD2M
BLCKgrpqMj+b6oxAxaQzZ0DHEfyCy1BeTM8q4r5LJWib49xMxl0YKOC4AHRpQxGvptRPoGGpyTGD
XfGyJ+sUN0N1fg52H+plXwLDY7OQ/S7NsV3d1EbNN/6b08k6tYGpF3a3jmUSme6ARqktpkhJ7YKS
LObgCZmksyMebsu3birbVD/LruDPfnXtZ/1N18LB3rJQjJu4zLTPiNsWa63UwlWNCiY5VBKqc5nf
uN2w55EUQAqE8sQebADQj+hl/tp73/qxnzJGG3IPHPG+X+E22pVeI0vlCq1WBSm6NxsPy7YYUMn+
Q/2lb+KX6lEWbas4tlDOd1Eygf27dLkcK+uQ3jsjHT7u5KGyUdZ/PCzz1Dsl0QegeskGrvj0wOAZ
LzVXq5/sCZ0sZOGHb8htneYkCAMhZYXxmQKuLSP70oJ4vNOirF4qVv6oxSMEuVDVH19LsxcYj1FU
Pep9BghflESbLOmMVJee/1fHzeITXs9y+byAT5Cl17bL54m2S+n1yiyQ5ChNRd0i1qLw5JYkdEcL
In4GAPUk6+TeZZPIBni7S2hIv/r9rnM4kg399yfZeW/aaorAIUkP1ic2eCKx6Hn/IKOkruhgNZQf
Uazet3Pt3roIQZ+axBf0LZ5opgTfO8Spb5n6RKfqtd6lvnmt7+doWBaVPsn+YOO8N/1lvRE431P/
a1R7dx4xcLiTbqYd/de79mVP1Klzg5BfhPSTFxK6X8h7TDbLjbzb5J7syOhoEhwxOaOsfDm5q6EP
UgGKX2EXZN5XaYLEOZGGA+kr6z4rIHmFKpw7WVRzN71tEXeSpUL0MHysHCIU0g8REKUWTJ0/WYcU
1tx50Idy2RIu+V5Z4TL27fE5Y5q8vvSw0XyyUNhz7T321CTiNZtJ1qVcGn+YDcgESyGti8WCWP6K
YrGr60L4Asr+h1+x7KYCZpLh/lCCVLMUFP5xA5ULw0KDU6QrD7KQIKJjlQqimXZxH01f+8w5+E0c
nGy7Zlb4WizBUfKnDXA/RCsaPPWth7uXynhjzZV+NAAg7JpSBYIg9gxRJ/dk3aW1KH1le+kn94Zo
uMN6LDoOjscaxNTHTfsq1ioVW2VD0eGEKotyI7vMDLJL2VBaAuBVi+M0USlPc+lI9sNb/PuTYv/z
SXFYHJou5CTLxeX4Q5IrsPpIUSGH/7By3KSaKNJwvfx7YzcRd6ost63J7LAM1kYbNVeXqgqP40Ua
9cZ6jizzWokS8zoBYBMbYXOC82Be62Ij66MYaqk3kW790CBbRzB0ba1H67bzlHZfzGCbr9UCHBTi
w0/VGGl7q7CaczN2zdkQe6K+QGJw99I3ic3kbHbJoYeG84hLoXfjONGhHkrj0Ugm90a0Var7pq0R
JdMcHgruSzR2lGrfAN4+yL14mH7tpa97l9bLXjA48SHBHXj777+NJtOz7x8A13Ft07ZIbBAOMj/k
IEKQP2lMGBIV0HxuzLVTeptaOJqlbnVTKmO/l6WXKgdzoQV0IvLdhnCLfSmL3rI9TqLpanDq/ZRj
EIxCltVvJ694cxrZIPtGto7xlhB79cs6XsbFrHyx9PyuKAVFkgDJ1Dr8Hxg3I6DfZwjRAVD1XL1X
AZYCiVT8U1Wq8V6P8mrv2qFxShg019oQ1/dGliPr0oTBszhjmABc5IymHyQgtMJ6ayqonLRDlX2H
IbutxmF6ivoM8TnFGa601PZvZI+0tofrVLjFtfJ2FbfnCDfr6Mh7dqimcmHBet50ry2XjgUWR2DL
e0zWAHzeote9SKsxvDcrL7zH7RdcAPKaG1n32qMdwUxpo39XifWjRaZ3o4NSWDWiKOui1Mk2lcfc
z5ErzuC1LGXpZUdZh21JDE4ubm5lw+VcmVy45jrmSI3SXplVCCceWWewp6yHXwWeSyu3DloVrD/U
yx6yURzpCC3oy0GWKOJjZ2Ek8+u0soesl910xLDkaWXVh8Pfn7bxij+M2a5407y72S3dxobeIntn
88o3PrztWxtpwwnm9vdkwt1Fc2AKdXPFCl1lmW5rbnaQRThqYAPrGE+ImYXgQjZ/6Bi7oeMsX7rL
TqM4h+x56S5PKYvylG5pnVMd7HEUt9N1ZBolGBJMTq7Lg6wBGjxdA3uh2ilj/8VMNGVQB+okjpDt
RG1B1zopxoRaNF2/NP86i0YUaVHXcBSKYF1CIIcHoHT1UYuLKlvJXblpsCs6ZChZikby1/XxTedL
N0DP4LhV18Oia40iFaeTVS+7fhcxADmGD0wPOH2T59OmZM7OtfdI+Ys6ubGILMBbFGUXm7RSBboK
HSP8VXfpGHqgW+QZZJ1XWt4f5NE088Pi3wHkTMZVrv95QyEr+X7WFqAFaCHEqHxLmmSNJB7LYoj2
Fax7tNvlGHEZS9zeG6/dZ1kR5SVd5ZgyZUa1Sub5V39ZJ4+co3m87r/zJhFnFaPUy7nen//lQ6PY
+enwk5K9bG4zsemdO2Tkq5uXOYOYOLAEv9QEbpbclPglA00d+V1ukza17lHKClYNKpLbABfb+3y2
44Nd6RVgTVpHbbTuxQHopjcvBxBx5YABP66mybdybqN4SbfimSl2shhkVbfSU63YqSKYHvp/t8rI
+6VVRt5lqyo6fzhWS9T8sciGDCmT8ac/6dlNqGJaLjdo2P+AsKjtZUk2dm6Krr1e/8y0Jgc3hIX5
6OkGf0lW5N0mNoJVL2aOcd8ky0mfrLP05nAalA0tdESeG0cBnhsaTzD3VwEyKFt/7ELysHV431dG
eK8l49rDfucsq0Y0epjIltDwLfwva3jqa68Flx0q8Ngs4QVdmZ57BgvknUsLIzKiKfgBvzaMCQri
FdaSstulXp6ka4XbpzheNhArnBeGqjDZiHws3HvU2TML+rEWl8WN8G9pJ2d8mlDA3DiaNW1tmFHw
youz3blQtcLwDy9ChxzOuxchUTHVxNXF0hzSNsZHmcNu8N1arebx21gT6Ud3aARPYEP+PzFPuy0s
yFNLpzV/Gn3oHeZY7e8J25L6dbCglkW56csHKKPVnSzoEfeN6eDfLYuhlqOhG1u3stT5eY+ltP8z
SavuoPdKeU1s1XyJc01oqxbDoKCHROjrJVaVul64Cfs0WV76GTKK5QHqq3BsVtIrOQnLPGbKSZmq
KznvKt4XPbx5V62D+aejQyRNi3sZ3JebMslugr4ur2UJ19ARdpsDvUVmA+LavvTHTgaFXSaoV2Y8
Giu5l9mj+1BNNYJTxGlkvTkl5pXX+u5D65Yf6w20gLdTHNVLbCcC/08zOZT4Pv6mtmMiHyTwLoZJ
fPP9q82t9KadGrv41kyDu8p9DG7brLuO4Z6DphOGD/i+jie5V8CD3tt1c816rrGuZGdRxHkQdwjP
uEvV1Dl5RZTtSs8LQT8P2cmJZ3vtYHpxz8gCyCmKsq9ONh4gMzVMsFIXVn6i/3CmCbipCjWCmOCJ
IH5OhMudyCsxI4EwBNHeTqf8JgcwC/1s22U+qvu9nkR/6WgirPIJ0btZDD2XjR1GzdEVm0tdD8NF
1cC/gPHS1h7Tu/au6O19ji9Gpo/GZyNGu2QqTWtvpYqBorR79HWvvENSdLiLW//AKzD5VDpnFG+T
I5eCGNjrxp1rDBjjvj0UDTwb2VB7PRkigS94WTaTeHpIQWtuLwttuTa/FH2xSpfr7te+skr2QLNw
7Vt9u2/KYDpcNnNfTpiOZLssQzDCMIRj86X1peyEJKxs1FCteDAxCMJDN8+qkyFKsqpl1DlgsXyS
Jd4xv+p7/DXR2VKxkn+tk13I4Txr3dRsB2K89bfYgM0zANPfGzk0qxSq5pfMyBFCsaPpUOBSg50B
LoeivvD9Yj+FcbwmMhd+wROBWBSIy7OJWe2tZraPtqgHAEm2EtArTAgnJ4k0IT6+QMVGAy09DlD1
jSJ6bIuNDDyZ2N+JgowfmaEbvhZS0S3o33SDDA7qOVz/++LIUN9DntDOFO9GB9lLV2fm8A9Y5GgM
eenls/ENLEOzd0zVPcqN4iIpXKGEuLjUISs99YBP6l99cliIR5486/Uo2fdDUfa31Ek4hfEnOVV7
jzXBdBX3HoFRsUF/Y4lS7Xh9qbKjBq/wCuerCsnWl26hYSd4bkEUlXXGkGgrq4JMr3qoCJQj5Adt
rLwHOHMqdKmSjK4olrNZ7xJgkCw7KKJlRj6wwPhIFjvX0s69ap5kKQnn4iGwXg6UNZmN3UocOzeB
F32P1Sw/ZDZB584c/YVMgU1iAfKhDuofk5H3/S51ikXm+iXX9uG4Dm+9gzXoCajs4EuHtOenBnPn
Ne4sDCkTXir2DA4cDqT6RZ2Dvap19o/3XROH0ccUXa2q71fROA5btw4dMi9IEON8EF5XKuFcNFWW
IcDfa0DBmbqQrbI8uKOwojFRZ9Ihmco6r0cerlYS9MrQg1u/Oa5SdGebuuAAkI9Jz8bcPs+Op36K
baZp6HWiGi6KdTmYWydBzkEWGx1mseEO2EfKzqmP8Ura1wdZDJTqCXeEDsx/rX0KE8wrDOuvzsdt
AJChdT9ZVXQqbe1JjmKyitzcgfVtdHYKz8GVzLx74+ajZUihlBqxpMtK7bIsk606mlGbD+s1ZPKL
PeLf7pU3+7x92m6Kr6rI3IejChNId0m5T83BEJsgw5JCFucCcc4Gy+BLldyT3WQPWZQbtXUaIPpa
syXrHgkSAEplvoPyfRFFT3aB0Xs0T/MpGQL/kzedQ8SNnlTf8g+zDytbFnXobYgCqNleFos2P0Bu
8+/iOv7iN7jcaZOzCmx/vPLCIntsw/RQp/30LOsjUa+b6m/rHWLqV5FizMicg60YbQ8snyjKnKjM
hsqGS9r0UtfN7Q5W5F4RmjS4QkJ10xOVpDfFy8Z7Lfoq+hFWBZlNtgbEPoTJPb1rfI4hCO994PWn
WHDbgtHM18ZsuKeRZTgm7kP1hcABrqSh7R96IpOPJXxDbYyqL2aimNtYT9sN6hHll0o3TxEj+71r
ht7L4bPo9uFwfIjgWlDPVMlcW1F8jCpXeQN/MAr4vXHmGFcS/sBMQDs3s8bvAGhiyh1IMzOzRBdX
sLPTPUajjzQEq3IWByQbV2Ok1LgDkcCSdRZqMmfdgYGDOOCbbrn1lMC1QwYHVdZbc7qbCe5BFPYg
ZCc4XW0syNb3qlf5orES2Ae/t8//PkKA1P0w6dJZwgORsqGfWzZSoh9imw5iIVWf9+VziTAPvhKN
fVB7mAXYvWhsX/Zt37LQH8FHSA+xnrZk00sH2fSyqa1yG6NLAxU3rLZ9lqcvgehSFF3uzbVccvmF
XW4LpUGkQUCh7B6kvGyN+6y49XhUJX5B4hnkXtd0j7Dkov2l/gKFwIr0pVH2l5iISzdPHR7jubmD
O42+RxI9JvG4dvpsfoJHyjMVIQhmBPX0hIbpiAPKGF4n3vDSTZmd/pRhkwZukzkQswt141tI0Vyy
EJeZ0IeMxqXzh+nUh+LlzIxT0UsW43JSfeyPrRG7Z29s0cwgL5mBcdWwU/1s1la1NmOMHT0l8Y5K
MKHrpMTZE8T166ghwN/JADHe8YhiMZYutFJ4lljMfWEDXTFqT09GY2W7ZqrJF4ii7KYDZYIH0cOk
9Sf860iE3Fzu5WDKHvsS9PTLzWzY5Yg1NWtc2UVuWnHjhzbExAF7gEv9pa8858tDg9jry/niYoog
eoc1poVpgrsMuBjEPrx1iRvNndzoWfSMtud0kCV/0NwbP3mSBXlM6Pj63mg9uGHimN+dZ8wT9Q9T
LEtA8N+tRHXAhB5RGUBGhgjLfVi1JCNYVD8syuc21LMr4nLhKcUL4DQ2E7BaFh8rq7HyZiUrf9cs
G9rS+tI0ZnmQC83WO3d20N/JQlLXzUr3XfwPxSJUGTvtpPrj3csiN0nUv6rCCY59jZTLpFmQ68bR
wqbU64KVUaFTNUAR21Vx9zli6QNDBVW5doZ0Z5mD5hA/ND67uRlfyboX+e5JIRfnV1tZmiezE1g7
sE1DX/IGLIrGXOSo3NxCW13Li8p0Ig8qBjyIQ7HW9osuvCWRjfJPIOgjXHZtpiRw4CftZbGCinWF
twm3mGjVcJ1ZVEC4t6k558fSHHGEwYnYLieihhV0UeCC6rAOOqVFOLnL7ZVsahT12Stdczd5EEWD
IAh3xZT3q+B/KDuv5bhxrl1fEauYw2nnnKRW8AnLsmXmnHn1/0PIY3k8s+erfcLiAkBKajVBYK03
9D1OFagKL0aSOzfEmdsFnrrKLZzaMhdRBUks260I5XFVDyilx/7F8FXKJtOhKqgviXY2fRcRjYG8
pI7t7G0zsi6j1L6KqaNCp33V5lKyVsrO2+Ocbm791L3WcV8dBWStVtNo60+WR+Y0pYuDlLjXKLKq
o4g+RwjIm7jq1z3EiAAR+ZnGEz/7nBfFZKcqlX+s3e9/NIvQQr7nSKpKBJ9TppgfRZ/bfP+cLMVZ
oR/byi7N0/Syyu0wOmjU6nbsGwHDoGp3lBUY/J4d9+T7MMLoZSN8QkMCGbG6yL4WSX1xYt39YdZv
bTpgZC8p+TIDQfi9qpUvqemkr7gsefOUgscuV9lQq5JmHQc1xAzYqq1jYFTZNlWw/4xSbVzAzf3Z
kdoPJkQzVvMoSs/M3kOPqFW99Wdqrk/xRXHaI9+Cq+35+rdfJ7GHY/rUEv51MnVhrXxGfi7aTyaX
R8mvGizVSlKLjSGVbEVodBQQnIsCqy10vKzgGoSoOOVyjyBZU8MSrXT8aCU5ctC7YXHA7IOU1YDA
AyRNQGyHz/nP4tNYsd6DaSHWCy2jfVtaWgowyy6I4kfGvyiu3rw1gZnMWoViD5JIFRaNubYsSmpI
FvwMMSJrFCTxyzI6YhhundAqRe2qsNStZGe8dCe1aSFwXbJ93Yvw84Dx4brTYn/72dSYUbfGJDcY
n5SyatYkvJck3/yTSjXy0lPJvthSiOFTj+BOa+koGeCB3q78wsTofOrWp4FB74fsPDwKmQUibEHs
zLRWc9ZhXI7I/KegY7HMXTVKyZcHi915ZbjWc2EZ3/rRSN9z2JeWA4wPK7FhIxVl/xZJYCnUZpI1
ISmOhU9WPmQS7BqYTde4souHLGwCxLExPRKdWlBbZ5SnJiOpAkUSxnsKXNaahORWhJIcd3vDm9xL
uqjOydPE9zjU4uM4cUtyAzzuqqhkyMcJ5RAfb7c9ZiXUUMSpaBSHaOr+OJNVNMvzlOLL5xgRMt2a
a1vvpV3k+io2VnoZ7PwgfOmz3jkjE+6c2+msUANpLkf5sBQdXZT1G7f0oOAmCCpEbsC0YvcYpqtU
znrrOW9Vd+/1eTVPSfEUiR6OT2Mqy3xx1fAmDp50b9zCRe8yiG5Y/PZ7ZSi/fPZrpW4vu7xXF6JN
lauvdtaHLBQsAGbreIBw3nn519rAK9kxVRyZOtk6KVgBzfmmJN/+ZUSOlvOqy/UXje0Znlz+SmOT
cRdRaHi/RVMfKw1KztPITEEh9Fc09Q2mGb0nJHHRGGxCzE1xFhbPWxGT9MdgDrGxXwjmtGrhZALY
c/PkNNSK9GTY1RzrxfbRlar2JivpNo5xftdToz8UiM7MumlUmHfWGoGVfCl649CvFn6Vgy7GfnEm
MM1qFscXBZMx8dPEoe0wMy9dfJhEGHpasq69KIT7YmuHflRvTWKNMf+ZIF62JqVeBE6qmzhQLz1h
PmPgIlWdDQFcweizZxdek7yfVpkfjfFgZOtWpZTqeiGvMBPRjgAhm0uutSlQWKk7w7EVLZ/Nn0N9
yJwX0REnSj8NlS3JWbfonusbTJvUJTnyCsKNGb9XgMuUzH23Eht5ILOu70bsANlXmvHQ54qytyA9
QVIqVWnxAeaJg51jju1d9izsXj37t3a918JjNmZviZdoN14++JppzqPItGS2O3eCLr+JKHStF6V1
3Y+8jEoSFJmQItuJztaDukwZLV6LMNDMeh0GlroQd0M4ZthZqmTNDNutVq2C7KCqOtSK3dI4yDqV
lRJPmVnn1v4bz961VSLvrmu8wHI10VZykBXHYapwsZteVxDtv2OZBEkuipsHd/RwWvWHAeMWs73h
yYBT1jQkjMi2gAJBUU7iP4Iz7HFE4u9/5MD1f1lMWvJE5oXMbE6yfn9PgWvgOj0F7/QvQYDifls0
F/hS1S2q1WiH5wzWIdQ7bqINJrzCpB83axGKjlGz/ryql/A0z5xaekA0ZobYlt07qGeipvbrBGxF
ctVkBHjJRgEJsLS62ouDmxjFKjPkr6MkVXvE1ZEtUC212kOa/DlEhHqK7fRHz+fFv10j7tMP5f9g
fcNy/XPxbfEegv0zMWBBsv35eVWlXPldonWvaouGXeIh3KpN6wllOogzzAh5rQdyfUP1KNyKtmBa
VHSFQQd1gGqNyBuSs1Njg7jMMVE1aNutxRYog8lqmcr5j7NWjdWPtv7X2f//uE4tV7XhjWtRpzQA
BM981Kf2YlssQk8Po70oTIow0vvwt1D0fg7+vLbOWnv2x+DP0KtKflAsQSPsFetgZ1l2todok0zo
DnEgX68hNKFpaxKw/kM8OvjgWdDzVLl4K6MBLipIqCs8DXWTR2wifVtHMjXTECfrW/N7BJeQ//Z3
M2ow2ov7cIefGHYJeYXbYx+nL97AlC/5vbIWIYLMj1JmpddUpRgHOu+kOVryEsRZtUHUG6qBCMNx
nJmdOxy7sB2etPQ9RIfipcP6dq/pCCOKe8E0CBaZLVc70Tvo0tzx0xLAqNyzneA3EDeTk8Bbid/g
I9Sdx8xu02vjpMWtao0TymPG0jDCYNsArFuUvWVQ0sgxzQwnjGxUBG88HK+BnWkPmhxqWzNQ/FVl
hOUX23qTast/++NCt1Ge/zt782GDl/2G/tMgd6uoLqhoHKn6P7QrRo1ZE3vj5MnsWYs8oTerryof
LZiVFy+atnH3kqm5e78trj5q4GsRiXYqa1aJ2iO9IoZNQ+YdGBhMbD3ZDiaMzdTHEWNuqTAm8b2v
tlpr9LeiMPMLor5zr4yHm2hKs75dtVJaL0QoOnTVeTDLBsDgdJEFOedQ+eNdROLQu1gRYnspr1og
v8sQ0/eVhb/1OmvccdmHQCVZZPrzUq5j/A8i/bkPQCXYyXAHSedtixABY79tjXqCQ41zVbew0Z4e
4o9HXjzKQZ2tdb3ce42MuTyvpXWIKuJZp+j1ccgjdN/02MAF4leHP52JK6zpCjE4zc03RXNN+DM5
/DhUmihOOVGxh5H986wUPSKm0GvbcywOv/U5NjJiIKTzUy2blz/yACL8bAuG2QiK7SBaMl5Hx8+U
Qa16BVU2V8cOOfV3MECkJxx/v+jM/WcRNfU51jP7nqhucpUt/0zZSXpSG7/fI42HqozRSE+QlIK1
Saq16kCn3iDgpDfm6vBa8Q/xI9l4kEIOKM9lMwdtyr1oS3JnndXJsHbDvN1LrtTspWxo906s2jli
Q3/F4uxzjD2NFiHbvpNPklltlX7zsYnzSV7sfDe/CxiFAE6IM9RfUDXKHJDmA4x9BDOr38YZGQyw
ChNQlgeKflYCw5ibJSsobQrFQa49A9uY/DohencIN2NXWreReyxbxO7+Piws6gFzp4kdh3aNvo+q
0j+LQ9qX0QnNbBGQDSTtTGb5KWvUcZuOXQITehprBVPxSVdI206hw5dpb9fhkRknvPXYgcVZhwjZ
FOVmlFC/CKbZKLyJA4alyFXCr2J58Vebnvus5XN7nkQtPgrl8L1yW+0embktojwItXsojb9F1Nw+
oipR1XsUub/1tZCiFqRek4WXm+PO8EN8O6czHEPGjzPRBg9Tw5gjBqDf4PpuGXa+Q/cPP2HTapB9
+jhHPDFaJyGeVxY1761dDMO2R28ZKWEXPp40uKemS8alRN3zliUoFempX99To7AQFqBu0bfBe8h+
8puRKnyd+xoGQBBieBWw6ajKcmZFXuJB72gOSSHZb6Zf/cDp135JnczBPU9J7hkssYVrQ0b67wn1
H8xdWwNRNcliqBaTKd1/wKtgpvspQmvW3a9dGU7+xMbNmwLpxzDeifR1L8FUzWU53olXr+hNgupn
r6zEP3s/rxW9iGVvGzXLr/92vbiduMBXQRgbZakO+7TowbXUfopX7d/oA2YD5J7NMK5HH0ksO3S6
g64iR89+ubvjtFzOPcfs7jqb9gawqySpZ10P8ufRxrGzt9BRFyGZQnlpe9rAJEmv6VlA6Yu6OI61
kj0bqBIXQxGvG6PGbKL2zQ3cnwIHUdW8N6NxExvBoUa2ygbw/BB2hrGpPBlh2Dq07lKr3QKoUhvP
8HWMf4udXGXpqyEBzUfzVDkiWqXufQc5Xycz26cErSiR5f41NEEc/WOo1brwdqehttM/Z12OAHat
Wkfdhpa8UGK4U2HW7GvHZ03X4FpwVCnB4oCLE6iajDeTh/JN1op3y+/NVy1PUOZP3PEZ1hqUSNNs
770FCSNx1OYhDtNhUTQkKWSpbpHg9/VzisXYCmCwf3LLHE+7Rq8PZqdbG1XqnZ1jW8lOk7J+a3Wd
vLeLItsMJmRA3OIRo+tz65SHhrQ07WG84LPkUQLsmhv2PPEixIT7EQUp9vJq2j0xcWmzJumVlwDF
WlATnfTFGscX/pLyGwuAozUW1ruBN5jeZP7Oo2iDGCJ/Tqun8XnIhuKa5sUbZl7Kq+Lp8qLylGIX
VRAhlRiR3qk96WtrXYJtW/WeJb/6nrHxY9t/7Jpzz8ONPy3K+jlUaZhSVYCwext904tm5hdR8z4U
k76Y2eT3wI2RAzMkbY/umHe0PQNNBrnwnqPOfOrQdH6XonDVNIa+MrNQ3QzsaeaZFjW3JHO1lYbm
2d4CzcqE6OWrpvTzByzPmS59LXkzinGl5JgzoDAaz60ot/cU/q2PgwhxE8R+oUSoSXQoltIhRTGN
kZOQUzHo49SZLtfqMd1HwW+3EYPtoO7mlpzFW1VyqkXfyeXJlQN115ipukJaO3kE8IhWjaSn75r/
2o3++C3lxYy7eCpf1WJMN1Ko2xtd8tSLhPLU3Cus4q3yyrm4JrXtH40qZ9gc6NGq4au3NzSY2ZKC
WLWiYMqcuaXMazFMdsyGD4FYfUwHbVqliPayGR9Afv5s+mynKom0J6M6V4UUEQfVxz3+n23iJuIn
9G38kmjABMzANhaQhbzHpi2qE54NF1UK/UfRhMIIpnDKcEbP1X+0HUwhDDDIGBIxPjTsBDgZxQAR
OupAPs5c65aMr0zVt0vodSctHuuzWUv1Q+0Hey+OSGMpSHUXiqEt2ymrBXU6nLWqU50LTWse1Mb7
bVgzgLRMnGctsoZNTpoOcxlQvOrkENcbYNfEQYQJPmuL3jBSNJBNZEGUzLuEwQ5qLvlK0SR1xhdN
duqfbaPJgw4MAEHV6QJWGfn+v98n5Bn+vkG1IYzYoDwprfJwKoo8Yd5+0xwqtDQZszBV71Q4Kcas
mGvzXTfaa5O82xX1NO0+Og5OiPXPaOr7jKY+MbKeXuv930b+8zoxspru+esn/LouiKRy3ZUpWket
SznFbTrKK85Brlowk7Y5nESLOAyAotZSGCNF8PeOyozZBYhEsW0n8sIp052Pw8IRPGN44wHPTkbp
bkQkDnoVGGsminKuGH6HTHxtN/PWsYe1j6T4CG4JDmCDWNIQuLtAC69BGjpn0STOpIByTYPHH6+B
vzrIbpUrlMuGU+hUSz0Z1Ys3rVqHpMgXZiQVwE5S48FXQnnP+gFRy0R9K8nzPgaK/T7Wqn8vlbZb
Damr7BQ3Mk468j4ghr1qizO0syQbBXurNm5WnuQPUZ6uo8TMns20Cw9GQ25QhD14RWYto16VfZo/
D6MaIGa8M7O8OUlxmizISang7zOTx7wzspNXLkelAjJaSdKWpUS9bBNIsOthHL9CEuxmQ4RoOZlp
+97k6k2j2PotaSmh9BmUEKBB5ibWqKT/ywiym9midhV1DZFHWY15TVFDTZIje2BM6nM5eeJd9h2i
iPuuqq9N3VSXGGaxjltaif2anmOCYcXGpYszZYf/lbWEdGG8yLm08nsj+aagzP4xgt9eRlo1m3TN
KV9VuV5hJhSxBJ8gv6TUm3lcslfGiyB4AXMaSHa3/4DIuX7jHYLJqlL2CqSHqKLUUgUftAoNlDs6
9Yen6CfSzNFbCS94hnyy+2znk19OF0ePA95fC5c/5oKgcr1KgY4fDT8ZNj3K9bsBW8i92xvZJrMz
+0i6MV6FJZIA/McQZdAoKA9eYlYr1uDjEWl5uBFqpm09WRpeop53QN475Mzd8tjDP5iJdt3FzU/z
e4ZNE1df9L8Nw5PNmNXTDCYN+M5ktfFzWBRB8Y6cH7zao2edjxARhfLVQ+5gGZu2f6jDojzFCPdj
2NqobwrKI55sfgtkGWdfVP4nNVQsCZCR45dVi2dsZU6JGZnfkjh+T6WufLQKLP7+e6rSjD+YBUxV
aM/pqkI6TTZ06G5/n6rqPlKsuMmGO2gd51bqT7bWMPEil7EzWgfGAML6rwnCtjNTqptz2xXatVcV
pDVoj8Zo2Q7dwoeHMdfyPtqKjYgIg8r4PRS9ZlbviyC/OqONkSduHSu/7PNbXEYl7riG+qol4zUQ
uFzH3uaGVfyozPyrNsT2swTFc550SrKl+POjrit5L8kVxZsmH774VnrDw159KKd2HzA+5n7a8KU9
FNicnLGt/rnzz6JRXnVj5s3Ffl9s/ylw9cdAzY2tGVt6vTYyGXsvAx1eLERYWUIcp1Zpp+XPZLrV
KQvQ0u0B6WKU2Xy57w4idr2sO3i90VCV6MM/O8QQMze5RAysHWxh8Eq617p5EUhCgT2E5R4fpiYJ
0sDVz60YiQm7W0C+lI+2VRcI2k+bIXSzkQAJ+u84x80C1TN+WHZxw99EekFQwEDUqlQwmI4t5n+F
XNyvywMXzJi4nE/u43LTwO2rDNrbqA3eudHdbmMFfXquoBXgCmimL2UZ1KtJqngtlVX64lvma+Pq
iFsXY/CAJe1eNA9Oam8QT0DiZ7ooHdj96WrpHnRfrp+DbKNrbvLiZLm5p0qM98EU9tLwAP/mHE6C
QGnpnqzQKB69ro73naK16JbRjn/fGVBd8ajVwyJ1RgV3vXyFxxhLcFbyeKR3vx8+22SrRsozQ51e
DPnsECFI0W4JZ8lapF01LHo1ia8Ocv5LlhsyL8qgXQd4ah+8Ysi2EcvCXQJyYa/xgE6eaA0aIYmy
kr0WykQ44reQhP0tjtHuy+20ukd15s56RWleZB+PtiQctK+qO9WA8+y9zPGYRcfPx4tgbRtgUWfa
4M6ayAu8mZxRhHGt+lvjBQ9aO6bhjxYwxVZUzPqKugCu5ld5qp9ldrDDNCa6ij4qOh992kSK/9Un
anL/vM6JSn/Rdqn6wR5wdJxg3czxNwKBCTdW22W5Dzlr4kjX+KKs9C7OgbryjWweHNnbsoz3fsBU
3OLfE7ySC1GYKProFCMWv5ORtllhsGI92CVV7ABplvfQnPP0W99LBVnoUU2Rn1fGbF2zGNj1HnJJ
XsF6s1Dj4TUrvH3gxPWxkiNtbZHJQ4Ra8n4AOU1SXfsh5fVrRnH52WqifFHYzXjWrHzYjBqSp5rb
6KtIiv09SinBKvYrZa+VSnCUa9QGAX1Fz1oXP6ED0LyDcllhy+p/HSJ0O3Jz8C8QI5hpitTfeGWr
XS0fk+RiUI03q/vCkhm6QZxqHaLbE03B7PNuP9Unu4mvIDpABP080xV8pmo822fyYJiXtqtfy9zp
X1p7GFZWqpNrnIBYtaIv5EZyHoe4Kw7wmoK5XOvBS5OFwNX4emxE6IzlEcO37la6dX3tsuhBnUY5
mRZvknpAlGYKSd6R+ZT8b6nRNSfqCXwUOWSkT5DUGAwWleaAXP4vsNXQtAsJyamzaLJSK9hg8rem
VqDt46iHcOFZzlrPK2YGGYPKSmmaRwzikM8v2+4LZlPXkG+HN8tR+4sitCXTMN8PWosT74jXreQF
+l0eTx8LAyn6xkT9hHai9pzjebtpUFtfitBxkLqUJJ60j17+rC71zNN/v/zMf7z7EC8lQayC4Fcc
+R8Mb6UboUibhfTYOTjDpC4WmkMxtme5S6Jd1ZXuCrpk9uhmLEt0NbG+5+ACvZqH+HPsAK9xO0Qn
lgUMD/L0MS+wSMozzfwcnsgoUolbxxBcdx9jp1tjLYpWjVurOJtOpO50bIDUx/G+JuP7XtbKrm+y
6Etdtfo8qMP0okelusHvV994mRJePFijc1PKvC8JjGyPRbm4qO2siCwoOI0R3IQ6zQS5kQSPlhfi
UEx13kfw6jHqKP5OM4jo+xUN0fhn33QdKBfrf8jKAJn7c6ME40RDw0AGTicjrfIHjI70jasDJ7Qe
NUq7i6gZovw5NvBx9cdoDVCs2ttyBzdTnJYN5ch6Onz0pPrgIBI5xTjJ5LNxsOdeYoAkNUdMJv6C
w4izPzAxf4RdZwyoR9SmvoEshTZQ02ISRz3twVJUFp0or+4VqUDMOTLbZYW0xh2pEoT4pw88yQ+I
MRjfxUWJFHCRFTZYibHnFxdVkcdj6dva3YpzlvrxWVVz/3vT4c2oVjwlhZfNzQEwDOy+r1Ztji+O
UmP8BvPjJg8RtNgoMI91qEsb+IfyNpIj/2gAF1jpYyftHF9/8l2yZDEgmwMpOmcPPhTX9WTsHlM4
cbwru+HdBd5c63xBwOOB92jDexc5xjJwyp8XkQgPPi5i21r8umgQSIESqa4yVoOPi8LpJ03bpo+f
5KpS94iFxqSiH8TrVneSZQqwM3gaa++rYtjKodOicDfmocNilywjjln5sup7b6NPOcgCi7+ZUQzO
Rw4SeanZtN+857Gx6GTwm5KkmC95+6OacO51U/erknzKBmMDa2outDC7eHr0kliJizwaXN2qUp+R
MXRPokkcROgkWEJpRXj4o12vVHy4kq5c4todNdqwFzLaVEAgE09SiJ8H0RZ5bb6J0gMzlN2yb5Mf
0mgCHMeuccC7lH+2CZ5WRQL/oE6IZ9E7NLJxKJ0Hr+yrLWK62nM0OiuKdOaD3Fv+tcRRKZ5IYJle
ORslicyFNKpo0KNiusryMt105N8X4qlV7CHdOIPdfISiNzHzrasMayOvfxjT1qwHqL8ijWPSRCiF
yrEA/3lzs+/aYEmHykEyVSxwfWUVWHJx/FjzqraJU5requ2C5DTLmQh1t04OUU+rfNDVLMnYZXoL
5Ar8Qx76yYMxhr+3j+z6MNhJHqbxRpM4r7p6iAcQ/kkNxzZq/KUufqMACzyW/vaiw9lpY2LwjFei
P86SuraPdeRnd6n2lmKfOaQNUubkh+ddpDYPQ+/nmAhp4WScrD+7UYKQf6Q7h4iP7DkNL7msDE+g
zx4/QDBgvTQ8tyR5xdrY2iVuIx3ttmZ7GSI/bdTRBbfc5r0N852ZpMZrF+ERrrEuOxdu4G4dqarW
gefotzjFRcEGq/K9VvFmrH6kcB1e0+xGMjiDRPjXCdY6f7T83oVHBUqzv49Ji9p6lSH3iZID2Jep
RmSRbp2+TmlFyUgNFG8lejGsA3o5vOEcmw7s1V3+nXOoBPUpDqzogPtOgPZaZb02Sbms4lr5lmSN
PHOUaLzGLJIAApo2jjmdc0/q9lGMKJOADWsQ3+s8LtaNnQZbJW6KWzMl38QIC+GJ3GiHY86ctqgn
vZFyOnQyZBrZT5SFjTQ4+3ozpNFC3DfGcfaOw8NJU+PiIl4+GREX5BfxNZ76PqNa836Lfl3nunwR
//vt78jWP9//E9yGyo9Coe6fWkiaIVUS7iHDI26BpaR0zTZIwCShI45jeRaae0GMEGde47IB0uE4
LUKMhMCSte6qSZH9gZwCD5/cxL7Qe5vqufwYWZGzNJmqkOeuw5XpYtItwMQCZByOXnWuM/SJCghr
AaJGe5OZ9Qmfg6fUjtSziGSc2rU0fER4uLoo2DLvmLfLhZdaxiuM6+8WQLlr7lTSKRrbHg/oTj0N
k1lfEvVX3AEqyH/NdwOl2teSzBrYhXZ4DjUEnoMyvkSD152yEBZ6YNvZqXTwug6VrtqW7E4T9pDL
oSnah16VxwM2GV+UUW0fUPJWcSNtPRSdqSrkvOu+O2Y10/jsNpESSpvCReC8RAcu0ZOcz8PTFp3i
lF8VnvZUza1nfdDdNXTgdG0WeXP1zfwYA+V9jRNtIepKco0u0dBl/sUKi2sn+eG27wMTV0K4KOLA
6xOEYlYgtzbxhCZeVfujm6w7qdAEhfPiY+61rDW53NvWUJ8pifEqbYJhqRl9sSojVz+XzE7zDie7
ld2BKJjB2ka1qYmsm+3KZw0Y3FcFwAyWalk6c608Z8MzrDLZfvaNtH2z7QBH6K6sliEWomuzlJU5
M0D37JhmMCt1v/3mQYfHvQWz7EZ7bFPd+WG00pVN8aamOr8YMHoi86fO61qpZ13i2+tIr5191lf9
xrSlnTtm6VIZYLHHVTuTQVc/j2nTr1pwcavMbdiBp/VZxdJzVgE6fGuiDrcuikSUnMjZWM7cc317
hVxQvYuBxQi2HwP+ogWmw9hCW4gPveeHV3EoClnBgxQI39QUSVI5D/CvXeZGphw7a4B/0OUvvY2O
vZnmj6BsHxXsa8+IKMn3TFKeMk+xTmqYV8fBKC8QAYD0J2HIFu49lJv0IAfezYHXvfWsBCHxMsj0
g0QC2lmOPg64nUnWOG/kciVCaTDPGOVJN1Ntu1Nj4uPmSWn6qkthsCjlxt+rDk7GdWODf0ZFTDBo
fIezAs2mKPe9dTJ0P9tFZ0QSk3TNNETEqI19kSwk51t3uFMZSc9FHN5ZnVSnocedk+WTsuu6qn2S
7UkTXI6TNUmS77x3u2tit9qx762NEeOfMUdQi4SeDgR96pQHt7u2vWXt8jF6o8bIiA6FhK0ToEv2
EQco4s5wyIpnbp8ipE5mGWfbEJlxy+G1NoWYQjlz2VGabYo+M/7S+TDv6kpC/gVX0v3HqaWj8+6y
4rLn3dQaebygbNyN/O6Ud76zS6vhgpOpcbaTes3uc6k72vesU1jhhfVbpxvtZayTfK5mdrkqg9ex
BOgbstMZmrD60ekPnW119yrynUPhjnCHC4x1+6iBRBIypSPh527kLkgw72JOT6Qmv6TTmaUrl4RJ
fy+aRGebVcm66zRvLkLATclJUsq3iJJwVlnGYxlhWt9V2GKK0Aq8kcxb9DWUUvMRbeHuhv3OPJ6i
PIOxGXgt/p1yLx3G6QCa7OdZHGl4t/vm18+mz2GfYx0YxZQ2+Om/rrTMag+K90fh5vauL6pwazeu
AyW0TzYBFlzHLgiqtV9q0YlS4rDScq04Y1ZpLZ1EbvZd510c3sybLMmSPXrE9c7n8d80QWYfNJRS
V+ogj+e+qLOlC/jj1owR0tN6Jz/m8bUsDVAH9phc0bUON61eltvQc+rzEGAmlTpx+aq66VEueNIj
/K0aJa2+hGWjzUHqJReNsusGIJW8afMGP4RMhW5HFnWrmNytM6TpldEVc9vSMKxhY6HKpflu58mD
whoCtwdZvnRI9SMukv/QIZX5zIWvXstv2PlRdjHSoNmUQ32yeZTWkWp3694AKyNbNrkF01efZaN6
U80k/JGaR1CaCCzwMF9Mas+vlq/l2D8o1Q25F8x14zo72H2JWTU1QdeTqgsMo2aeVlQCiqyf+1kZ
v8s+2ywnZU1i2nq6gl6Y7cdRM44qOJKF73TKi94NR3IgNoVKR2HKXlWyWXwNfGNcdrZc7EhTWre0
6t7hVjBRUrVnR1yZ16Rqwr2G293STtrhlDjT9sUw3kIl96Bl1MNG8fE4ND2WSEgWXRtQut8cYHIz
JU2G25DoHQjzUl6VWJg9k56gQMKIYFo420WWXNWuysABVBvZ8uKtNTom9oNhduB/Ga0HuTbPjl44
i6Cb5Kr60NkMajAc0hw4fo/Rw6Oh69XFKvtdBDO10zoMOyn3en0dHwME+NZUkOulAHd5fJYLswuK
rYB+NQibgxSxa0StgH5VjT1r0DR9lOU2vcluRsq0NvZG2cZYZLTdtmkUbznaSvoKEeOdqkt/KRyo
HZnmfw+mOdfAhDhvpXweqORhB0c2t23QDjjRR+nNUzuHfGVTfTOxwkClWHmXKFngyGfdC1kfl4oS
vdpDmS+yVHMuyXSAYN/N1JAvqmtKqjQjEaQsxtLCX9UtnYsY6DimvrZD7Mw+21B2M/elwcQy3UUM
i43evNgf9/64WWwqaw9UQ9uNz4Pk+Us7y9Mj/qrKHn4g6+dWiw9O6HyxIg3bPI39tV89jLjAzdUR
5+nKgeVeujvLsZVjDkFlPqKvDfQEUXwnrtRt2sbDOZ8OwSYdknTF5jjY5OwUFrrZqM/InX7Vyr7/
QX1uBKnMQoXddinFyayqnWzZkftmuoy9cSfh2+vrknHtmUc2MmbZi7gwlbsZetbGjaQUkcaU51WJ
XwDCxIvRrlhwyfn/0XZey3EjTZR+IkTAm9u2ZNNTlCjpBqHRzMB7j6ffD9kcgtNjdv7Y2BsEKjOr
ADbboDLznDPdzj7dI5lhOYfYRoBusJLi4KqTc1tUHQqslOQ+WYWTXYltPWiN+0dI4+rk1Rzav3ga
gZGwaV7dZmg2uWNGX3pI3Xd9ZhmPiReyRaUXgn7uY2zMQAQAJNDfAxHkoFfDZo7au6E22AKSofqU
UWfaVLo5XotNy9Cd7ud20SdxH2MDEVpqUaggbFs/cJ8Dg6fkSFd/qIoyneg8nU+mAtJk48OdHE1L
aqJSBh4Ek69KE6XfBjWkYZ12oKVx2SUBHp7oSu8hQDOQKx/dem/TQ2+FSHmnQRbdquWYX0cz0jdu
qSq7ykEV2gg9/3lyhufAhuvSslEbnmOFBEvSHX2tLp7IpwFJRvwSHFsLbNzmqQlIbf3ZLqb4DsE+
HvLStv6clAUiuYn5wvvHfpkn0DzAwf9AiDsLW8wKBavYxe2qngKwAMTFEVeNf9+WP2Vgh6G6L5wh
2TlOPT8mUGNtDK0dQSYY8+PZBtvHUU9dei+WEHGwW4AjRYEDBks5oHqiWjkPwAtH2ug51W3XpW9n
aKgke2gjLWi+hqalDkvM+ZRvIt5XqYqIKr+Ed7UF5aSiAu3ONM+/kwNvA++6A2llwC1yZ9U2PwBZ
/NRWyCCrBV+LPME6T9o8Qo7CK3Nt1ZbzJLbWLU560sxXRewuoj4gu7rUpgo/wgan5nCqVNM9VSfj
UZ0ma2v4YfAUctfHyZkW7cKBckAwg0ablhTCAx2sux6FKn6m6dz0Sh0sTmx+6wH13YX9r5NRUGjt
pvLguSRuyyhx0H5teBZbzrQE+pyzUcZyaJ17qrxI03RRuydtSomiBAk5KOk3PwmT74gJLIwoSvuF
73sNaRk/+EQvSrQ349p/sFXeFFHyg80VBfiupnm/s/hpWYZyGDydrlrLIzsArg2XPjr2KR92aDPr
j0bzHJkNwEbVhnoF1cMHKBFgTla9Or32bX0Av6Gh2V3O5APMxEp30awYT3KoQiCBPG11By1Q32x1
23UUbPTqekxr8xw3aNo9BT37NkFb6lDGS5+4o5mnNiLT4sFh/aKFdvM8NGh3QYL7Yjr93ktU5Wl5
UPe7Rns16Fi9JUHgn4dWmWXbeBriQ6aXcQ3XLgoYJfT/SEWnKbXY4qfrxwXKAcNw4rMWsWM2xycL
Jo3t5KXz0fJ89yaplS9hXCTPAwhJs6ubl2Ca6peCbqTSaLX7MlDqF88YrG0PRzXfsAxRYfGPWk9q
xm/9e6ugqQroln+fx/av2jzHr0jy1NeRGlIR8oLk1QYtszeHJroSL4gIuDtDs6R7BS8yE7DcJson
1TXVZ34/aGPBPDo9uMWwsFG3DNsbR5lpGOwt48oymnQHi4gNYippIGyiewwcuP05I5WAfoWLiusy
tCZVO5YFP+9K4likWEL4O2kT3ctc3euDY6mVyGDJ3I6mM37tyfMtwTzhNYdipjNevElP7s+c5uo8
pE2LHyzk1w4SnA8p9c3RhM5wWUoNknxfdyTGznPHcVHpLtSjBBs9MrJ16Ppnb2o3HfwWWXV1nhsN
FN56SkLyJyRzqGypsCZHxHiuLMfrH3qo7w9ZNJe3bnJD90n0oqD0rKnDi6I5/UtWj19AUXl3hZmP
V1UPeFMxxuGha6Ggi3oPeJES2Wdbq/2oZvjUzqYesoJ7k2Kzr5bw3MbsmGk0D0/u4A4PskZeRymc
J3l0dPNxmzn5wCNe5Oxon05vggDgN6i3nznJqR9lGSIHURjWQ+Zb8VU0uqe2nbPHzko+d2oSvIJH
1k9IWMB47Y3Ba5207YFc+3QQL80DzZYaoXcSb2HWn7Km6B+DyDW+dD+aKguu9BBx93KwahhD7HrX
gFs9IrvJ7xbSxdPJK1EH2ceW88dpupyaWlbp2w8BH07NTCsPyUT6ILCefUCYX2z+vE+eSRvv6AVf
DN5tT36KusMyUqzBfIiD6VlG8ZzDZpoPP2VU80cD344qyq1V+GWu4Q5yR2p0smrczsbBpzNlF9uK
8TD56tvBVK4dZQgeVjMP/OUp9YPPErTaU7PT9uFEpfjCUQQx2mk+aIE1WELIR7DXgcdseL+c37Nh
tGpN+wwe/hAN7fTNnW1/N7c0NaMwqN6pOukueqd3Llwv4N9R3I0WsRM5oKv0dpYalsvHG53m2UEZ
Rbza+1laZN5+7AGUXDgkWLxDpwQfvIB9kF+xh4asBLnX86pN427SZqZxD+FmmwTLohoNXdjbIeZR
4ZQuBzlbHWvc6riI+w8h6/IzDfEJgm9ceJ0nwzVmvdJ/CLlYap37j3f5j1db72ANuVi+EfXxC/fF
ldZl1pu5WGYN+d9ej39c5t+vJNPkLrV+qg5dGD2vf4LY1+E/XuIfQ1bHxQvxvy+1/hkXS60v2P90
tYs7+J/m/vvr8o9L/fudQuZQ83SIsjQEITzaRcvHUA7/Mv7gohTFrDx132adx52ZFOdVzuPzhA/T
/vYKYpSlPs765ztar7rGqNSd5/3q+bjS/+v12cyw9R7MmKfz9YrnVc/XWa/70fr/et3zFT/+JXL1
FgyEVQ39Yb3qelcXtnV4eaP/OEUcH259XUI86fIvv7CJ4z/Y/kPI/74UPfXdbkLhZ2PGU3PfjaGz
r+mIR7yTYdgvlAFm3tC5w5AeLWurVq6/U9ym0I9pg6hfU3s8US5uCRyngJ44mlcQtG/rk16g2bQT
d9DvTTNF+9SpQdCJqZ+99KbyeAos9VI/6pPh7JCK5mNF1psyA62Xi1zbWcxNdN1E0g3MHpSecmqN
c6JsV6E33XmbuJpWKTjfN2JYjpv0hx81yrUJ5fM2z7LkSE2KfJSaFc90ZV6ZVd7eQ7aUPytkX24t
r30Un0RVfHIPnl2PO2Dh+bOE6QlSYiHJlpOE6L7KI1LOoymrSkBaFvRwmTHNgstFxPEfr667/aNj
6T5J1L+5sjfBvKT7vwS5QQZu0Q6f6cSiDwzujzsZIzYZbsfUe3OvDiRy30JsUyGkGAkphjebzJWD
xHnvq1hVEh4KE/CuVoJoMeqYKoCcyoEsISSl6/hDUOK6d3RfTscPc+g8/SP8g7UItdTdjoY6QNMH
hz8qb/Z9r0XOvZylaFf0fd7dXdh5IIp2PJ/yHrqYMLbhbZ8EsDX8sYZEyKFkewsLlN0fV5uchanT
XwGD/O3CLouUjXtTl7N9EqeYnHQ4ZOo0XFf029MzSZ0QISeLl8jZ5nbtne3iFLucrQfa6+wbGc5C
gCenLsUUv47f5sq0xoz8XWTULZpn2XigBaDfRvGse+jxes0jcsIkSRA1UnjX0kJN2s4eD7FXtI9D
oLaPtVY6J6d3X8S02qHferGy1mWvQagcMtqRD7YZ9NtpmSm28zVkpdUo13GdYDpfRxxqOX/Niro5
CkxXzuCBenrD615AdyHh88rN2Xc+F8yuoHehhaXbod158HKG1HBPamsYKbzmVdaclEqxOfcVtf7T
easZtbqVcL+t+/Gm1XR7EzR9tmti4w0xnSid55LdAEa9HoyygayTbL6YPoRcIq/FH8QucOwPoYbi
DzJdgNjQF2wieP4RTiNnbRoApZvUtW/CpSkChUj1e4aqsyhprBGhrWmQBg/ZVr++aPpJMprPD2J0
FrVQ8K8WCZBd8d4bBKfRTW4HVI6WDCCflOeIKirEldDiyQFC9gxdubY/k+aVwie9xLVUw85xtFoM
e1hPGqjjyuZpYSg4RG0d70Ko3sMtnYI57SBZvBvQzn4qh6l+Epu22DpA3UgOkaM9yFjcF+uMavzQ
dH5w3dvNcNuDfb71BirEGxnHsNDfuPp90RVjvjs7SD7RDzA63S8h4jYU7vUe/uWg3K0rdHn8ttaF
LVzW8/X7C7OtRspR0cen7l0l9MPvypuKaO3PW3II2odfmPPPDiXAm3OMjD/MPP/IDH6kbgOanrYg
/ODHVaiYZmn0OoALO+aL2Jwc0vezSUTl1rG4+yE5z7iwy5AddH+k8/9rM3TuvCHxCWrKA8ScmZFy
tx5yv3kbmkG76WgTuRWn2M9ze9A422Cu5/06jay6v+vLStue2W5NAIfAoAbIAE0jimgC1qq94jTf
jKnLglObO8NtHudsTKOmuo7ntLpOjNRVnweL3IE6uvlWYuolMBGowuTRGd1RdSMPeS8mN9SLLQ+j
A/QgjaYiBq7b8BWPznzFz5z2AJhVf5CzDB1QfY66u9WuI912m+kW3EWEeipNtRttLK2jw20D8cO4
Hkjr8ZfQ9b2LFG+pDCzuyPSgqny/mtia5ZJjoVCS4WrrDYR13tz2jXm+2gd7nlZ0x6CLN8z69ZxG
1ZE8tfrJ6zKIKhXf/lVHziPssuEXt82HbQ2o/9F/j40MZ76IHZyvNZdJK/iUA40SQNdAjpZ6Demk
PLgy4Gsazu7KjshI0unwZisAVhVjhcLOMuM8WdYZwiWpV4Xuplk8NTxm2k5WtMfwSkIupyxrA62N
YH1nhngLq9qluuOM9gM96/nebSAa5l9n/2qH4ES0pPoR2jG8HlaTPlR1gvYvYoYHC5zLi8QKXcuf
Y9V+tijT0Pqg6LWycTR+kgQz0KB6ABgmYbi0EasGvGriFbSBeB2XRgfxytyiow6peobp1VufdbYm
dfJNvehJka8nA1/RP7UOxVstSlTizQpUZWqThqZGg+XX6zamnzYPEJWA4FnOVsdqCxcvHRza0Y5B
K0icHAbYmM8OsBu/zlT45mGgiLpOkEtcrCSXmGA7gRGahSV4vXa63BTdV81dRVuT4Zjl3p5ox4vs
Mf4GDgo5GPVbwAtAsTCCanjotG+VpdFkVU6fpmIAn6ckKZXwQPvm5KpD8VP174J0VhFA5A27TJdV
8zavr0fyvf9tVX/U4cZQFPR9eHi8tgbXOmp+DzKb/qwN/GH9baRHwWtYztdBRba/deP5paiK7bgQ
o4GfK+71DtmoYIkCtMizs43GjHi9RK/4U1hSvLIkqLzhVryRqX5YMp9yCsWs4bbFr5QUUioMXkEH
vdM9qxCOX3duaB8Qu7K/KHN0L7/Da0RK4+d1GTnWIWwsSJdN2KmGTT1b1VGek+c4Mm5MJ99ePCsD
quQJfFZV48aK37xvNvFETf3BM438/GzOj+oUfK6MovmULPKNRprComM2p1YdlOH+fUhRNLiTw5w7
14CjyztbQc+OhYqrRnOjZzl4NHiUCb14MoLbQr+rzPbG6E0EYLIpG49ZN/R8yTJh5vP/7GRpu130
t44FVHSIxLTqqWw7505CJt0f7m13Pq4TdHtOrvgGBVUvE3y1sLYt9OnnmPN15+ShLIrwvIgBveND
OFH4lLtwaMNHtt23NhIrB7qm0x29TcPBXJafFbfcjqgifFLSnRrD7Vp0zfBpCmp9Gw0I34ptpOP2
lq6oX72F71VMVWFCFZSpd85iGuhOPyS1zVPkMizZ9D0b1lfxSbgZgyP1MiA7reqbpynzv8EdMtx4
QTDcTP5IF7qcyoGvd0VB1+I94DKqevdIjAz9og2qjYyhOov2ujX35zXXmKyIJ3+7zpZ1rXp6u4/z
EjIuM+dFHergeBFiNyq/qIH3ObRqlFQ6zzy5vRLROzirnMphHYtfIsXtQJX1Filje408uySUgsS0
1QJ4RiRI1pCz9ZJoEyjG9m+vJpHsUUNYB+lMVPVmfHAgGNzFo5bsZdh7IbbeGB96d3Y2AxwUhwuH
P6S/htRbri/txXgKy0y7qfM6tZFTYZHR/aRP5XAf6EFLc1LmHDx2lk+Q2tcbv56HaxnKIencZ9Xs
41sZVXGsPXXWuMsREHoolpFnBsETwMx1SgULx13XWVf+1MzR1utaWAa87IcG/DvawvEy8xHRIfuT
6cuFRzMcDk2U0adU1Vvae4an2lHDTwAB6Kv0P8nBiO2WDiLLP6WLzW1oVJ1nBXGXZUi1vnvIA/1U
md7bBL2nhcFCSFBMQNGyvTP30MYu8fTe5rd94fy+xgMNpL3LRt1uCaj6atoGfThdyXBuy45mNDva
ylBxU+M5L79kSfp2NViRKtKXtnNtpG1C101hkLRxF90yuERj/rI42EGxjmLZYosKiybidWxeGwDl
4OonwF8CJEqGcjAiO6aPpgh2F451iHaLeQgtmx7BL4bmopMzGQFSKS7FphEee4vGx107NPOBKjzU
9W4UPqmRu4mnMvuLV+aaSPJIbGq4wSeZD7j/cr5EhJDTniPWK7xfX5zrGjQFw+VLE7oH1f/BCuHw
Smok9DY24J07V2n3IDMCiASs4WfdxsEpXnqsNxLd2ZGznUJjfJRDC2vqXek30Nq302NuA/LIYj87
yj1BMY0kg1XfnkcuZbRGscZNIi/Hu1fuLvsbb0pK7MPcbpk7LC9dribWFbXqAIRTCvQmKesT7YJw
S9EA+zyG2zRaCv6LpVBj72SP+e/iOgfVfrdPKzfar3OCoUg3Ux+8rSMOyIz/P66zXnv8v99P18/q
1rBgKKtSy7gtGv3Yx7p13foGz1tp3xu3U8UyPHqlxm1qG/FpBAKMLKRxK6ZBvOcYCa8A5ey11gNL
skyRSFlbhsqIesSuCiB8apNq2otR3OcrSvgICGkP+KreRG6UvH1LlxN9PpvSNKYrNDH2qN9F5pak
hnmKqsyidZvv/DbgJw+JCcaefL+Ln1zO5O7Lqm2v3p5r/DG6Jsun3PMBCR7cLnUPY9EacB3/YVMX
B/p3IHNq/WzPYd5BLHkJQcH8a69b5bXMF5NM0Hj77HinQIuyzBfH0Gfura1PyiHORvAcQ3lLr0R1
O2tWeft3Q3FIyASrtV3PQGv/77GyUhoFPxwbRrTa/lQqhrKVM5OmlfNZvtjKVEH8793773HowSp0
BZPMdNP9BTeWDHXaeJU8omF2eY4TkxzqsA8+yHCntBakvgFtWxbcaU4A+Iz6smlm9DiPpkEDc/zJ
WMx+1iWnib30VoZWBfQejiSFBua5eNU1kvBkgSAcXYJ5oj+vMfNM8xg74acAsNIrh4SPrclzDAoX
dobe27EonefGt1GTXIfwzl/3AYQmR6Xxzt4AsrKn2DatWyjCx8cZmhRrMrobSNCmR9/k0EQKLNhV
pO+cvuTLa4zt5HZ23ybILDm4RnqeKiOZP1pJvHdopdmVbpWS6+ymY6FFxlMJ0GrfleTJTMtCUm+x
+YrZbsvCbs4h4phYYAMzW34q9em3LrC0E6lh4wlS05Mah+qd1rVutC1eJ7BiT+3imrpWudPs8ao1
HC9CSDubTomi/36ONAFr0Z1uFlu55nozaQDXd0xbTEkP+43Y09ZrtxUSH8fzUuvNiFtuMHbS842s
yxWvmpc413msBxAmsLEzlv2kGyn9Fa3+4LYUtvSb1ahNM323sl+UcHq+iYS0/hyzLrE6Vtu6DGo/
8Wbmc4rW/fiFFNorgErlpS0m61h0ZnnVZnX6ApPfLzqNjz//HDBGCF7UAWkZoQKaVHAyBkReQgao
hraxs6vs49BchhIsXgleh+K9mFvYtKe39Fhvh84y7rKEfqDRd7/S36r5p0CDLh0QDyxfdalMpGli
847crnEn0c3Y7pLaGG6K9ve0sMxTCMXTDUhS/lWVgk4lyNCihkQMKzrm4w0pIfFOS4icyaFuAEmd
PZdjO2qNk93/RNLMBhe9xMlyMiaJ1AGFrk7xFEDXHiR9BgyagzFroXI1ViTsZ35Htr1V5e7vaWpm
N3QDl6Q+oyy7aeiI2iaOr21lUuOm3j7quohnq9xRzDu0mkGtDxMIwEUhfRnCGjU9eKHfIULuvXkt
ta+fZqQB7gDgvbLrLL52WTxvtCLyX7uOdiStL6ZXv4qsjdc2+avvIDtYFIGHikKjbBQLzG5ngGii
bOCdNNRpzzhtM47981ATqgfYaj4MV6/g6v7r3DQNoq0zsCVvF/Sn0dEeY9SRxrOC59zZC9sJ5TO6
2CdqhjdDUO3FNtJyOe/O7mVK1hfavl5WMAF07T1Nr/durZRX0Ke4+wTY7jc9ib80QAye1L7SH4as
Sjdiz7Pe3GUqbeTe0tQL/JlHM+2rP1ftiRegQakkS76Bbms2TeD59/QCzs+l0j6JPdCz6pD6pkVi
jItETXvoTNqJWng2X6PvRhiPvw5zgFwBX2tPfdnOV6ifVFeqmQXPbAfpobdz+9fou97CfyKR0JtN
T3YMLczbkzV8kyCf0HTcQWGRgoF6l58XI1CDdD9NTnpHN57zkFeKslUCi1+z97MgJ1Uqtuj9bPWe
z+KxuOtyyLGiwH4KeXq95r1o3MsBELt5b8U+qo0oB24uHDKcYv+pLDP3WmLXCHjeyYRZ9Jz2afAM
uV/+SavTeO+rtP0XDcCxWCnLrdU76c92jLezOY3fA9TF9nOdfIxoFrHxf40Qnqg0jrZZFKImGigA
PnKoNo+w22R8ihQ1fPCXDUcTes7OUuEEO4soh7I5cZZtiPj9AHyDElk3Hpyh3c5bHOL1UpcPTVrf
TUpZAwpZ9jQfpi1rUwMeb5r6rl2kdvWehK9ReeXzRGPi9eAq+mGcS+ULGaxzhAHoZ5NNEA/ZMZCo
nPqwtvCtowL+g9KzdgOzbvsMj+J0D/f5lZFz21u1mIqDNenDTmLlYKjpDyjstBsZVV00g6nsr+Bz
bx7ZXG77uaYs6SPmJkK5bUMerjDIjsxNO3129HwnEGjoUdkOI6eyE5SzqzvaxrVt9Q6A4jYNtV75
FPnTtId1v7BBykCLK4fQVtWTYi0Hes0zvkU4pbfW1IEUdL9kfDdSKVg8Er5g2v/pNA8QgayBw4J7
rabxKVq+ryH7sqjhpBbbeoAL+W+z3+aHVdJzpu8Wdb8KrcDJuRL7peqnhOSxMd6kU2huZlg4dhIo
jnUpOQuS5hi/L3URlrgPiqdlTXSEckWPd21m7drWzh+tMmWjaSbxsdbbdNfoETtNNQU436nojJr1
L0OZeQe9V2ekCNCnFu1qsbVeP29HZWyexPGPNnWZC8IPaOoaI1PSuhm23TRqOyk8rgTR57Llhzpm
iHrRwR+Gz1K1PLvP3NF/PT+XN00DSboz53RXdPahL7rPbrSD/HJj6WN6N0x9H+4TBaink/9lmCwo
43wgQ5f27VFG76Etj5sP9XJ4t8uKMhK7RLzHi91cBJLe4+WSEup9tysImMqFtVoORenb+6av581q
k7OFP/NOLzxobCXGcuElBK//Nq91B0BBEjkkFVJaQ+Lsiyr5GLOu2EK8dqQa9St6Cfapqqz78+sh
Q1ivgEXzAqx/EVW2c5iY3NyhCvA+9TwUz4WNjO8PP6irjaYP6r5p+WYTdoGyMX6lob5/CGgtpodV
2wgHQRNU2a1pwhMqUTLJCXrYFxaGgr9Oapvk7q1UokUaSt9mDtytTCY0pJBn3iSlPd7JOEAe59BP
lBLFpiwxHwNBXe/5tnLOs8VNTlijskj+jd5rA+Kh+DeTytu1kk/Goxzmtnd2ztAE+9VWA6+jhKgG
myxXTbbFSLUPi3CYHMhWw7dak/PORx8Gx0VYPLQTAzHq7xLwwdz12gE622wrtnUNcnL0PTWOc15D
HHaueXd6wKPmcqnu/Xp0AaWHeTaHSwfPHD8pvfbX6+KVx8egNDvefJ5+BYMSlDCLaCukhvWToRfg
rB3zoclRoUccsn5aAsQkAXKInY8mCV0m0qxsnSf+ea11+T+vNRXtVy+KtZOrhxvHtppnOcRageK9
5ndvujZtASmSPnvmdaem7XPfZ95jn4VLjgotmSFAX9VXiT6PSVxRi8+1t2gHOM5jwVbmMnq9nsxQ
l/XFNpmj9ziyvoy6UnuNsvB1TCLnaRx43KsSI7yWoUB3vNm5AYXW3AmGJ4u94CnWbmQgQSHM9GAZ
zZdowf2InWj/mPR0TdUWYLBth3TeTmv45MgMiQGB/HapdanlUg5JXGS3uRmtLcInvwbnt6yhgry6
HbhM5i2VLdXPD4Ea0mRBn/5jmPX39ZxON2KSQwmr0xE9bB0yR8LIPMIlHxOnWjQPJIpTnarRjB2U
hJHdvpKtRCI/cXIqBzgc/V2radpGtilik22JnK22dcaFTRYwqfptVLfo9iEAUFqG4Av7QBoGWNS5
rtUUJYaFTgy46xthWDHVe8vSocjsERc8KOAnD/VSIJ2TMjsAM0gO1VJNXb1ToP8cNTpoKOlFW3BK
zv6iTV6G4i0pOZ69a5u8tNNTpQ3Pcy8c56UWbzLzTkbbkOwWKCI0jb7MJUxdvgajv9tr1he/078j
yJQ/iLNr9Q0kefpLldXe86SHRzGHGUJ8xgAOd9Qj+8tYqM11rpbJTrxW0Cj7wIupoy0X8NE+Pl/g
vOToXFyAYuKHC0Ru4x6gMqXrFZhLe2uFyZYhaRcZZhYNfZOmb9OkP0Hg6d52/hTtGiuKfqkAcsw6
/KcIwZmHQS9sSC2K5POo1E8SQAOlA9lFYDysM5EHDH+pNDbBnm9+TefMOiDuwtvKgrU+HTP4YZae
lX5pdlkPYssRXoHeNj+udi+qh0NFoyR5LsTBLqbKUJFmymUuOF30ot4Xnp7jiDeT1QV1uekWfQo5
2EVHokpO65gWrHY5rG6xTXMQ7uaBRJA4Lpc4r1PWFIrJQu8MvbZv18PQ9c2pL2ldercHdCPdGiNE
e7s/ToEc9nPzIaZoo/GYtN4vfTAW93Al63e1cpAB1NAhEAwex8/2KjuKXSxy1i5zhqTR73i2Wc0B
gpJw2lFk/dOiH9Zb7X9aNEAQq8+byHW2OsipZU8hGxDLd+3jOCbfz1sUKZwsh4v9B0Dhr4h+0U+7
OOkv0w9RPJIt/nOss6xWhdH38w5IvOf9TF8NOxqa3JvYyCpSOnn9qUkB8KnKDBglqxx4hCvnZbJB
pkNY8zsSdu5nje9PcniafzvHdX2jGzRCol9kfOI1Hzah0qq/Ku2D6Hwtc6xKf5vja4p/2wQR0txJ
Me21YdpOWcGumIz295bv500PictD3fTQeagBu68wm783DtwP8EVO27SBy9EZpmJHRSV+oPV4vLbd
STnqTlM8uZpXsfMBh2V40C0v5GFTNDyOfaN/vZiktbUC26pZPLU1vAfupDvX5uBNGaoTPECCD6qd
Q2LlxpekHu/TyU1/JkYCkpKnt2f4NWswpkSEimp8qYf+XvJnfxfxvsY/RgBic7c5KOCd2yWf4aXI
HqXRodurVLe+WFNTAwALX6ShoghV+zTCsXVuc8hKg1ZP1DAOxgh7VQff7rE08n5bFCZq20snRJxH
50VlfruTRSe6JWVR6aEA2OmcF+20qdvHiJbQWsxjiuoMj4Fa5bdoG7ADQZzsPBSReuGN1TCRO4Fh
ZXncEftiqmM1v5Ul3tcRE4KeWydWNF5m6Pttmh4BXkHyEdzOtp48NIuQXheG+c8upGOq9bzv06z6
u5SN1jnCatV+E9Kk49Fpd7CbGADVez4VOoDmoShTDQcycpPkT1ejBQ82MpcKWxeZTdGm2uhwPiw/
yIG9K8aZ9NqUZQ9ZCZeo6Jp3VTzSUPVXR20r7CUWR0BG7Twj6T3exYsjiEvzVjfgIb4bSVVlRaM2
n97yO4PhZIeRArXo3e38flJ/tMkrSqHZTzJ96jbypvleo7/pFgA7FGFvAXkf7etUoZ9Pid3j1HYH
S22dG3vyLWdHuiQ55BAp0mWExry4I0V3biL+HuiH0KtMgd5dpzogdvnLaLPeG3T/v3YjTB+rHW6c
vZkm4evfxNuLXY+8gs7GBi6yAnqPNKn5lC45SRmrblBvKBtbCNqRu/BKbdyYdtYiGVsZrw2Vl7ol
CUly4D6su3IjLJvwrEBppcB3KEPTNv99UqWZNOfl0x1JqgL62+WgwFNJeyH6Ge38h21xxMiUoQgz
0Pak2vsJduNSc6vbuJmmp3A55KO1b8oCdvdlJAca/s2o4aFzsXhZpz501IplBKUjfBx09iGJHNys
pniss5uhV7+JSQ525xXXrqq355lNVIfXeW39hkRPdwP3JzJG3Zj0iIMW3RYidIsa01CSb1+M4pFI
OTuHy9gMst/yVFXpl0nGW7ZM2r6a+2EjvZbaAPqG53I8MpYYOZMDLGnwFiS3qxn6Xho4y657m1A3
SGxXs/qQ6A5SRkrrOXwnKzqvXFf7+6kK3F2cGNNL04fkUS3vSVfp5QrHEvZQW1NuxDkPqgqgEqF1
8brQP10hWu1vxevyU3NnT84PkMXTiwUX9CfkAIq6rrttUSsP1QC3mEQWFujsasrVa1lHr/noNNYw
7cWrN91w0sC7wobJHdHHET/GenmSZSWCTkgI+5TqWUZRDhElW87qVlYjZ9VBYl9N0GjZ6I2a6OFZ
Ws82bA71zz5gVgoeETRRKJFeDbyRrw1odO9AZfPVXAflSwU5xkYdUGYreNF8Ej4BckHNTg3i8aoL
choulpwq22ltG0VhBSsew0wvQmNDN0Nyx48SfC2lCdhGMZ1d3MbaNvWzPwWGDiIAfpUd1LxCBXgp
wSlLCc5fSnMpOSCvH9t7MYnTbiCwUT1zOEiEOOwOIieZL7Z1Ec3q6NHNunuxq40yIEmDZhZ4fe22
7qr8qgz9J39WTKi/hNIqyHSIrDQ4Umc//pnxWw65yuIJG49TtGCSg4128EaMcDcTLqfnUKgr833X
UZZCnnrnea9h0U4PawpgUkxgAX6kXEniQBxRY44IYTf1ji9Y41Ecqd5Q8y60Vwgy0pNTFDlffJ5+
NLPOuy9bdA0yK0JQwZ/nrVo78Ws7uMXGmTP/R+VW98NAQn4zzt9LNny8qkULgqSvfkvM7Is1JPn3
TuFfC355+sx+INuFedo8dX1BQsC0tDs3HOerKXC6U6V6A6q8+l+uXIzmxytby5WVsLwvp4I8S5F+
p2j/8cp9l3yJy0zdxrnZP8xRfoDEDDbu2VSOZjEpP4yB97nXJTpk2LW7h+LfuwXz35+oo2tHY4jV
xwRCs63TVOVXq+lel6Zt5v8OtRGVzjn5oWiK+hr0TrLT+dA/BqmvHMFvx6coiZu7sY3nveXNxYsT
+hBGh6b2C0Iab7ehcRuKHwS/dAZJwIvbmGbvL7fxf1i7siU5dWX7RUQAYnytsWvsoXpyvxC2t42Y
BwESfP1dStpdbW+fe+JG3BcCpVKihyokZa5cK3GC6rcfo8XG5sSwT172Ct/nRkK+AkmI4hFUsNU9
6/Ba0S0nNHEBlq/0x/JMJuy2xCoUrN9Sk4bzCVglanZMzcNR1+2LpR6KwgDUmIMU2Z+cZDUw7kIg
3irucdQCMKFzL9ATcC9DrIMwEEE6kK2NY4361VxXIDm+AGFU3HvR+3BIgiGfmLiIJji9eew75/0i
9F0G+LtnDECX6paXDBNiKzlD4FT3gJwHqj2WuTPBUrkiXQfHQnQBKZDpCDZYaOqZ38kMdVFIxWgv
0qkhr3Iax2PdmPfYt0TLpK7BhzlKpz0OmkGFLnY3DNgfgww6Af3j7toBaQR4mx/eo2rXVRfdQK6z
XzLEz3aUvMszcF+BYSIAGSpw1tQLzutwR4m/wp4gxxuAXtaLovUMHJgk54soksG2SqyWrUjv3dJG
aCoEWxJ2J7F4uqNeGyxui073Nh2wM73soLoOkrDbibNHm1hqdWv0zEeisKU+3br2aU/zw/P3cRAY
nj1r1jIUkgEWFkl3XGcdOJRoCzjvBsmokho6IXqzSKlyuszeTsdQ5YvU/PUSjsa4HmvsfiX3blLH
YAApJOMbgF2rOg+zlzFpa5T6wU7ctFkSgsmiyWd7MGqGsSAa37T96m/Zzg9s3yTeYYi9KM3YTpcu
s1EtIvsE4TbYrr2x9iv8bgLYgU6LZV7wc2xh4eo6iUqL0VevYRjFK8UKe0/ZHb+6m6ZRvPzhJf1U
5xb3OU7w9wb+aT3zkLgIEt9ZBSVHglMLs0om1H0z4l9KaY3BxpmN0muKGf597pjsApadtYH1Bpop
bn80cpzXSKnGzi1s52yOIiKtYwPZlxLQdC4O1Nvl7n4EbcVDHHOH5iDzAGnRIy8wB03JEAcDHikr
FgWvMihY9fxSj00D+h0AlRqW8EsF4n6QtQTLSYF9dtmwAZqGUeRvGsd7781wrKahZPrbeO1BnT4K
7NYuNGlQO9D6Xa1/FTETmPuV0xzxq4iZs9x0eXuk3klnxqkX2XE4c/CbX3vp20RN7tufx/7Nmb5r
eKtlR3koE18tSy80Ho14/NfdqOx3m/y4+8PPSKHlrkSrtqLM2IGrAKQ7+kMLHMTDWKvx4g4dO9T9
mEPVEB/OFnTfDKeXT3b6MEe//GUKLtBpqKRnrmvPR4AIJCaHSXD7MNqdt4IkPFuQ7drxtyZiCXaz
oHHXblZO3qrjUMj+o8PS8+dYcVddwCDxZVj8li5FlT+iftUH4vGXie7A6xYuwSmfryvSyyRjnQrQ
pngBKNB+9044wO659+1qZmOcXJ9Q+NX7E3wX2C3NGhcu7ZjnaxpxdfaM4hLLYmcYYNlE9VK6aAqV
bjqofEJLLrB33WQ2Z1Nneg1ehAezB8RAZ3qx0ooHgZgTZBYa6LZqD+oohLOzUEM2D0J5cb8SEDcb
rSk6Q460Wxh5WH/paqQjXbvghyIa6hfokc32doRKEQSJnHWTtc2XGntVy6qqB1ZGYCsqRiCNtX3Q
w1EBFV+HN5BcvcRe/wyRi2oF7b3sIk2EW+iObFLbRm2ju/8fP6NCeKE0wTWtFLeWIZtAt6/faO52
Gsbu1bH5eBhNYJbJmuWFtVQSb5SaM+hXrPsJJNghRHgMEORtWpFaWxK6mHx2dq3KfMgKld0lwv6H
zOQVJIG5LR1nfNVeZuhvWQE8TGU4F+w1y4Pl4iWAfLx7IVvF+UqhyPGeucy9pBBqXvlAXW/JgwY4
I8KdWgD2QjY9YPDA3jrHAQI7TgDiy9Zg7eYvgEu3u2ho7TXXoS8fdrdzP9srHIvetP/f7HLKoT7b
RAuueH/OShlsMnuo1lXJiyfQGLIb6FKGSx51xZPkLYqW/dhfGCGa6RQhKFGDHpOcLQY+n6GQZ+rM
6nR6yEBCFmPrJKGztSriyn60e5ncS7+TN0PmBSbCcF63r7FY5gtpxdHOYVvLFWL4hzqMCnRXh8JW
3X52h2wf9GYgQgX0VAMSmalWZyep+pdu5SlHvpiG6CA4pXKomaAZ171mmDQgA6ubUCWtIa6AUhZq
FgoKZrErL8hMh/dB753IjL8uGIpigNzrrMWUAVTQCgjB3FCvb41vkTN2myzH+e663CI6ko+LBBES
aAF8WoZptb0uvpFa66LeTw7Ux0mBBZ0TZF7mtZoG2ohBJyBDOjpgd8cZ0pKbQWfZil51D8kUbbqe
x7dk6s0Aese8/Yf6yHQddLX9PqhTU3OwevkP+f9fByU90GJge8CP1osAcVJf3YZpDKhHLSRrvo1t
fDBS7DYvZdRVj2UW/bT0rqvx22QRYDN5Ap0gm5ve703qvTojYiVO16bMUHFm5XGzCo1d5OjKYsWC
6Q6tmOqMh7+2mF+WC5l7zQMgIfbSLbh9H9jWuIGsdHsEEdywlwJiOaEfiFvEl9nKAGDiaWogpDFW
TfstaPhOWMDbLirAucFPAKHQgn2D8g5/9WzfXmZIt81TDoamffTL9ynlBMBSL933KVFSfozx2U06
IV+Nyh5AzYi7ETV4C+gcyNdS4Jl0J7Xtr34Vm0ATG4KwdKm6gm9I7TtCWOXk+aC4aECcvKZm27cQ
CofWJimFkWZYXdj+6cNO0mIeAhhYjLMUe8FTUEI2eIEbJ8L6s4BUx3zzuet/8TEB+NkPU8I2cc/6
FZ/8aJeE4fjqQ866l1X9LKwqPeVgiF4o6Hq8kluSZMYOHMHQ2XT8RW0P4U2a2dGWo1hxhcJkZ53I
Gv/rOp/6Faty6H5Qe+ycHrQijrNWEBWCLqg3rZnpb4Fl+idyx3hHvPUAXXW3dPdhv5rIPrnW7E8U
92RyNWBEwY5VNd6RnUzU+V/tf8yPz/inn+f3+ennDAnR8TG3tN1NiKq2jWV4Dj6Qvy4DiGxHu7/t
ywy8740MkLoo028t86NsDWw74j9tD5IRPWD2YVMKoZfUhypMirf0v6e6Wj6mm4enoPT1VAGFcK2G
4FSu/hSJehlaQb4hG2kn9GA+PcvcXLDBBi82llLmxNYOqVFzxo3JIHcWrgj6kw+W+aekYe8LcFq/
u80wMu0WdlV/AmuI95T9cps69a/Zfnej4VUU41/s4dPPJhyMocB029UuNOlZ498nInHugfaUqB/G
B70yj3kHZgvyFA7rbjyPBeBKtHEo0f7tlIDqkLfguiWf0XC9RSuAprORY5l99BPAvux+eoK5mt1z
GU1H0EbckTdNq0K8t9icHDKF2isfqBUnMoqbHDqYz2aNlETkR/GJmqD627ZFl1wMKNJdipGtRl3j
muXMRtWTqBbUnCaL3YCM2Zx7c8UBhFFleUO9NCWH4MaJmnrKMQcnH01Zgl4n7+Pu5MYRaFGMEMEK
vrQpbqIvoi0AE4cc3JFiKX1cT9DES+INNa2My4NtQrNoaHj5GCNvdHHyOZRCDm0DyufrcCEacxn6
/drqGFQK4zS8Vw1K1WytFlrLAbQTfgegcT+A/eHfHjLoDq3CUv+HB5BTCIvrlMdf5vBxfl+phEEf
HnuWwl4DiYOQisccXCdNuz+kxoaI9Gfb3A9SfZDsNy1YYN3SsLZu4yArYYPVFHmw5uhTEymTuUkI
G8LUcOnOpium5mMQoXXI68NELXL9GGijHOHIY5RSp3Z12+fZAfKD/gXQYP/i2/YzyrjaE0hifUiW
N8Ea8W21ps7ON8LTiJBVpzvJVJb5ufJzG6y0GJ0lbrpGSX27oeGBKSycRNtv82g9CFIaW8D7kzsy
mcGATRWIn7f0E6gh6A8cesAL6qU5bOTgStMe7skkawMVRNLPbuhHgLp2s3dtzwQA5NdPBNIfqH4Z
D2TpzAKqT9O3KE2GHQXgBAhyt1PT13MATyasO2OhvadO+pAhGwvR95Tf0weMZx3KPn4fLoq6XnHP
Bn1zmQW7BOsAsLvBrgub4tG10/KxwD6JqUzdxg3DZ9y1naVrc3FDnUBITzcMRAlLGvAxHO+rAiSu
o78OvCo9M3Yh0ISNRWgFSO8E9h3w3WcNksqtVMk30OB+9Xro+4BoJNwVHGqMfp5bbxhI/TRwrI1g
5aYAzZQrw0ztnash+JbRjDdIi1saeiHukRd2F1Hd5psArAUSMkivfZYwsJ3myGDkWklKS7loO5C1
9if77/7IGZ7ssOX9DqXLChDWDEgFHfn7IwZY+0m9ZAkSGteOT8HCliKBvgSrZpngHT4MFbg0ZHQP
Fa/o3rOQZcH2ONwOkLG9B0cAYv4eSr9kEB7Jw45S6071X6fRddNlHnJP04f/iHzppUtXswO3ekry
pTloSrdpodmnn9AMNoK3PdS7owFFb/pkh/eSBxm/uNtRs7XNFQcr7FOCkwe2Lf92o6VicKGgHRbd
X90aPRsBmT/c9Dlmno3s9FCjd8T1oTRbP4BRecgkgBMQJtt2U5YdoAuWHwrLcLYjUAi3XFaAsVdW
cOkjhK4b262+2An/knBZ/2hS6N1lvuILpgCBbnn1ow+bL6PByy9FU6aQxsn8y2jjy1wbPL+FQMX7
UxpLfX6K5yTpGnmwFvTHbw0z31ljoDQtD8BsEUfMJzO0IWdamb/ZaJCm4AhiCxIbYbDOEXu7QCSm
2rtI2UCYx3UuZIvFayed4UFaWA5CF7LD7QQurKs/pK8AaRQmdqmt1d7Pl5ehmyBaWjl37qi8PdOb
VQ/YjY2VjSnS2JO4RbJdAe36u3EWjycj057p2tkrEQT/VJl5NMFycr3xPWu2hL9ufvOp0nB8Trrm
jfbItFumjfI4QGxeROaO7DIMbjkLgH3Ipy99DNmBa3iXwsDa7tgQO3e8eEOVB6N8rmMoVUAqwlol
yDNCci6dziwS5pIc3PA56xpnyUsUq7cizpdiMuPNlLjO2QDidr5Yoc2PoXDWQxEhvEUd5CIht7Qs
8SXbkG1A/d/KdJMYwnS9uB0k6EI6N1ObqhT4+zWVgQCkGPfYNI6vYM/1IVHpGvteN21704TKf6lB
XnNwA6j3ca0dbRWTv+wFKPwn3yjBhFX/qEdmvOmbIKvfbyzw42YCgiCuhexiaeXWcxN03Yr3wrmV
FrQFsjYp9kgYgNEhmsJ1bUMVIbWicpnXIN+JtTxdqe/6AGhvAHnQNi0k/VJlWuv/7EOOdElTsJ1w
7X2djO548bUsuxDHLXakI+dQ8enONqYjyZBlqT3e6T46YVJfa+PTog+nH33/2zjwoYDlXjlvLWQZ
FiA+4hfOomAzBsDYSNAYnuw0TNZ9I6znyui/FpWCmnkCHjzs6r6D7pktlB5k2L8GAXyrTijoScGs
aZjPk1LzIMiqzoPaCgEtwE2MaMgOSeMay3yS6RIxp+wQRwok7dTTRen4fktdU2YigOIW054pJNBK
XVZZGSgETywIr0MLLDmGERg0jEK0D4aT1suqFvxtLOSt76LWazHIr4MIuh8omfrJAzd49nMGHuZA
ObeZb2bQfRJ8j79sfcpGZq+FE/gXOxUvSRRvJ50/oousxhDYGo66cWrnDOnizFV7izJQn3w+unnA
xz21OhOK890YTluCBFUKOuVDi4jejBDS8CFQsvzdJjwwUJAoNTmTn/oYS6gjmo/8/uN8bos9epB1
R/BvoDzF9I3VNcIyOOYjWNKBudFBmtIBKLByPVCVaXS0vtCgCNpO66ttSsOzZbw1OHbvkyCscUo2
DYW/Ybyam0oW3u0oixSVu0mIcAGIkxJ9oQ4w2UUL5pZ8+8kbu+VVO+bD6ers+prYO6svn9wg5J6s
lVu04AJ/AUFMeBJV7bJFh3jALmTRS23b0XkUOLesAL/feAwMZLMLaq6mRZpEBt4uY7ECngiiBtf3
k7LzGmTWa3oxdWR3xt45l3lXrKR2pp4oRwZuYQoABFMxO//x8qPZC5tZIFtEWbpmO/Q0PWJsl6jL
pFuTiA+vXWSUVuoA1Qdshh5CGnif/PhgVXxFjm5ioTyI1T7b2Y6cbfMMbKxvWsi0OXxR1AXkJizL
uUuyqblxky7flcwdbycIQUIjLm2+KMg9+kZs/Ahkc+NVtv/W+YVa0qDCS5sbmVtgHgn78ZZhynlQ
YXoneiM4ZXeDGJE3D4qAa7sL03FtQ6FvUehKBU9XKtClVs0SQavwxBxpAVejj/bg2uCgv0LpAQgZ
3/1wagJziagb4M0R8ll8DDarRG6hjwZ5Y6RzboEZVrdFJpuT7UGhXtiFB/EdUKCYSTvuq9C8p5an
TXQH3pL8pvd0eYIeSpNQR2nE2casAb/zo7Z8nyXM825l94ikJlYQJevSwUFTZTYICa+PQm4JPw0Q
NDc0mxrTmyhNxVmAVGEdBDJZ0zeq0l8rMykvUHKzj9Rqo7A7lU0P3j/00SVsTLn2gLhYp1X4bkPl
6n1UGcH8XURVbXmqJ3ZL/vRVBHm8WMdcNuvrRDISdwyyxSeaB8Fh0G+MfoogEyhVas1/ZWXJTyFT
/84dIN4tIrDWk114rr+0Wss+tHGpnuyUb7sxsL7k0oKSddmOW3LLkELPLRzs22mw9/9p2sk26oUn
QcNF0xaRLPeMYIGt0bMbVA1G68Kdug2xkFEzRWz9U5PrJlGWmW0Tra+9kURQwix/xlgWngZoCu1F
ht+Smg5HtLzyAhQi6N7U1RyRvAYuUTfNFNhDoWn6qYmUQXLK6i6bm/EozVNcGz/mmZDxOKdx+ZVa
sXDd89CZz/40TU9dKbpbAzpi1Mctxu/aPDxTnwJy8a4dGTgD8EQwajT32GDdRCBYeUqMyQCmaNxQ
XzHY1oMHwkAa17t9exm7ZEl99RQnj17xs8YnbytTYN37qBwusigz0HLlw8HT5E6ADbOb1HZqaOmA
L2p2QTVNw1z3nlppmdvAACbWhpqDBQx3mYVnatGgEhv0BQIEw4GaNKUf9Pd+lj6OmvYkH9rswdBR
27LmzhYbjAFyN7zeKdTun8kFSRl+hgbF7jqgK4S5RSEAEBR6Err0RSLmSeKiGXYM0OUFGCZCpLJr
b5E2IdDMteMYC9twOUS2RLhy+im6q/MqukO1ZH6TQN5oYZJPY6PMrqz7M/XShZzHfRnG3t3slLV4
ubT4DMzzZiGYkkw3i2+ug67PKvVjrBQUtmFWuisUXAFDEsamfXDxx/nYCxQyAVqb2p9Wf5WM+br3
EQSvO3Ob9vlw46Fa6BJz9x+eTsX30gyROfCrpwJ0aX9zyFr/KRyrenbAwjvc1CMOXXqGHIelBx88
MovEg6Z9acX1yc8N9mKLzRQVyUvdqOaskhg4bW3uS8m3GYDjGySj2Mt10HsTu/UUkaxpqg7zyqjs
EN+RhFco74M80qdLHwHwxocRKr/oaPXaSneQeffPOPAkTIUrsoS2jX1OVlXbKC+hhuc6IWRdc7F2
hZ0+iQJbwaSLu38qxKoM23F+CqSxan9Mv7gdgho58Nk4afc4HmL7vbfqFsV2engEsZt5+BSY7RNS
HsM6zbHbbzUWwtP4CNE6WC79/kwt3wSbwtRlYmmNFvAdurcP5HtvHKNcvnErIKb00I/xYaDKjRmC
wTQBhTViASiEH3SNSs5Aq4IvyAV5+wBcUTgLDL5tvvXykfojcLutbBZOBxqY64EdFbdM6rHJk3Hv
67KKpgvKs6vvqBl7Eb6n0XC0Jmhtg4UD/IxNJY/kRh6TEVfbrgdZ7A7go34ZuEWDjOdozLUBUZ5W
i8Qy5Z01BPUZ2BcDaFakTj1ZV/h81lqc9NcIFmfhPQgBwWGeO999EYgDLU59m4RnyKBtO46Vftna
8bABk167um719ABP5t2BTBI0fRszYABJIzwqUk+9RXm9A/GO8cNyrSOES6cvAswCSx/1/rfgzTJu
3N4cblBeCtSmHuS7qFtMzWY3KV7dTpFTLrKx5KdcV6VmCeDREpJAc+vD7gq3FKtCFvuSgUvxSjID
WCh0fYzeB7uqWe6pI8fHa13lDnL8dgQl194cTw0Y0l76n7W0+pfYVjE4csGKFjYhexHg/9qkllQb
cgJr6/sY22ucF+u7E+c3simT+75h/GIXDMD43AR9VZsml1xU7RFvnC/UOXFen0BRfSqVlx/ZmOUr
KONCYFE3wx4r4IJu6RIZKV5humdUGXp8CHdqoR5vTcbB/QZIXH7vjH5zzoEfXXRDaL7yVhmrqrHL
HTUzZCygjimfMksfwYCzXXAww7xGaaOArTCDnc+D9ICqU2+J7dCiz4R4noqYn0xjDEGgCxgAhGS7
lVEF8b7STe0mtJsZN/yEeCU00eIWyTCgsFagsuF7an64WXo2gMXAjUaggqn9hsoOMGzV1dfQQ0xd
R8xTs5VAWvXBWYVldURFnLf68EBKAiUAqZRLT3tEHSjlyQOaRNXXuHmfgzwMKM6BiwgcyXghmQ8d
kmnrqUENiKoa6wGl9NZDLsJNiyjlLXkUScqAOAjVAtEp8Oz6qTct8LYZd+TsMNRki7EF5gpDaUSr
50Q4sl07lZyKZe0ZGzW4X2xoau0y0DEtOs0M405RfaAmRGrYk9uL92asxmSToFR5pRrh3dQlBMPo
rO7ht74RlUxWdJCnXmrSaf3q7HQyOiCoky4oq9U5HaiC03LYJG1gAKRc9HvhsOBgArU1Z8eyCJRc
ChlWGkB2Sp21o0q2IzBA80zXAX/OiUgRVAlXGce2x84BdOPFkN2FGVY0Nfn3TVTCBAzBQdnB29U0
pB4kEZxCLuMu79OlzwuxSo0u28ztOp40Z3nCdnPbirD4NlV5pimqwsvuRtXjfKgHA283z5+jxBYk
dWqfJ4ciltkRu533yxSkAPv82eZVPRyK9kB2GtFFIQONqklUM+zsa7D5NEQQDPZRS8kiw16QzdUd
+PdXyxKgqPWVBoTuEEZHGhVIO54Ul8kd3UclAJMZk9teGO4jWZgx7UAf0d8JbRqY2SzSuvcP5FEi
I7FqBZTQWqP1sKNCqaRowCFFQzmkZPcoxgoX1ERJrHX+L0/yWdPfJYC4tMjCh33uolJ6aopDpy+J
Ymj3Iy+AGZqKA91Rd+X0CuTETIG38WNMTO7UT571VIPP589b6jfaoVlDSivZOnmcrUg3fFfo6rAa
n5OV3Zry1AOAf3LzPFvlps0Oyqt+iCjrj5bs3y9x6vRHsnkB+PVcJz9Q56Q9erA1II724UI9ChV0
oHQGr1ph3F/TVNPg84M5Nl/ER2W5gzQDmShNRRejA0Wl9qIWudLAiXfzwDmj9Wuu6/S/z0X2jyde
57J/PZFmtsuSHVCLjdcnXkZNhspbQvAGH00cd+yntMNr5dqL7cTnJvUiIc5zuz05riFPyhbRDkvb
vrNTIHbINt8GAKjsUsvak40upVejnllfUGYAktIX3uEEAd4u4Y9PBuD3QWq81F1TfStZ8BLgg/AN
VNDzDfCk881vXWak/GdIZex1d6lH/pcp/t99IAGGKi/wd6/d3nWPjfKcBRE9FDznmxY6tTM7BPOh
7FLXpnvu8Cs/28FjMtns5W+DosBuZ3aIfw9Sac1eYuYkR1mi+LIvDHVHly7xc2hlLq+WCYG4Oy/R
G/KMa9FXU7NZlrW1tRKcUT1pjZ+G5v3SiJoqmqccLHB1mEoHJfQTdEzvrom4tc0iEMGSzUGGctF2
fglq0LJeD6ip30W+yJ9HY9qWjQ1Qq7abLAuvdhlX73YfjG27Bvi6Z7fCGfLDfvX/3V41qF+j7NWc
+NLZK1BeQpN5nJNlDWhrj33YPl7zZ/lgN9vBDdTymj+TSGEiCpsEm2tSrHfiL3nsqAOZZjtfVhEq
yijnNhlRduSsfrw+uscLZ9s0fFxep2mj4fPU1DFa+Tw1TWSCyvmu9+zlZKFCUHgTAoM5ICnnvPa8
pdGKAnUAKjrPPXhDjTvUtTwV2kZ+rR1BQREIki3NMI+lCT5mkWD3QUGTnvTjgu3pPNPVdJ2zSbIt
1hv/QJ3AgT2kbt4fB5Txr1ThY8etNzLzzgMLXz06SM1qUwCe6ZsqH0HVpZu0XXHLGLk2GWUHsnkB
CA4ACr+lztlNz+shFb652kr753VaYww+T0uDQgPBrFSKDOcobINo2gGM1tRJl+5j2kjgqDDW2FWp
znB3dYedHe1nghg4CGrSfoaaXjBIFCIhNXFtUi9q2fB9yY5BjFPPgAribaSmr2GHI1Hsm8MRhOLY
41Hb10a6o0sSlZCIzdotDY3Aso5lQw+h9nWGqALBPxvahz/s88yfHjLmYbLwg1JuEOIYdsqPL7Yz
mG8+hFjDyE2+F306LFuVBmcI/nZH0HignHCswq9WcyIHF6rEy8oHp3yj6vpUQkdkRR3elkFj6huU
nZuV18jkFPK4OPMJ2AOktpLvnv041Nb0laEofQUd21Jvm6MtUsSIPQgId2LNHd8K0xGLJGPxXVl6
zpk6cARAbYXuMFBiN3fUBviXIxt1FKrZ+xYHtaKrIVBKyAeyyc4Fym4cxocGkcENiw15G+XcvrVa
817oTW2KVBK1ZGfwjQHGfCgCQ+Qx9n17j6jKjoparoUu1IS6s7sH+fncSf5kp8uI1NLeTbybP+16
WrBDG/vK6m4++Ws7PSCbDH5AQc7c+cdwVO8if2zK+ce71tuQGyCR5WGq8+11WhuY+lMayGVjCHXy
PCR0FDD5t0OE5RqFZsmDyELAfisoNqg2LJeWY9UvvmhRxifb/C0IgAKQsvweZiBPKr3+Z++Uqywr
fOiHPiAZlOKUkotlHbLoJ1JngHHn2TeV/IMavebJ6ftxzfFqPDZmWR0sZFc3U+BgUwnygUVcBN13
ZsdLY8qLn+Dgfu7d0XkJDYXgPiLvZ88wzV3loHTfx5nsPi2DYSk703obnWEnPSv/afrTvh/D5g2g
TQh0gf3Q78WCy2G6mHaZbiOnyfaNL7JbJ+DxygoH+QYk/Xass/yHOfLXPk/H50GqEadPqzyGVu8c
8c2u1v7gVy9+j3CgdmXdtEv8gB+aNnGXdZz2oMB2xSEJrOnSCesCng73DRrNUHOKnO4I/bD6ATRt
38iOXwZRmaGRpxK0dfet4ABSJ8HKCFFcBwLM+GwUZXJqLI7DPmPDt9Zde2lSfge4BjJZ2sEW3rhF
DSVfp3ZW3qH4pbyrIhR4IeBQI17vFncWtNeCRV3gJ57yWzKhhstAZlqGjC+UUd3ERpdupAZ94F9t
3NtBniwQNpZ7pte9uSNCtcAUVXfU4l5UnQqbn66D8gqr/sgTkHh+TFQiYbzClyndGAQRwYb6fWLy
8bklFkXQfieyt0nzcdZZPx66YlG6mvJtJn6br+RDl0/tWsXTQQDr2lvBHhI2C9cDi0eVs/OMWZgg
jYHgQLohjENc2uKEAo1n6iSTx62TzYZ3fwGEO9JksXsw2sBdEh2FU7WvVeJYDzaCZse/2Iem/GxP
7e7VzcW7fwMA0JLYK/C5eQ2j1H5QMaqp5khWGQ3ind8VSZCj74EblDAJVKpWgH+haztwT0TOHf4w
1dMASaabDiXcm25k1uuEF2/c+/wbljDQp4jMOI69O91CpToAUQYKkvVI5HSrJ6VHigqBodir55Hk
4EYoAqORDIiK2z6F6Lj/ayQ90/QBUaSRLg/MVwHwETlgp4fai3hdxK3zAIR4usE/IzzKLAHfMMSr
b5hgNfICnEEtvDehR81Ar8rs7DukizZj7U8xahL5Ghxd1vfUQWUhELPpszuZchXa0r6tZGxsh2no
9l7TjUfk2SE+7lfNQ4PXPMrzhvILthGPUQZw74I/TH0LxrDar7WqiPNFGGa5/NvPNvXsXz9bXJuf
frbEMCCyq2u/qHSLK1EsBePdfi7O0k2g5rs9lX0J23hAHYnY1TLL5AKRVVDIUbguaP1mzRIwBsxG
D2nbdaC4sUAau8SptfM3CmJmS64i/NXJKKoEa3TsHiet4qX0pexNfyNiiJ37tdoy5Zd7A5CQk/R6
daI7uvRpBYayyPNW146mib4lwowWReurDUtjtgv8mj8Eoy5pG0H1C+TJESWe9Qt5jA6zkd9kT6j+
kUvoscd7hVcJu6b1P8X451tymuBEKQA/TdyNVBzHfrDRjQjuun6AGpQoXzcaViyY6BZWB2TgAFjQ
o+cCIu1k0yu5RSZoTt26RgRuwFkjSbru3Gm3IUYtnx7+NzeFb/62BBQRMlZ+/9QWxRal3Mjr4Zu3
sV0+bQvdlHm9TKEb8pKVjbnPbA+y48ZkfjFd9WNMw+AOiWZ1CzZtVKxrf2aF3lL0PjJXetqiL7fk
P6b++7QV4sY3U4HKdlBrg2F3EwAztkR2MdnR0ZaatZmmu/ngq3tRsZF8aiKWmezSxkQmukF1aUDA
1Thxh4VlDe46LEPz6BLaFYvE4G1QnnH3/kSo0xziDnGafLK7I4pMQC9RgKj6CIHOyN7ENYrKK1/J
DfXTxfCTr6lX21tV2j1qWHBJyng4VaKpUMqfu2CQCTy1IGNSiXcf5vX9shYC2V/tTR29HyvwX0Jp
IauRvIXWen/qZQQwIfSlll0FiUaZAc2P1D1usfPqNmB86xYBQpNqQcZW99BdAKTMrmr826u9tmxQ
f8y9PVtZNYCGCjsDF8v4QdAXDV8hfuoyB985uuXBpWZ5CoUzxM3pghxVLhHS/dXuwC9UgtefLJ9G
UnvKEgua5Uua6zoGQkIIxeuLXfhs7ajcy8+gB+s2JrjAz7UVsZP5P5R92XLduLLlr9w4z81okARA
8EbfftjzLG0NtuUXhmyVOYPz+PW9mFTVll0+daIdDgaRGMhNcQAyc63VPJtTuhdtyEx7Y9DZSxkN
eh1ipuJgDeKp0+inS2oSk21wdQn9noCvbyOUIXvG6iQATZ9q9MKAKtnBnTa058ei1mBSkDBiPeeu
yVqPJUf67tRKOBxK59WwozZk4iL7szcNeStTGypmWSr48lYjTSdbmRKCkmWHgFGnw/dNBG9kCbw8
ykmvChAO+X/MtoRqqLkonWzTpsYP8kB+cFLGYQiVnwDk6TWy2U9YO370Zv7i3KTOSvjPRmh8Qha0
fbYM8AN2djBAKX6IzsWQaHAvNcYVIDRrWdSBBR9P4i/AGKnfej9eI0lRI/cjhHCN8II/mqj4lvmy
/lIOiNsbMmAPmPAocE9WDH/HLN7jo9WCBacEmt+J1xIfVzwPQuNaRN1wmncNuzEOZok5lY4LIImm
GtrIDplZA2jxeqwG69ACaA90GC9IvLxCrLN8VGPungAWLJdkNxqQL2ZlUNzFnj3eu6LH/GXqEIAr
ABGjTBw58MVPKoOcbsf0s5+N5aIHI9+JNkNnpCc2bW42KjZdUy1FYm2yEQnhna7OlfSzZxdZsA+V
8pbMKgPktaxKqZNn0dfZMzyvSG/Mmwdq6GfJBVlS6o5KZVS+9boY5kGgVwda1STAcziNmU0LWryI
uj0Vk1GMK+QC8S0Va5UjPAgH94aKQ+hVWI2VamVPBwVXaLhHdMNeUi0i8cahyEBvQbVKtuG5rjFD
pVrWW+UdXAZXqsTUNVzkYmC71DDsEWzLcQlARnmoMTmAKymNvTPuLe9Me0aXfwFfdrezzEyMC6vw
WjjgBzDBmykWhimUmac92vhQBTh4ITa34u/a3bpRD2pC3W7F//+hbof8ZahfzuB2jF/aUYVTdc2+
NR+9ACLLBlRCsgXt3jYg/hCrzM77BYQSkuOtwglBSV9k6Z9dqHyrVtOItyLt/XqApEZE0nTAcvjP
wwTFXydGR6EzmY23o5JRlgXPFpKb17EJsXabTuLWhYpzE9qlLnkefYbyZrE37DC7ryENKRAKOumJ
sZM2+SCQBWJ4+XKw7HdbR3tRvDEganQepicAudFNtSmbGFiJv/pSjyxCtlzvWOebfWTAbo8J3kR0
1FvFAHqdTnbxRasAM/MmaOU6zkN3OR/xr4HhpQJwGxzeHR07aTRWyYUZreahqHPQvCROF9zNQyWN
ma+D0CjmJq7hXmyQEG3BMNEcZMOaw7znJO373m9s1KRX3EnwYKMfbfRfezebnIa5jUoVN1sBltBl
xPHEg97NfchbB9xUAZjUqeiJ2H1oLEhod7F1F0wtCsir7YJatEuqLLhyHzL4W9KiY+e5U9dAKRAg
Hni+kCKqm0rfKdu+gCaleMtHcTEky99441wCBzsaFuVF1ckJE3AzuczbO2X/TAnplIbuT7no8ATM
9puJWpA9LcY7oMwXbMCCIBHRPQj0+DUKI+eCF9KaSrQxRrA5J3b91g5+jEhfjYy83C2qpZIeWAyc
1D+WCZ/W84V8qf/aiyPz3UZ7bcLlSxAMyYJlqfMy1/pbZrqPcdPEVyFEfAXvtTxV9XgkE8Qh4muN
RPw7D+8yqOb1/pKate01ABnTPbWiTV1Wu9jOujOV+jCKr6XOPmeOBpPGNDKZ+gqcFdKw/P3N1mZ2
uVQRi7fUhCqSJgXoIgOIh2w0ZlBATtSveby6HdV3Gnsb92Cgvo3n24m1d8we+VqmwglH2aiOXNZX
6kY/CXkRBZRK8w+jmwVoeKP5FG4/IcaKsgP71+Vm0l5537tOcLqdWeN44cIETSIwqbhg1LaSpbcw
DOl8+FWF5SGN1AJdFTWhjTuCA6QyK3P+VTSo07oQ3UvTZnk7LKu12hkF8tZvv7QtW+PAVPflduHg
IAXvf5Psb2fXa+HeZf4LjTX/Dd0+n7yuw91cHHN+AMNGN4Fpur1jQSTByNL+NarqJytJ46cIko0H
hzFk6E526NnZRlZfRszDkfypqk0NKqO9SnP+3IDojhoxaZnLWrLyHNrCWBkiSxcNBPge29781NWD
PndTSebuuEGuCJiTC9d8LGVf3iuQXtUqNh/J1Jqg9vJTPzySrW/9fJeGGVvOHYTlP/bmxmsaE0yc
SNHDvLqN9jQ4OHHjA7wi5oKK1MHFzWJIs7+SqR3hSkz6ttzS4ECbpKfI1n9QJZ2uEZpHhHD9u/no
td0h2yyUaxpMOXF3YTy/UHvauFH0msWOeaJSj+nh1nOsFnQi+EGj0ftXZKqsqJJMGSQyF7z0+gMV
4zG3d04IZx01oVPogIxj4yMZDAcaL24xsh2dAGg92MFveiwlsabqws8stNvryJ3mPh+7N69z3S+Q
dh/WUAQcdn6PYtAYK5BuIUczct1TXqZQ4AOC+gt4CjkocdP6mLchUtes62xuocDXFAX4QuCjWb6v
uEGhtpvz9G65+TFCH8dW54sPiXp2VEFM3LQfDJx27nufKX7tM/2tqZrsKUeQbddUkPiBl9Z9mhpQ
aBtzwG+8+mrAyfktEkiAjDv+I7aTuzoZrJcmqgfogVr6Ku2w3arC6g9eIWP4KWIG1kDeP8UDlHE1
BDq/T92hUcp/hOjupHAG4xb1Np6d4NZIGCAJE448VAaYLcwY4LMk6D9BowJczrDfmnUT+jxxHYQR
4VCbm0lg76kZ0BHvow1Ts9toYfTdI6IDSB4PoPkGvMNYpMNb6gTILnWtz5AdLpCUaKa7qq/jT0XL
T05uBt+A50mWOdKjL41jsXNmDgit2UP47a+eXQIxCuqZSR9p27bNVkYUIUDk6+QT7WlfxvNe9xvb
79r5zGR4b+bJhzibIe3hCGaw3Yeo3hxjE8OjIUa5p/DaXOsgSrYWRgGYyV8xOmpMoyRFtSN7HyUL
PSKwe8nbPN9K0A98ttJ85rOSiTLXsa3KPbKQIM6bZDOfFebSsEc1CLQt1/g0tVfwkwGlhjQFMWTg
UbbyzlpPufPLQLrgwS6C+N+Uu2XULLyw8Y5uDNkRpMrE2SUdBQIuZreiCsQJs0sIDUF7FY39CjlU
3vHWzBtEsBn8xFn2HGjODokaxyZt26egs/QaLGX9Zi6OIGLjssQpWU771HTmCALX5ESVtOkcEIYB
1HWlEo3Wx+b7aNzs3kfzbcPftI2u4fFSVrwgzizID506ZZYXKlUsqXaRm5ZLKtIGTl4Qc/rVhRcu
EjanFhUIxJZ8khIh22/GmFtMHX4e43dHsQtov+YtuCeDgeePRmweiZvBgzrpLgbWat1PDwU0+sLJ
F93dFRDtfuTdeGQQf13j5egcg8oPlrUa+amKM/sTA136TFvX6OwAFsp85SNr7gs185KCn0zmb5WV
tQDVy2/0xFQVhCsK+CyuNWP1sfZbtWJ+HH5r0nNW2O7XNgbt6liP4YGliX6cOlJ9GWfQ0LGQLmSH
sdzHCcaRlSXffDh8gqDuviFa2i1b7gb3sTJNiLmOYBm1sxEiyvF7WwFFlgZyjHplInjagqEX3B+c
rXras7FU7XSj4C7A3lw77dnBq6h7qLgrwISmDUgxG39bIaF3K2qOoGyDN1GNaQT4/Z1x6+I9cy0c
hNYnvrT5jxHUw6qScLrS3zIJ2ugKZblJg+teuEx8TcC1CzHF7qs19mzZxFEHLT2/29WyNXYMkc67
DpDwJeJy40vR9yfi0HY12DvDrPvKigRykMBfGF2UPmlA7wHdxp5f5pANxSv5yYiad9utlvY0Y9W6
0yWYgThelIBopAc6ZU8myUkW5et8xtNPkTnIvqhFGjQ7KBZEz26an7LMcJ8iED4d8EaZnsJu+DrZ
E4avhRUE/CAdUKX8bB8RyFhkZlXs8Prrz5jw9+dRyA760DzbxlYeLgrWQ4SAapwgHBd1IYJt1g3Q
NTOgg6Dcyak1FW82J06GHXLbyms7bSoQ6yN6ARsVqeJmyyqn2hSe1S4py43y3bAGvjpcenvKb7vZ
DScatwy5w4uEaFpvylauXV4RW6vWusHbwzdM607HwliH054vh/c9sv2uFomloM9BruQ2wt1zUAgd
bKrRyZ/LUr/Z8DK+hUW1gSOu+2qmXrxC/tRwaZSCZ8/Mqo1OHLm09GgsPJWaJ0WMCOQoprKARw7z
HP9AJto4kxeZ9hCmgJZrPkKIFsmrm8hpgFaeAHeUxEU2EABA/8aWZzhysos7vX51Y71YY812ERd4
JedGH+85M/CVKGJooLeVzyGmY0ZvHp4KZUnxmrtBtDKFSC9uzNQxGLNq3Te6AdYbeHGoeb7xKv0x
ZG39pIKw3npelu79VEApbRqMWow2FNfDSrzCtR+tPGfUK4epYQcKQcpRp42rdbH2HGGtqdgBvPcg
3xtwW2xlmiJdfKgfR+0B2h+H6R4xDQAMofBwhTLIu61wzoYX7XUg17/TrPBsfGqnynEKxTs6YCuk
LHbGI7xruApd6Ocrwv7HCF3tEOu18AmDyhOIFMtrAGfMbKMiVSC7vd7ZS8MBAULLW+sZMPD2wK18
4qZWcB+WkIa4FSUIFHFd7XNk+8iQVtJdxhPDOKRaP8mq9B8dUSendoi9JTF6yz/tTWYnp8ye5Jng
gV+DyzeBKGG+wGNrfgPfRoOcfyu5dxo5gOsFf4hEhO0jUyUIh6ZX7RC8t20DMBrbVhM8BCbIqxsP
gSysDcevnEGZp2+Gz5CLebdTIgY4Mmc7tR915K19YwTGoK7jHe/CYIMgB+J6asR7EbFysNsAFBIn
yc6M0/oLtQjqkG8jiPMtMNlKlzP1fG2wfvvbMhHPI14GlIxQ7s6SoIYLZAX1M7qkTfmxSLXw+Hd7
uv5F2P2t9pe+t8btNFShjGY7+uOhGxB0hRR6cezhAdjo0rQfNVLCIHOsx7fMu8v7zvvDHosftlDq
uUlMrCz93jshC7yc+zRpbqz1AKQSPW9s4OU2MoIMvqdpDtRME55u2iTuaC8Ze71hpm+46hxkEvu0
gLgPB/K6k2kFgeKheUdi39pBkwFz8zZ95qxiuE+7Etw0qb1JBJKLw7jIzwDB6zXSnopPpWN+J2ij
Ib/jtRW/3fqwcAxWhideGok/JqHWkGFcbG5Ft+qLDeSRg03i+P5JDIBeif4zZb9nWQtpusAbLoqr
7mQ1WMiEhWe+VvHcwO4fWW8uEC0okCGCRyLDDBNuYZ6fSIYmnYpiKlKt3QLbSbVYK1rPVPu7vrEM
ELlINQhUDX3BNAHzSgjQWkWvjkXDMNWc7F0pQRgw1C9FozL7RxM76gF6tCsw3PrpNfAnAEMTnsDU
Lfh3DQzxCrQa/M7Iofo3GE787CdZuYaS1HgG5Cs5yDyW2zHP7Hs7ysWyFTJ4aS39kCYZ/wFgP/Ib
3eYtKP7s7gQN0jfa2AKRP74V4Edw4Ypx05OoWw/ZA/0nevzJbnEtt05ezupD7mCl98B2H7WGMNJN
kCjNg3ormgBkuCMEiW4VZs4h+GHcg8EGTFQ5svbhXFkUIuyOVKyH7L1I0EN8HT7WDj8XqTZigIf9
277ZiBydQqcrUNueROXovTtNsJCNCEU2VaTBmcq0mZp42aj3UeyEJxOTT+IziJruD09kwb3sev7A
xvhCZAi27uwt0kajDbUa0vEPoPT8e8xt51ZktgYbrfoEraaZ619jgb9ibqWrXG4aVdlreCiRINyX
7HNogxsOz7V31UEFPm68/M/AyCAG5bUBnC6dfR6RKg5xxMp+qLOqXmam7r9Erv3auk78h1XU6D7F
oURSYKnE4jfpQmi19wWDIJuPZ9qvwI3SDQiTtGZ49kzjNTE8Pk8o29hMT1kUvNI0jRYICijXhbLb
+ECTNZfjHgQYPl8TmxfxejW9l5yNEp+KifmL7HXfANox2XmnlremZIdMZ4IPg1ssQNg7bgGaST87
kBfXpgq+pR5g0A642C5REnQXBQA1Ug3q4FsEaQDBwL1hOaG3/blnbIbjvU7tzxozmzMomPQZs159
xgok2one+KTsMDzaUbjxrbR4TJKovZexg4SWDsqgPXwuy9JjbEe1Rivqk++rr3MtG+RbBfDHEZMj
rFokNyB5CQ8ZtaUNiOs2otPGHZXCwpWrf/3X//6//+d7/9/+H9k90kj9TP+XbtL7LNR19T//kuxf
/5XP5v3b//yLu8pWQnBwWAgX7CNSKtR/f31AEBytzf8V1OAbgxqR9cirrHqsrRUECNK3SHs+sGl+
Adety3e2O7EqAEn/UMcDYLhN47whdI7wuf7eGqt5Het3QXwEYmUb0wyrE6LdIdVMJBc5BulWEa8c
5FL5IhiKcDurDMZh/VMZOOJLgESY2zQjikW0QjQmhUAImIlo48feRxs1LtJkxXCPHyBPjOzZaSN0
2p/tadNHdbnJ8NIDI9OftUnZfAGZfroTLcOMXaSyRD6Saucm1Jca0wBQU2CLf7703Pr7pZeSS9xZ
QiAGLfnPlx70eJnRVY58rLtw2CEI7CNryhzXKTeKlzJG0GSaTnQjcNCF4uU9tZDAPAGqzZAm9vtW
pfaMQxqoD+N0bKLZsPsGYsXGQYgqeEnC0lpFdtydHUhiHoscPBkDYlOfRpA+4/LKt6kp+KeR4z01
ZR6URvxkONFjZpbDXRNE9oFzC+9cQBqc/3BfuvavF4czeH1xdThSQ6SQ4ueL06m4UEid14/zJF3m
Arj8jH9ChCK7QlG2vQKq/0yvw7DSxoZeeVScWiFdS1+HHFrFVuC+wgfcrKVINVjT8GIKdAWxBiHq
L1ZTnp1pjoiP4oOOWPZZGDkkg/IOTYeMHyvnPjCy8h6J9hsE7MVjNrHpF+C2Bd1B7B3JBsqweFvn
4H+kWupQhv1GTLz88JpBtbYMOXB7drqEcyraj44Ga7+nAXnsPXBm2F1cLisPKMKgfoR2vXj8pS03
7ytp7RWUO36Z2pPCnNUI9zBVkvzc2PpAJ3VwemD6y04mD/8oOzd9qqcNPIV5KSIQgKGQhrJdtIAe
HlI3109WY5YbwxyzNdVS765L5t4ZyHvvZn8jzy22tngdfyCXb2tneiub9YYqCosF/+GO4O5Pd4Rg
TJn4L6CY7QCG7NjT4/ThTYU3izWASsZ/FPhEQT6O9ZfOBL0y4QzD4pPpVtYrTcK40fYnX3j9xQhc
TNGMElKQUXwmVdlZJZbEY2d5WNot3TzPF/Wk9hYiCRDaO0UEcZm4OFInqqDiv7XNg/ks9rZVpZBl
M9gq2TndaB4ZV+aR9ngf28VChwOyrRAoYjuuov2t+m9tZgMvm+1/ePf8/NqfLiYIoCRnUrkWiOhc
+fPFjIOSmUnKvAenrwaEYlN3YQK/cG+Fhouk79Rct4mrXzIm1jTXpRZlGQCl1/EODLcgnkUYMVfA
Hrf5rkKcYXrPltPb9cMGIKNz20DLDQ3IDI0POJ3MAO40f9TLMjZB72qx9Gq6cbggZwtVsNR4r0B0
JoSXALTuBm/0MspzcNl4bnKVyHP556viOn+7xWzuMOGYFih3Gbd/uSqYUXFf14l8YJDLPduTYAao
TWKksE0qt8SJ6ssoWvX5NZRjsvpAvZxB0IDokskG/jwAYxWo5Ila2XMG5MH1sl5VZWSAizutlpQK
mAnQc0AK2T+KKWMw8rdOkzufb60qiew0h0G6sZtcQ7kXgRQjNPwdFZvJ1ikglILB/puN2uWTq2lu
PLUj21ApTLW58VJO9N4Lxx/5I17D0BWx/AhMXbLYU01YQGPLKyHDRbUfWru8qiCQy91T0FjTLTB8
xe2UbyKrGndaIFFlsrOsl3hHwKkI1hSs+EHYr5CML9Sirdz+0ZoAJDmAyAjdYqU0laa6boCCUlLD
LQeJsMDXoHfuTG8Pce/80tQhaObH2juq1PmS6KZ+IFOGT9cqQQxjQ0WqMBNAqJj5+s/3iCX+9ui4
0NtwTYgLuIJjFT7Vf3gPDS7D526wi4cgMCevs/4cVWX4TXdIOvR6ye4R+QmRnocEYPDrBd9yMGIg
vu+95AgrbaCbCpYMR4ZPP/d0y5ZhATOc3NQIgXEFF4vsohI+KdDVUlGF4zrIm/GxDRywivh6E06K
eHlmZGfQxCLVdCpihVHvlDOx3EzFtAT5aKFEv6MigEbvQ1IRUsjrEKlma2XjLidEUOhZ1TocZf0B
eg20OGZGZTkDh+CoGvcJB9Rthl6LFEQSUAIzZ+g11OayO88WH6DXud9X66ZLm/kQdJwBwBzkfVux
82JZTnOVluvfxS3wrz1APC92Y0EpnLH0hAwF58n0i70X5OYLWEXqDd6p3paaRRH4z3PEurpaId+p
xQqC7JLXr7dhbX+EB3jqTsPmTebDFZ+fqoaPyBuFdONQtMETONc58nPgrSudaj9UiAgAVuAswX4R
vmH6pBfpWHjPcTtaK8/okzuN3NBdk7XWnkYSNSKAt5E6lvoPbt4DnAydrNbrlxZE4+CcBjZZTRuy
i7Ie1pWwm6Upx3cbVVC7Hr1sxux5DBVuIWJV3SkfHhTNm/QrCOAPpAxZR/VR9KP7giRGuYycIQB+
AvKpTl2auz6Ew960bBtnoNKvKqwOlaefAWaI7xheh9cBCyNoXkDgWmTtE+JcPuTs/OwpS8cKMgF5
u6WiLJJmX7VIHKciRJjt+6pim6ixsys87OYqY4nzYBVZcscKZ2sOvfNApj706pVneePGnmwWLyoo
d8zNvS7RFyvXe3LWQjQI7IaJ3JPDKKAI2WSrewe50S0DIByTJQXqthdDm9ewFHDqZdXe9sriR2vF
r3Y0KmBeK2+JZTq/L0y72vKkMpAPNIKuASjOTR422cPvxknifZ/mxRYOi3ZdtJDE02H+kE9oFKRB
QiV5AqJoI4NoY5VoPFKw0UZAOIDayhFvKRUWiMn3wxeVZatxyIbnKAZAQxXSRKwFK3bMbjkAGhk+
pBO5oUjyFYBF/aEr6xIRuK7t4nMVZcWyMpl7BT9psLVVHkJxJhtOsQXvPFISnUdpIVAgs0B9A6Zq
naQ+/+E37rGtEZGh7kgHcK/cD8ItEprGzT+/Ce1fv5aYNXBmM3wYpGmaeKf8/CKEG6qord5oIRhv
wsXaeQgvEWQAdFP3btCYO1CFwSNCthbaUUHdPo21LCB4A5Z86eTmNWo15gNdkX7PcFciuYx/vrVA
Dr+PQLUX7pyJYoV4VhqQrGL907prIlVpJgFb2oOEI4Rxl35VpfM8wkb28bLhQ3xpgtq6pwqGCMj9
P18G89d56XQZBMO8YfonJa2wP3wPnL5HnrdizeU9p91xJyQpHnkG5WOQeMENYFsj+DJvD33i2yve
28WvLwPqkSdI8qenP8jBZ4dIWbT851Pm5i/zHMdUplL4yym8PPjfVp5AmpoQGgyjyzyhHz2nBBO6
H36FTziZnPJg24m3heux7Z9m+saXJlKp/m72wds4m5ndhF8htXFrXUW1sxJhocHRtCY3Z+q44bMl
wOWSJeshqEAcjJDHSsdm8GD4xfsehBD4qmsA89C+yVfDtHdrpyGR9x+W47R+uHlCBL7pWAZzLCxs
6XKG8s+3czeMfViOIt4NHqBeYmlDlKUdIbXtYKIJB5Lz0I0dBHUnwEnXxPdIeis/3Vp4Bh8RH7L6
Red7UG20AGUI+x5STgEIphN8c4ACzYJHwdLi0E21VKSNj0DwIHv/FHAGraq/+utOxMAJm+Y31h3/
+R6wJu/Czz8XD69ywBLCLccBJuvnnwuoRTogkuXvZgyXnS9njwx8++7Z8jUCl+BQKadNPPoVeMBh
bwcNTBsIqhexBIuj37Qg5mMO3Na+ZW8HcDkHWC8AuvuhfKsnTJgq/8PdjD+SPXkDPvwYwSz8Ete1
LXh4uFK/erEYVH0zJwyqbdLE/NBALnyJTCFksHXC/xKmLijwkHiunBJISd6HC7IjA8jZgIsRAehQ
B19cliUQOxLyYiLm8JwiLkrNdCb00Q/gdqFiJkBLXUUdA6ljiNlyX+cHRMy+Idkq+pHmF0wa8UXS
vo2IlKdeJqrhJTyDzQP3knqTsqI41UnrHBBE7rZ1ycd7YLP9FV7l1udpnLb2wh/j+D6OZYDpUSKY
mOcX0w/wAQGDZHtBov1Z+XF2sPB0m5N7qAEDld+cR+O5BO/GhVqRmYpDU4w7oJ9fyU4mqqTN0Bbe
ysS0fzkfgYzVNGRl9u2i0drfku3DwZRTb5shqo4fbGmr01PNipXoCuhNUhc6lAD4a2slZfrRRm0M
UWaTBloLh8XfzxpS1FgTKuZuMdMq9j4DC2IC5BhUHE3gM1WiV0D7WeIU5Rbc9bHpgSavMdojlTOV
+cvaN0PMbod14lUSqmpjPCxBoIwviqzTR6cJnPPIvTvJA5QmU5N45qKqmYBWiEgRv/H50eDpj1uL
TrAfIMF28GrnMeaL6IlAnLOvHcgs0xjuNBCI00Fa0IgzteBJEe/gG4cDeqokmx3zNVxXwf18pNQd
NukwjKt5jBAz3miM7pxyG1YxmOKmflal9Np0TWc9j5B5xdWGvuVtUMccwxWAnvmWRuVj7l3CxD8o
wUS2BBwQihS5N+wSNh+n9j1+gnTLZ2pO4/QI6y9qEGkeqOgFik+oHeR1TqdAm8IHn0YirRP18pVv
7MocfxM6K7LZFuAIiHVfqH3IQ5BzeGawomsz9N5XO6vCkwI3HN4x7cYKOH8A0SN/sEdQYUFPwl3X
UgR62RvxAoot6ZWaIMfABoQNaqShZWVrK+L11m3BJlwlr0mXJJt+5OGeG1b+KRk9TECc5BUZkNVK
1pl1hOpo/2C07Tez8OJX5EVhKqFr86J8N77D7FQuqELL/kdbOMY19LL4NFZ1sqIDwDN+VFM6Y9YO
F1D1gca+x5+CDpJ4T1nu2mBf7ZNtknfutuJG/gXS28uBld7GSipAS12EcYz62EUFYg8NnIFLvF2i
vRk7DBhrXDJ4Htki70NWLD28xDzT11eqNWXYriRW/lsqBoaLfCYIr85DlbiHC/hoLspt2CMEMcKN
Z8GRR8VCl+wOkMbd3Lbugc+GVEC28Sr7O43m5I6xhciuWGIVbj5aRs8fUvtIdbNFAwmRIuNtPlVl
1PqANQukVqYztxOsr0AiAthQhY8m/LHv5zz5RCME67Z0Hk3G+Mnm+v2cO6nukE6s53OebocNuA2y
NR01EchgHx0HkfTpANOGzhv+5m4+r386Z+rUV8bfztmPSxD2I+52V+t+0xmx2Dalu88RmwMGrcmR
2GG0mFrQ7pA0JdJWERPJQ0fsXKpRRga0ok4g6za3rAHqiITyodo25YVMY3TIqN54ofoc2wGEpMnG
QC8anGh3tuatxRZItfO0Ea+CEB8AO36MqgJ4jhIsb5iCJI/AXSaPRQpFys69UgMkDdhrBijVmoo5
i60HdKaG1AUKYGrVBZ3ekK1SCBY34RJSqMM+a5PlezeMWwU18nKaArzbVps8Ml/Ud4Mpt7cWaTE0
+JlNtqOxmrF2z7giul0WeX6kdtS19HvIsbG+2pNN96w7DTx6GYux2Su7SFbw7EZbXvfiwGKdnv2+
xEy9X3k636s4g7wV0+kiCfLhj2DcJNqpfgzJ+B0raOuTyhBciEpPIyccxHdjxbGwtGr/2nvgkdGt
lX61TIVYMTohYRYrndp6jYQNIv56TB/oyP2QiUMU9XIPasBtriTohazROdZR8IfdWQXCpAbILaUS
5xBfjQ3PfRNoOkhmD3HhLpmHnAejWhccxBwJsixelc8uoNCewp/w2qgeFzlCokAQWtmb0fjfCyi7
fpE9i5e8G7zHCvyUK8gwMMA+xvdjA8WfH345btj46go8BGBzQdB9QpYwAM4mMgp+Oh4kuoHny6p8
4w45GMzBfr4pwQGy8hJI6OjWxIR7aM1XAPMWXmtVL24FqH0A1rgdgy/jk8vloUinUUvXXKoRQkd2
35p3OowRy6Ge8EV6QTE8eq6ZHxyISa+pQ6q3oxWpr4CWJBDI6ao90vTV0+jKe6ofZQSfrll0lyCH
ex7oRuidT0dKXR9EX9x5wmNX73sWxJvCKr2vXrmZO9qqXVvNmB1MBg8XRP6+zCeCrNmFoXHhYiwI
zhbiN8tsGhCJS4csbPSnUQXDzgIUfJPWTfMS58OCGhg28HnQ7kuPIF8qHlwF8Sk6VCUA3q4wa7j3
kQNxkmDAXFGFIaqNi7fm50bZfKtAVboN4t74nHH85adjguKuWI2BShDCRcYPNJKL+XJlEFZfIN/F
f5AGFGq8SUSYepQRMn7gSHqpR+lv+zEvd1AhGT6NGXRWpgsdp+BVAAFmepaj4SIFL7IWIz5JzwhW
PRcDFDxC5BPsMj+GbNgc+Eb0W4A7Af4sidDlRARDFabvPBo9xDmnr2lpROIhnzYqwdyusCNjTZ/P
0G1Rob4Hsq/mD2qehuM2A+/PkjpRqxbZuwOmk2cqyb5xobrR4TOcZdYW01zzAATVwkFWzHPCDeMa
+/nR9Fr/c+9kuDgAe86+yLI0kebE0n5NtTL1k5WB0N2enI/IJP2R5IpdqDSNaCGL4llPI4KeDsTq
8F+KAsf9EyyeBNCbBCjkhNzT/0fZeTW3jXRh+hehCjncgplikizJkm9Q4xkbjZzjr98HTc/QNTv1
1e4NCp0ASiTQ3ee8wT11Vs/qtK9GfT843VVfGuC6QSL7rVkZyz0vffswlzEeduCy3FNg6X+fTsLG
ZWce/wq1b4MZIvbd9RlBMM9IVsIR7cpljtxVhmomK+wYd3rvGpcGvsnLXKvibGTq9VfnXCHhN3bZ
+l7WiRfC0KxanG6WizU5PqRq/JxGXvpCapyAv/B+dHZKm9652UZvG35m8kaNWfzZla22AYmubsA7
Gyhx2fHXNFTsTaZ4BcY2FKsBSfZAJOVJFkdD34NBYxVVBNaXfC43xZQnX0NRk8lYTL1YSCdfcUtw
d7Ua/GqN0zFZo9g0HWRrrzp/mIWor3KoEm5mQ4WxkFbljeDLm7xPlpvVUX6obLk+lPH//lCyNSP6
KD+UgsIni4Wk2gXTrJ4kyvOO91yKOQlwP2AncxcLkF3uMgK/IUNDJSDAvnRypJjA40L3TvKa0dLJ
yrJ5XbXhhi39ClhS/AUcyPxmgHZPWtjBsqQOBUs01NhlydWMgzGryb2UltPJCIvhJtuC1rui1+Ve
ZUkP1S8V0pL3EqjKr93oaBfZlofZd01Y0V01XMVhntyIOZzvt1Dr1OfZCE5SGxyB1drPvQlAyPLh
gq5As0BL3SfZmjPP+1pmkqeRrfi/80ylIG27UH2zHS9dZeq5tevkQGqseJ1tJ94liqqtZTFM1fbs
1sGHo9oRv2J8SsMJtTHZqLbcqjAa75g3SvE6Jn2xzWNC9LJ1CIzs1Ey80e5jW3RS3PRVds1ypMoJ
1LNwX24quqHf4PiQkn3nQh4KDEfQ/2k9NJfUwFogTTJtTX69uVgVPr+AcjiNBRiLCceG7b2yEh5N
VaPd4qw3D4QeJizhlmuoAEEyI/uoB3EYZzDqiCPmXzRvyC5VJC6qoikFYNGZDZtmYCe0tFpR0z4F
E4izIKuKL7IOo6tvVqYDxFqqIm/ANH7ZCE3yApMGa0EvGt6+jB81oFOBwNxRFuUIvdyKpFdfZI0m
WOtNVppsZZuYkuFGGOTeXfYYRgyvu5JIkiy6hD0R7u9fZmf8hlROe5LVrQKskR9of5TFsKlMmEbQ
BWRRHoZafzXaND3LO3kz9IqI2QvKEh9UHlRrjffGmh9KehvMUd0YatdveNNU27wtnLUc2Bea8jL8
uP+1TeXN6wmyObA8rjLHhn5N0niniyn/IrtbOYlZXZ31Xx/fDU32QNZXL8FvagVfFD5+uMLZCWVv
xzBuibMgsxX3+KiSZ8nobEHyjWdZuldhuEHacBx3EGp/DUfn3wA6PvUrlA4OohydTWrCc5hAwd76
2M3uh6BxF8OF4Oh1BTIzWYPc3Tjmv/oZXjdsOwdjP0+U0XpIQu1MPrs9gwTM1smYij+DgwwzP9pV
s/+f7XI8U3PG5i8ttmS5nHVFiuipa+HmS3f0R1GK6DyKUIeQn1k6Q1OkM8vvt0erHNsAy1zXnjoe
XDJY18bQfsqUsO0KJNrq2t7JlDCrtvOEEcFLyypU9gpi520a0CsOs8Hb3j2UdO2t76L22TO96jk1
0neJhCnj0N06ZeltO6ZOUrL+ZEOrhGRc7B46W6lSZyfBtiVJIlGCAvq7i9TYSkZRrZHCGTfTUCST
73j5Dd3D+CABUvc6CZOyx7ZZ383d8PwGIFKOKKDbqss/DSFlMZtAdnOIM+j+GW+yFYsxDI7xdUiT
IdyOIXG6UhlQ09T0Qj2LxNtoZMduxnKYUL+4hVn5fdLr5ChLst7t9F9DZZ08qLYyric2bVfLQOs4
Qpz6aXKa/tVKumbTVqLZDkvRVDTnYMdhtJKthRl716o2j7JRVpV9v/YMVXuWJfxykOedsuIJD/bf
r6Zq2yis7WecstsXJTl3ej48a4v9+ZCRQveCVvVlm6yzQwUbq2ggILT0l3Vecm7rTj/1cXZ5DLSn
UfVl8V8DjdwiLc4g+GADYYr5153kgDjLg32hu256yVknILqgEcIKnb2i5PpTHgz2/3XGCn+rOQHo
r5boEZE0ohQLCwF4wFD11kmWulGxnjDG+EOW5AHI/7SKcTrfGdmAUHfvhi898dRlsLxMELXK8nRH
675JUN1ertgKyzoNgyJebAFIKs3xgJzfdfknxchar01hu0ig8u+Th7iun1LDUM6yNA3waMdBe5el
2hn6U1248y4lc3aKQoGj5HJI/jmzIq/btUn1KXukWvWrhyxOabqyzDLGltBskaCFBDRjWet7qGVf
hir1rurSkC0NhQmYFUFYaPrF4F0hG/8aAdv151zq0HWs9NAvEAVDm81nE/XLWW9esgWm4PBq3zcl
YRTZQdYNixiQAhb2PqgpFPPZ8ba5c7atcWUnegRYOjcv8jB4IzZseOhuewyV2NDTINwF6DwtLSb8
xdEgpCb7yVbAha89rmx7qayVezaWKLb7JIW1PA2NfV82yPLSqgThn2A+4d8LvIRyb9C/PM5CZRLr
cqlTQlrNxPu99dFvLKwTZjffxTBUnwRnSYfw9V/Iu+ovFdlIWV/jQU/YrCn36hhVn4JtUjaW9nvf
seBBgpMt91L/GJ7jUvNUA82+tTqKNTM+Tl/ZSCCAvpzVS508k3WyVfYb+lr8u9X1hl9jizqoV94g
9J0yG5DkWoFIEkr8RwAoG1n1qJdnhd2G5841m51nJfOrmQZnBZOOv5YTIJODPMEU/l7j1Dj53q3I
A76JLu7EUam1Wxqwh4jkNydPG2/GrMedBgIkfKf2cpANxqyLo/f3CJe/9HKnAjkYt4DxMOa1Xozt
bnAr7ZWvUtkNaZivZTFtQBpbhG18WWzGhG0aK4WwjvRuZSj6dhjiGOwQQz0Qjn7Fk/ektIb2Ki9c
xxWB1aUobC7s5cTaAyK86ARP7g2BsU0p9PHiLeSgZMQiVLXCdQ/riVR20JrGVxTDkDRMsnKlean5
VbFzorVKXsFzq4yvddl8TpaR3kLin6//MUjRJnWdF7p9zrHVVpQ4Ya20DkNQlzwx60ieDPOaGcve
24ZtbTNFz3cTGG/i40y+smg0JjurZfKVxRY/1dWciep5mlLzqKeeskIGavpQEU1a9Z2VnQi59F/B
pOUmngmylyhNBbqZN354LqK9CD5lJ6NXZC85+L96GQpckFyzBdGQpP9qKmd5hbLtft1WFv91W3o1
6VBsK2XQ1uQPs8vjEBvowZXq+VGTaczjPpisVV1b5Uk24C6SXyC/dycVYd+PPONZZp55wyXM3mdT
ZW0TMp8ffd2s0wWzFDuYGIRl655ilGCvY4/l+R3MxMigjpO3tGp/jdSC7D5Sdkj/GVnpmXEfKdFO
WEw+T0W7j/Cq+KPJdyOCVT9rnCj9quztNwuVjk3RD9G5rpTkqVZGfetZdvGFSAu5Lac3/+zmzpej
kmL67MQcfW0Jxq9BlYmLMEmtahbxO0iwyUvcBGIVZmn1PRpcVB7InCUBM6pSNh9z5FVotjTiilxk
f3Dr4pNFf7auRpNYFMZL6D1N7jcWnGBqu+jnYnSSwHr7zDPNWQWFFd20NtD3rpvY+8LQSBKBv8em
dxg/TbvAxoa5VVOCz44JodMs7xJUWvHaQyFYlXiE7DWvKF5VUlXQPb15VZqifB2mQb22uCXy3BWv
soc1uvtwntKbrLJrr1nFrisOsv8c9tauyrR0LVsJ4rcX5NGe5a1klSvGNVY73bMstcLw4BvhYyKv
HUW1srXxVEYalg9jh0YBCLb8JvuORVZfssiC8R0pBmY6UfZK6OrSp3nxzYjASJtI+hxr1wVbO0Pq
aLTi2xRMqHl2Jj8KvDw+SvW77K5oYJNGl4W9LKLL4BTt8FkYXbXHWa/Zymp8TNetGWdwKTL9UOii
2siL9op1LHgYX+28hZJnmAcwZMlLUpj49piAuxunx5+q6AOmwoq5mmjyS9mCMhJTD8krH5KVHdbd
HhUvhQTpUv5/HHy/1HK3/7yAFuICGrcF6iuLYkMLsx89i7dYQ4ys00rLl/W5Ns7rMhyMe7c6H3/r
1rrp791sFksHlXXyeYqkJThJxL+ipPX8xtHwS2hn86uK826OHvS7qnriatuV8OflJcr6oN95cDM2
smhXFnl4AgUnWQyMtz6023dh1OZlzMKENCYX620LMnGHxGHc+zY5/z9hs69VPSc4AbDpKdY875tp
4CaHdaL6glhLvx2TVnkKvKp7gtztbo2oVJ7jCcE3Acf7m9V3F12OnxNkoIao/qvMsagYnXZAoRXv
4TLw8otTTt0BGetpHwdNe80mBVVhrEjeSRD9yOJe/AzVvaUbfI5K09/c1B1xo+HZUxaSWRxX2g5m
QHdsxYxba59bmwjtz1d1eVGwex+/K3aDljUxMfwi+31iqMF+Uupw3Ta68ZZHrbsvK4IQsjgBKdsn
ShLfi5icGnvda5J7cQh5SjOsz9ZqEZtvqTqSLTfynPmVYmvFI0W7uHd2SFfvK4wU7612HbZ7h4jQ
fawoHNZ5qcBqcBlb2mRPmknD/nH5VNB7MmzjlP7emlkQSTtXRYVyafW8MtqHmjLdW1MvUHZhr6n3
1jmNgx0pdsgYy5Vrh0QIluDGvdXScHq2dATH5aVEpBo7tUVHVRaZ27Td3DXIFixj83GYd7oVYJqy
3Ffr9XGHfRtUrak5NG7Z7oMpf8N7aBx9WJbNWR74en+dxcbVaebx9O8espuA8uqTyEt3stiUmAzn
wsI0abGPzEzdPXtzC86oDK5MvoaDOIodbasQ8VNZKfvJQ1jE350IZKksyUZbQX+yy4ZtvIx/dI1T
YlFpTC7sUSfPWl191XMsTR/XbnBmfXKFdWyigBlPdgtiOLcVWjlreWEt4+XjR7DHM1jWT4+bBQX2
I5VS3BI25L/dHwpHg8hRHm9k38fNHD05WG5Tnh71XahkR7Sr3+WdH9eOct1dERjT7tdwvgSOBlV0
sVuRByXCaUV4uGRPC6vs7+o0FVbry7KOVcY/pxapNPRbkBwwlGytArA43U9l17ZMFV+0+PHJlv9x
uTaNdnoQklpYbjkt17HDjl2RLJuT4iIx4ukbLXZZm6GD6w2ad6hCfuWyaFuJw75JFGfV8sL3Gg83
Wa+NrnGoapVlLOCrD62BCmY3wJ1BOZtvGdEAWZ9k3niYxQg5UF4cWx5yJOAKiYGwoNVIBchD2cbe
qV4Osti2VrVVA4jism6oKpLU5PhLX9VVk8hU7Jxjp3XOSdqsO8+Yn5iETWJjS4MdOP2GwBfzSpKz
zpYdZYsWYdu49BbL2Ee9PPMC7dcwWbyPrUPraBZorn6v0mY3TbpyAtKQumZ2lofJjBCsWg7yTNZF
JIzW4KDr1b8akBqHgLiMlZ1jpd9Nalkc/1Uve8ihpMmDbc1y+X7H/7qZHKvV3ncCiEtkjtBvOgTT
Vl3sEaflAK7r16GUBooptJKDHaqbWhYffQYjVFeqpww7vXFi39KsCEPpOjw4ZZbuBhGm71GQPEtK
ydwEMT+L9vceHmD0/90jUKp2Pc0t8rAeCqJe1xK8asP8pKvOxjTw2n1UOWmMOMKj/BhR60m3N4rq
DD0mO8n6e2dnUp11n+FoZ3Vde0NrHmaLiWPHSOzEI91XO3tsqQq/mqz2dq8s82YHoG8RcqWuWA5N
nUYb9tjqWl7m3qA5+MckqGnP6mLjtHg7jcqkrtI06FaPutgVjnMvF9K76dGkacip+nKkrPytXZab
Bi2Mf13uPzuOyyeQLfIgr2hr7q+6R5Gnjold9nHzCkeYbQIBbe2RcRn9MpzK84gbI5mdolKfKrgp
qiEoypYuaPRuHbY13Eq+5a2stGt7MQWZjHid1GifGkPzUkUq7xI9cg6ulxAuGerkWXc/ZJusAXEa
7x0ij6tHnW3h4xHlsOm0xKpfBFiBl+JFdpeH1PBYtquuc7+HrDOFGiMaIpq9XrjDXstUMDBZlp4J
xqXnhtjHXqACUQWFNvDbdTnKFtkHLGcLHrtHx3npLRvgTmrbojeQDMtS/VhYSd+8BhmGv1aFFZ7n
hl8yKxo/tQzMem1lLXnoClO6NAQgkTfTcaog1bNwDG8IaWLQqMDATNg6+0NmTn9BtF9BQhlCP+0G
sEaGB2bJRFAgjbpXJSCJ1xs10h0O0ttqmsQHZVl3wV0qNsY4ja9lA5g8slHW19zkcL8SRqcEVwIE
HzsevzTLL8GcIaLalk+GpZPHdaa0JDv0d1meyUMTNcXebAzEnsLwbP9zILQG933ktZZFrr5T3eZT
Nj7q/9V3HiuxYNv+8xqPoSJx+yOefBt57Ue9PHvUzaUbnSJks5dP8K87Perkh0lmpJddXAj/6erm
ZrSr7ByhrdBqzgjDYlTvhMZ2dLNmU8cz+P3s2XMgcipF676WuX4rsV+6qiRSX5tOm/3ZadOnfsi8
1znomjVxF4f/Aa1mM9hbg+X/Rl+K3uKlOytAcOSV4r7W8I0Rf8hGC6mgl4DHhTX3qU6sEhu2kEcd
73WOwSJnSwYKLIMsy1Nk0ocjiNaF9zF6b1mAz3c6DhdZgsr5JcvV4XovCZPAljve7iXb2WdzoT7L
kpcQIbHRDcgN5yv4c2jDQztf5UEHCLvJA0MFokBdXpm/GmoQlViuuO6mVa3OhuG/tCCq4oe8ofaP
K1ToBFzjUOzyNMKM/p8rQ473NrkB+tLDhBO6U2Zu0B6zby2gm5tZOPF+Mh2YZX0JtGQ5GERFzhnW
83rAboRVKXWdEe6Meh5ZnlKSfePI1P3ajqCrY+9z6zBNipXxpEbTsM6IbH1HhafS7O81SntrNcn0
k6GUzmXqSavJhgq2Ob6d6mc/WHA45/YHhCx3NzVtccwwa0AE8HEaA88+ktZt5lUc6sWx1Wy8u0Yl
OGDpQMwZQqVt1eWr6IGBM8PXB4J75WvGAmdXY4W9lq0Z5MJzPWTvBKPTdtUNs+92UfNSLklVVGZm
33JwcexDD1MAGFLYinS5emy0YL4fknz4vfhdme0MoV8lfCIqBC9lOQvmQvxWlA3/qkuXfqWbY0Er
h2hzu+HdYu1r4ECjEGQ8pkxsHKHWsGKj+FmzapgwVVN9b3r71RtV4zXpRnOfOGawTcs++KpAIxiB
0nyvZiRH835qL7GaGeeRbOeqqsf8OkZCbXZhCBMtB+WFHsYQHLQmwSuy0YObvhzYNVWXYSGyxYT7
N2BgWaQ3A64xNMpuTNE/CF/HR3kNeRB2BAg83EJLBZcmzBlvc6QMTWP6ZpQlSpsk0nGF6uJd1IMI
D3pLXGJ0HC5FJdB8bQKbSATFR4NYipnZAn0yMGF6NCi2VZ0VgJtOlaOcmzfOhxEGaC2L2nmyIRZ/
Hbrv9lId4AF16JbgIFmCygfBHO41uK4oYA0K7qi2coI8bG6GMCPxszTIOtlqaWxzEWunD3DYaoUG
oa9ks3P1WhDirmNG39UpfWmqSnktgXbtm9nUt2mVKx+5paxkhwmH7XVXJeZJjgxyoDrSegWbkZdM
U8nv/rKCaK2U2S4xrrFt6VciksM2zBQcRP6pk2d1LKrVEs7YTt7UwyFkZ9RPo8sPk7HyYNWpfvGK
V1kwCl4Qfgbo7zAWzl9OPXXJhnV3ujFh8K0fo6plfGiUvd9MgbOTDfKjBGAfsPAJEZlfXLEdqPhK
14j3Cc/3a19qoU9Cn4BzPU87p2qcjezmBqQIbNNj3l1a/79HWX1UvXWYLymG3t8QJ+pvsBGQ+jDw
SSaTdHrUd1FOonieXbaDdJMNSaqqJ0KsBzlI1vP3IvrQDkuIyzGuZLuJsA+u/VW11A8pqhN7O3QH
nB9K2CDfr7nlu9Mo9rr3wNcZoWgPDY5Re5BZxtUqm1+j+Y9+gB7+aYTdDy4Xnu86f1IB0FmkaYSF
i1MUYOj5kAaUDW0/XvM0Udd6qgEGbtzzpKGqJhWp4l7fhWrknmVJ1i9Vspc3i2B3T/zqeQHgz7TF
l3LSg2clewEkDOVlOcxYMq3jaoy2sghcdLFRrqZdFc8IW7rdqdHa6WrNGUKWZN1XUKrmg2yMnHHa
4sKcb2QrfrfjU5bjwyNb6wxFrwkcl2yUVTAtgNqa01WWrIAYQ9CcArY3ub5e/KbTxU6jB1C6TgGk
r2Tx4Vd9N7qR5XHp01RKu5Ke1qrjjnCjtemL6yLbqSsYmbLknb8osHrYTIxv01KSVaquvyMTm55l
/4af7A6beGadpYcLjOi5FyYBfC7mQaZAZAOkmI6Njh5dsMdiCTjy9inT50m1WT2a0Zm8lLrmAw3P
yNrpLGx93pvPY92XgCv1ZDVlE357So9LQPcRtpZ3S442L5tnB253Ok1kW9PM2ZlE17eu49lbs0g/
yrhUAOnbykqQntyTjj0gBBw9ewEvdw2O4jeXQLfZotCs6aaBxoU5XuSZYgE3qkoEHHWbrzVWhgz7
9nIRPfZWxJ+YpQnFEjljSh7UALfjJjDXbqETxU0WJPneGZ8nb1kReUj7htwfCYypOBp6Pa/e9AiW
N/IZR57/0QfG9meBxN5LqRrhIXSzT68P/xBx6O2CSPP2SaAQ22I7zCwZ8Sua36xoSnf2gmZwm/EQ
1yV/K/o5boRNsWn5E3JStxIm4lYge5AEoM8r7bUztG+epru+CiJsbXYB0U7F8WuDBJE6AfwZwm7V
Dzw9RAlyPKdabLvQDFFvnqcif06e0NdnAQGIRMQG0LMD8bQcmzWZjs0wdMzLaho/jcAWfVG0545w
fEjE/q/EypGYrYx2ExZatS1bJfMHE4CpnvYrdCUBOkWfmt3Nf7RVt8O/8NDM1tUoa/XJa8C2Mjn1
Gy+qc1+Lpp9B90edo77M3vcHUtj8L5pPVAZ3sZd/7TPAJHrZQcUtXnTQav5QYy6vK1/DPFlZdcW0
UrXYjwnzjzT/QPdra/CfyT1M80an+aGyTFhb5jtsgOoI5JjdCWYvvhn3hAwUZVjpc54CsLK+6ZE+
A/hmTelFhVjR4RMy6abMmWCnDLOpqkwukQ2yeg7J21kJHgVj0e1Ai/6hDHn+2gU/KyR0d5DQ3hSi
o6wT5ks5EkDKokVwakyZPGZnrWr6BTwmf8lcocpEeAGI5PAjjcP6ok0GZmjpa9f32pvhHHsQlCsl
EK8avJB1gbLBeuQdQMTTPGAvfjHn8VgIFSeuJLsMLZ5PGhSZzZzwZZDo7XcReNJjFB68qt04OuaJ
QVFjkWMOz50W1Sw+22oX2YgO9n13A/qxNutpAIVsHrXCVXw1ijKQdt0XZy5IWE7FvO6CvD6KeDjU
HdhcpJZIzQJfVzp1PwxwzAozB/gKrgvZerL9kYOFSkmaqO1wi+txZYgC++I6wJxxzRFdZe/aLkI7
M1JXNghIgfTCfp7hMZhYAPlakGtHtuXuaugUlu5BfSCG7ZtVO4HiUI+xJ+CHV1Wkb6qpao5dgnD6
VZ5W8N5S/7e2WVepyAu73zVqdyhKAl2gIxklr6LJ5vsFQjyC4kD3s3EedpA9ctjOZu1j9T6iozE3
R+FF+tbq1Kuql9URIPnMExa52KWwP143EyCTTp9+MFfZ0GRm77kRi5o8KwOf2S882jriCnm4CkoH
D6rU/esFP6fP2GUDNzlV5Of6d912voig83VyeocQrurGifs/y4avR3jzrTRtBHxLtJvJwBf5IpLd
e9c6TSL0gzFetcVrHs3VJu0AItfdj8xBswSgroNsalluZiVyr30dHLLZVb4ECPwGU/SkGd1bbrXF
FuWSzzZPlY0TNHx5CDui/tOfVVv0pPBJVGtN8aWJ+m9hbbYoGUb2LrFJqJRDtw36Ol/xeZOnLBt3
XsQ/JCvRbNEzqz9XBf8sLRWv2UBeX6/YugRil8TZdiagvLdFc8qyAmmfpHgbSnUlFm8YfCqxicIz
jYxmsm2L4FSXqEokPIyq1t/KQPuIdIdQTVM/qew3Vt3c9xuYi9ZR0RVBzD4xD6lA5KJuq59CKwof
T2pDrX+i0hP7oxljTd6kGKaGz21uaHsUeuuws9YoIBdO80VNxXtlqpHvGSNbXze7RI4dbmtjQF84
BJtae9lB11gkJG7y0dbe7HeJO62c5lS2qe/ak+0LL8fwPSvdbUG659IBWazDpr3kVkc0FzkSxNTg
YbVCRZOy6d6I6ce+6K0PowhhZBFyugrV2w8pmiducyyU6YfnoH9leZ/WkGH/aQyHnMyTHwnSxUzO
42qygPMVuueuCEOPe3ZeKdk11GzSrHqKh5Z3sDuaW8wzdL9bnD6NVHuH0D2CXa1P5uR667js8c5I
IKeKIX6Sh15Y8RPZ0ac0q22ow3YGjLf/4iYQLIgs+Zmt+F1b/4wN690apj9rvSUHFpknwNhPJSxE
ZyKOaNputUYH4WuD2ejGydNXZMWty8h077d1Wu/LsMlu2QQOT4m6Z9HNvtll6SZjUbfWIWYhihXj
8KUNYGkze9VpOCtXujAQBHKTfZ254QlbmgC1HyN6mr3MOgSs1I4iSrRjPBgwNKN8firiZNjniCCf
gIYbO02I6dxHWchiFlor8Jhq2w8YI5Jr0jZlnDi3rA2jTVifqw5ajylskqkYQKKdwZI4r/A5jBD/
XS0oyFWbqOTNTSDxlhDWq2142AXOonprmn2v2PgN5LH71pK0X9WO1aG2H6Ex3AEDMiYsmZDIV7/O
FTsnreqLD6UiJ+ol7XgoLdNaQ3lt/JbX5cdowfSJ4LV8QCtuASeDfQCniutfJ4wPJjCcFaFqfYx2
1+HhK1S8NS38M4iLfIQIovi81ocP4uls2JKq/9C8oPczUFIfnoUUkjW79UdY8IpAx7D6gEI2IqqN
xFuoGEcMB/UL+pMeAQknWMtiLGb9kiuwiMboY26TcgUvyQTTHbbbyhyZZE3zGNnsiYPQ7C8tIq6X
hr/1aXTrLYAz9spMQOvSy6Bapo51Zq1NRMm7KXOtvLYJ/7LBXPU2nxKJoQQp73FAIxlRmC40ligo
aj5Ao4D9hjjo2aOprWwg41tVVRqMU5o/3D4lxYw2CBz/4gs5nWnboyeyBilkr3DDMvxeM9JrZQ2O
P4nE2CSEgH3D6nd6kXh4ksfDdi4vfVJN+66Jg8vM36LE9gnM4lsaBeJGILXz0aRiyqoV9YoUOop+
+XyzzYkJu6inFYEE0HUod5OYYier9nG3gszQbo3FBLXL4xWM+ORqD11x8GacVpF2xIOlnL8VXYHP
SDHvKlz5NlPpvQMOXnf1EEN84fkPZhC/U+UK/hQbbAiGw+0MWtuxN0EShX6QEmhtanRwBKfbOIYy
JAI0vrQhvdlKctGXV3eYEriys65ed2iHKuiwMXELiA8EBNBiDaxV52WOr2YFiUimhzYO7Jeh9Aiq
W9m26YzSHwqCGoUXuusEAzi/IbO8aaLSXk9u3R8R6rDPsdBifnQzuIWGcJlm8kLNWUJfnSI+5UYF
SNc4TUjTbXprip/gdlQ7Fv4Wn+yKblq111DMEEoTPLU8qohDlX+aztxhxCasfY8UTRTFhJAnR9u0
bVDsilCkKzN+a2ytuoXTqPtE1L7x9ibDPIjpmFt+P/WlHzWhcrXLpruM9qj4Oen6cyMGsUKzmT9c
9Y4R1ht5QZgnaesb0W7ADR3An6JGgTK3MNB2NA1lejQvfURpXVVLLtAbt/wkxkvbkG3ERtE7hoGL
Y2rmnhFy3/Whkvq9q15NAjobw54mX2uVY+sVb0LYzilvlR/1yBc1WppxNssq3zRT8ldjgN+pERXH
OedWdHV8Svth9JV4cvwRl4GWeR9VCKYV1c6OGHkHmynAPUj0MKW7IMB0DekO4Sg/zNEcnswA+NZY
RquoG61VI/iddKWeHRXRQwE1CIxOY3Fwpx5nELeoTmiOXdSaLZUBVMTAElHHcgOwLCsykdlP9ejh
6DKyeNLqvtlBst1EowJlrRLzPrPSBmhl+do2xbOiAnhDYLvZOU3zqYlUXxm1ZvKEpTx8nnmduxGW
3Bwe3BDXoiUm2vVRskEOmhV8qE1rld1H6UXiCEdJJXs1f2saA6wcy4I1DwUcCnzWV/M44j7UeZ9p
kJt+6/TEOpBpGlO0oRv7Sqp0vIyADNEsarapG747iNVsRk/HzVSkm3kMbTbDPf+gvhdbOwzUjXDS
dwyBxnVFyGyD5Kq6SSPQhIUSIrSil6d8RA+rCZiiMts0fAdJuK0S986qzeJ2JYJoRwwuPSZI79qq
bj+xxj9hdtkiYx7fDE1TdiUPkh9MtxQAx5DF4rlhPxtaJJoNl7yJgFfSVg07VrXWWemzsyuN/0PX
eSw3jmxp+IkQAW+29EaiRFJSdfUGUVWqTnhv8+nnQ7LvVUfPzCYDmTCiYNKc8xsx7fPKNTYJAJtV
5CMnm7yIaHKY3rTDOgchuXG89BoH0dl1/GbbIZFL3jrXdwN0vIP09ADGLyIn9OFQaYY03/UIv8ve
LZHzSvBiQE99F876tvX8ZgVdOduFgUNPEkZii8rTdwPdnW3dt+PdyAkL5bBvatPE6isI8Cy1EP6q
w2TaYP5451H5xFj8H4Q/s12k4XQxWxsvAyMjCMqB1vcaHE0aBO3MMAfmM0UfMfEZeK5rDWwgoPau
WQ9MKXa1g4J5jRIE6PCyu9UZFC6LRGBAzr+ZQNBnkz2vdGbSdo81GP3PT2QWxnOUZFctrOV60I3w
OWqt765NHl4O1Snp0+hYzHTXtgacqySbUXlnj1Um1NMz3rsbAxe6dV0bKCKVIdS5EJxS2p46swDk
NWVoOop6FSKwutc11ixD7TSPwpGgIOwyxxrJda5hkModHE3MMFIIqb3UWKlPeQIQIKiPWF72p2mM
hpPa+iqEa/enPAE6BaeGkdoj3A6+fT8Xmb/n4VYnK9Ork0u8a9fJ8jIj9ntCEkmekpxFWwAvaa2u
5nckA/ps2tckGJGhORO98FeE+i+RETSntC4+Gj8ngFLYY3OQcc4SOYDV7GczssT9fBqtHi1zr8UL
1zXyfOU4qLOYhX0ctMUQr9pPsyxOjCIFi6Ap3Dp9+eHGoAK6QZRcn1BLi89ubpdrLS5j1lJ+eFIF
01fmoXF6cQi770JNb06yb9DLGp19Q3d4avQU7GLMtHRVN+Vbkna/2q7oH/dKbanbFEsH7fM5lD7K
L320Dxc3SrXOUFv+Ul2s+Xjem6YqJn40hTuF48kV75CaKjq6rYHUP6sLsrKBl3xYhSiMdavX6bHr
JAl3uTHG9GpoQYKbPf8YyTcHGUqUIJjBt20Yrumklh9Qvwxle0k1ugskdNdxOof5KtbDcC+z+jC2
NcIKBa6ISXwcO3iJGpM1YLCTdVK/ADEP8sKefCdtV+FXYflyrTZbI65Y/obWKu4AUSIVAv37rSwC
llajTbwGQ6oTQAfzFMExX1cePLb6py+zn8RdfO5siIbcYDo+q2PqeGBhgxpHR/WsKnMqT81SqKoq
bMQ8eM2XR/l/7Q4xov/H0aMXtLt5jAguFnujGteYLX9ncdKvWxtVuK2r2QiMFOlhqPOApA4HiAr/
79JPEEufV03QgM+MvBrIHcUA4m83f0Z4SpABnAytewqzPj5mWo6c+0uPTeCuj4drEVZPKf3ACZVs
HNKq/AdycoJAeQtNq8djVpovLdrwhMM1f+uljbYCGE06QSTyFtZ5Qd8t850xiqtHVizM7/iuvze6
b+2HJUygO05+mgQykU1jnmcDa5s9RATv3jd8w8Hgg5fMy7dA0SCxHygERMphPGqlm/Lp+PMlmhFk
czytZdZEnDFAvKEeslOoR+hydxrTKshYZ27NES0YzVlJss4rbQKk5VvmKg2EfUfxqKiq9BSU8pOH
jT8NoNWjPRZ4a5pJt4lJkZljF1zGSFp7gsoVrLF1whJi4zRt+aLnkBoHllHrKKuSVZ+J8sVJyDgj
ZIVof7GHaC83ZGECjkLw2ZpQtsXjxvRl+geo/+YcFom9xhK52LSarJ9ShDMso9Q+KrrZnTc1/jHD
l+iKdyY5aUd2v6Y02nuyw3u+s++eF5V7PoHiEBJH/yiLEMWERPvRh3a1Rp52ADEaZRdNZ93TBsO2
yuLoh6jidyJJaxy47e+DiK4Ionq/84h4GuOCWWjuSxYyfSlEUq8aHds2u3V/Epn3iQXQR3l61x8I
ltxIDcJx6WuIVkRLNqVo06OJ4vzGy215QMVU7iWpgw0oTWsjta7dMn3clNWY7PV6iXcERKQKIq1d
1LsXgP7YFUbDrYBPYiVl/D3UKhcmOMkE855WermQV+Ktbrny1o769641/ijGrkadHMIk2X7yMHi1
JH4SoAM0Fhs0l9NrlKQ55NZ0ppPadnOeneu8Gs/OEr2bgfqOVlMfgqHR3rG+3kaBRUgVxt4m7LPt
JBLxDlLwZ4TR1LPdmNqbpTsa9hn6uPX7HGSjU8a7rJn87w3x6ybwwda34Xwm8Ck2mY2c0kAG+YAi
/8ZHyf1HG4zW2ks944UVgHVsqrjdt3DP7rHdwXonE/67QT7YCZLPBkNi5tOGdQ3KrFq8R+xDYA3R
1apDQhtaVPzKqt/ICsTkSONqJRs3uIM2Dnci9iAM1xKPLZnKF0IMn7PZHeUcdfex7fxrj7BFXIBn
xmi62aMETnek8t8ZP/akct4pubRs9VV/7FZHqkZVV4U6/Ovsr7b/8xJqtytD1c8jVqYdBZFP2B+L
qfFjsxyxO1Z1taXGmyHWOUjV/7H5tf/rcNWmin+1qeuottnoio2lV9OKtV2G9ltRVAyqy6buMYUh
nPqfVmuwmRAs+zMNyO4WP7a/649TH2U0kwbUHG0n0qg+qaJahtnRLhEfU3W7nf9TR72aWeSQPJWz
KW6OofM5+Lm1BkQkbqqtyl1698Qe96pNFTrcdD0ew6dHU+6mr4Ju7OukDufGo42a/6NN7Sha2ZDf
WbSOl4s/2hKtXRnGoB+/2lhxrhGzt15KOzO2sV+JvVMhNV5qtXPRK1u/hHkQM/RN3Y/GNz5ygMh3
U9emkwyjfOtiQHQtZ8nyScwrJN7K7zGIi32CAeSBxAisZdiJmOxtDDMYNkOTEUsJi2e3HNonO8n2
PmPsGSdPpkgyzY4wx/YpS/5zgWTrHnGX96LJvAv0Q32rseyiWxHu89hNCTN8/TmduhNiKPkZ994I
Sx2A3KCo5NYKDBfTkxz9uFL+iDxkJ7nRwZ2A/nPRNfp39NaKTTS6xVaXxivp5p4lZo9MY5lO6xZ1
w73dlGR6dASZDBOiHFPvTToM+nvtjQBGu3RhUxBJyvCHwoJKWH8k1afV9i0rZQCNvXA+5GhXmxzu
3C2LESmopvInsfz5rJoaYfaXIMuPqqYKiMJi10L93qjjVVvXm++BMzRPqjbEpSTDND133RyAU+ui
TZmn462IwgIabDxuNTGON9UWl0x2AUddVC3AlfMc1/lvZGj+PkBOSFUTlQSDslxDFbn5Vzw60VVd
JqhkfNSxLlx9HTD02D3YWpMdVVvNd/vUaeElaMnhz+UGvUTxashcx8QznXeeL5bwBN22ahNOfM0L
MqiqySkHULdZ+Uv166opHuW81ivD3KtqMrflbSYq/rhCgQW2CVBJYV4VyBU46GtSJd4haelfkWz5
D+j2cUgrmZ8b4bev9n8fR4i/AA5pmTt1va8DByO+T2TjWNnk4xoFp/IZyUD7aE2Lfk4dTyvVpoqh
1MvnbilEogHnNGe5aD5Bzfnvjq+DjVR6h8rUX7+a1NacheXzV5uf5L/1oGH208TBym/a5Lk0SRlH
mPU+tr7aXK0DRNAEJ3WERobpcVgh6uygmYBhOhPV8aSyMUPR8+5dEAjahswZdqpqRGWOG0IP79pz
2vcoDBeQzxIrXA6Oxyg/JFEEqHqpjlFf4RgMzgSpJtZekftuBRn4ttImwrxUbZLqB7MFud+Nvfs+
Fc14iDRmbGpvNrXpoWuqeSNsuPJD53qnsGFS4qZE53TNiBBJy9w3byhYggXRh6o5uZHelzyBqsV+
6L5ZtoNKUpdfVVPZC2YTeSWfVBXElL3Gw/F7jc7Dxpzq4M2JBw1JsFjbOkHgvxlMjQ56waROVUuk
XtBfY5KjDrboLl5hMJzVzhBEx9s3k9d6WI+zxXdVVa/6ctG0Y7rbBUHxpA7Elpg53dzjjIRx4Uq1
jYw826hFhSpgfR/E1QCJhiFvUgObGpt80wsJdy5pnG6ALrK2XFMevKzdRd6Qgf0U8b5ALeRNjNeq
avJdoGEMnY2L7uXo3gkSOCR/jX5bgsp619KB6FSmf+tFyug+F/m7Y0wz83x6OUxjMubilneWMXRn
dESz90GbSLYE4Qdy0FhwTIg/B729V7W6Gps3zzrSO8ZbFy9LD1TQyTPNAPpWihR1EUbv7UQkK6tJ
SUGjMQ9GIbx1RE5gifJ56wGkyzbO7H5HGGuJjflM5/P73FvF2jZzcQjMDeKj/qu7+MGowswOlq29
WEXzrTc1rHj8en7hRyPDUU7EqzPWLpoFLTIhebwWbgXV0ERDENWs8kdXDK9hWOtvOBkqxM2qsYPw
nhPXSmvm6rpWc39mA3TRUqitaJljuKX9LAqRPZqMKYxPmjXckjb7Vbm+dWixsbhEDvpwM1Pcc17n
fzD3bn/5dnQZptz4jc3GLg1ah8XSSzvLFRPyghx21wGXcNJVgLjyN7Hgr6OiWQm8Md7tpD3GAHl/
GTnCcNprho3JzXTLM8q8xa40iNMWWlJs/TGpSHrH35j01fvBh8gQdUGEPn3avdpD2RAIcONfTfRD
F9LdB62xoPMLfzPrxAiLJCoxzvYJ2uogY11pXmUyFm9jnyzswiw6qWpWozcKaOIJ5r37GvYzeah+
rOFqWNNr3NgLvyxpd6CCk0NboxHiaMUBuydMHDK3ORD0a7b2QitnZW7dmPrz5yU5SBIUG0BQ20Qj
0U9SK1slZhcTvHFXtnnFdfAmJD2QRVe7E6FZ4vZdgPrSjOrd9Do0a/Pi6rBaex+kb1y71typfUif
BuceD+3V5H72dM7vduQF97xCnh+LjPfBsWZctDFhXvZNCMERa8bVdKnp6C3e6oHI/VIbSBbfCpx4
VQ094OrWBukuCivnvStrzHaLfK/29YGjX72wOTxqlV1fu1EebT3VkbUwD2mdyUu+FJ0+nmXSmYRr
qFV9O+wGX3PRMjLdy2QaHmveOV8R0UEzQDVay57EYYyZ5/ycm4170UeDveHcya0dxwOCtUtd7VIF
CUxsnoaLqjwuldetQ1K1JIyaj9FhHHLCkm2EYZrvNBGEIZTDVLVc/gBJAJezF9gzWQvgRFSnzuRo
6evy2Efz26Oq9hhNNZxiJ73k2fCHXSblMSfidRmG+u8CBUxvi69cvf7XjlEPpmeTn/J1bGd5hrVq
J6NeASBHWmS5StwRDJrMBMEAOxQvVupPu2iATGlkunjhS4Ik4A5yflo8jFSbOs7HGuhFVf3afoVx
R5RhOf+rXdYt8kWNq6HLKBqmcqGxieYwgnFKUSRdAcAYiuWYVSSRl7bYpvdECEgA53C7t9wp3quw
ji6qFgRzuEArcSRfdo5dou210U1YSBf9m+4W5rOL7weIkQ7QC0fUwFJZHN9VJWrIMaFXL59U1eiA
ckDGy/aqWs1FcgzHAOTwciYynvmLHOPHH1ZNrjOv4yYTN1Vz8pEQ64gmiqrGeL9vXXsJRC+nR65T
neBiuCtVzUzPeW2g4Kqa+n2dMA+Zmzev6rfnC85rchINP83ldy/Aotk0qq2qVpjL82oWuN2o3+bm
yCAlCEEtNXW1OBxes4oQL4llUmuOUehrrW6bk0uygEDyXNNX22V70F0yQwLzz3dvKudVIoT3AwDx
uWELTzq+p9aRfxG3+JiJhH6veugiJOWjOz7fDPVMDVd4dFYXEBzZoSrd8NRZMjqHoRYfyEMWhxIR
zxczTz4y5Nk+u9m72TN+7Z5ffRZ56WK5nE4no8LU2E9A3xD7iT+PJOJbIvgsDAzhJ5dsKhKQOEKc
SZHuk0m+ubKwVshxAt+oMve5k30pV3lt8HrzpQ5Z/qIKzXWzF6KhSGSHPzwUHtdDCgPdH2vyaaIe
AFwBPYdDp6Ox2cNiCbrpDFheHpu2/oltpnZ0jHx+c/qa1256NfCD/8B37Vch/TUJepS7q3AXudHv
us/TlziJ0a3NPG0HTV//qJzEYNLa7QzfdN8jd09KLPtmSTnuLC1Otr6WnYUW/GK6rp/sJv5tx+XP
fops0ju1dzBAjJJl8zHOQmhsapIMBSbID0FkpX+OJImy2fGBItUkKz0+7LSego0ZkV6qAQLcynJP
RD4h5YfpeVckmL+gTkyWwPhWSxEcnIDMJ8D3bFtHyGPaHmClESx82w7hk/OnD+v7MhbGzdLbE0T0
ekUWSuz0koiYg9wlgZeJeK/O3LzxrJdp+tPE8cS6lp3rH+a8R/5wAqDcrIkzagdDI68Gp6newZ03
kQcJrdMvoB76JSMCtkFfyd0UbrH4yMojwyMSm674Xud+c5cmgzZN5otH4h5wtxcRMaXQ7Cl6moLk
11xgujiNaOditfiXhAZTdWaAG6Bo184QdVeSt8beqZ3oJJyCqHxc+RtR6NYHyM+fo5NUf9moYJIL
+h33fQ35OyJYX1aIQ4xdv9IRqTvi3Dfe9NKIX2tQKqqmitrpjB3EeYJjyxGqCCsTpMsUnEPIKjdk
VAxgf8kBbMQ2wYvhZTBs/T6TWt0GJrluVXUQUrzkCVrwy84BdOF9tCBjT+7wpJos2Ad7L3brTeun
xj0YrA6UJwCipaaaDMtB8K3L0pM6YRl9jhYjM3OX+FAa4aL2WfX3OQTSasfVVdXwpBLbzA+x0Fl2
TqxsyFd3J1ULTKO/x1oGQsBDkl61mXiEHIegcGHRcIIqmJTs+DSwF11OEL42b9M61UEjcASz6uS1
N8k+LDu1pZhGAn8apIGjOoJQ93gKS1Sgvi4p/OyE+Gr6+M15PJbrOJjvc0K4Y3YM896GWKMVTXTK
8oiRruySv9zORVeaudPNi9xbNn5WeOK+EdNcz5YzYU1SWG/VVP2KUoQm1D5CtPoaccrgAGLUfnMN
/Ay1IRi36tjCMsWpxqZmrfaOOpke7NedfWi/Mt5XgGGaOT8FETMIqGjxTRWIo5TbOg3LbfrfNnOO
85WoA8S7XTO+zWIC5RUGaH/b+yyKrbtf9tY9lRqdPpiWo6omWtAfDQk8RB1ijK51ZwCbvTx+HF+0
pJEnVFoP7nJ6LZodcPcQQXS4bbXWezdVpElLb9eO09ETiXfr0Ea/TIkGzdwEgFbaAnY0jjR7dTAR
weiKlhxrmrAr1qB+2y03aNoCbP77ek3/V5lr4RZmP8AobFNucOlMLO7a/lFVbZ3dbBqD8UzVMDEt
97IGYPeomiFnyXwfAtx4UU2TJUnn9YmOrUct7qptluHJKPgwVK3ptOHQOU3JEfxRVQzu/FIBDnl+
NMGCxNFqDFaWV8Svns9n3qGd5c6mvSK3S6bYGsVNFYEe7fXSkhdVm0K/vcSNvy/NLE7Xsl2iwE3t
rdTeMmaUzxyT0FmbJruvNitIfwe6zqA3VO3ViGGV/fbwFp1a/aYK3iMUPAay1V9toT2+N7E+PaHo
o98GESZPjeH+8XVAyjoF5Y223X+1+diVddPjou0wIliBjNDamdz5yYyT124K8gtjYH4hhX4aIEGc
VA2jTFdfqc0gi25GZ3fHf7Sp05y2/Nl0odgYVZ0D8im8qyr8hiihByEAhjptla4B0iUX04ybFI7q
vUnC6h6mFeG1IIn3qi2PC2KVCRDzqCir9VyH+op3Pzyqg20Lj9YSlWLLBv5T6dhhZXSzW9HHzb2R
1a0jUPiM3mtzL1NEbu1IC9c6dFC8Hsaz19sDN4CdEfCpDYlUkFKG29z1uUle2sQ/qp2qCZ8xg+B9
GxyNeawusz2d3SYaeJ6j9d7aY3UKpqYHFTSL/LkR1baotpo+Vpu29ZqN4QgJ8Chsd7Zmec9DCkUj
GcJ0sR/b4uP2rbXCEj788BRWw7MzCBTbI3JS8BJ+hn2ycyIED1KHlU7JDCCojPowxe6n9AsQbM1R
HwTMCS0C060P5qZjDrJumX0UAf5CZr6SoITXU6xBJA0ZzVW2D3wM7HobDLqujScQE+9G48V7wYBA
gFsHkg5IeRjMsy7RmusMzSK5ADvJ1/bZZH6w7qKzAb2wqSz9kvfZETNq7anuK+ixw+gf8wECnGW9
J+2YsPzzWSeD9syHyL/L3DFOMxlt4h0dwUSrXOXF3MGZWukTTrqoE5O+nXEDCKohXXWSMZLF8LM+
XI2oDV4XEb4ZEoM71za8R2E92W2i7zSMUVZl/CGlfCMjtIk7o9qVbuefhxw3GAIBbH4V84gCvGvV
Z0TLvoGwmHCh64Zd5UX4uJpmeBmKTy4TnZBbsVboPo9rz7bI3Jaa8ZQzV82dSb9aGVce61yeHQRn
RQRIJNewXExNOHlzemiNsTk1fdhssY8cN63niafMb+RG78xvYsI/AMRUvxUSioYuq6sD/ONam/a7
lsT1IUet8QmZRHAljCnbrPW6p6osiZKYI/wtGa5FPQ9PAAkOfYMgY9ek66Kp9kE+BcfCmutNxryB
pZUdrSzctNbN0B+cekEEit7Y2qOb7gAI/0Sq6cdiJnqwyZKvuVvDGjhcv0adjQge743basD10q47
G5ToJADXQkuCFXtvMdpbLmwb/WedmjO8Ors5jwANjtoS8LDaq5pRG8u0mikKr1FPHiSLEGYpUiQj
4rHT3838x+BqlyyD54s4yjpLrqCX/5K+VZ/Iv+mMhGmD5pp+msvauNkwPGxee9K9bjOm4G+8em0V
UfzUF7U4iYkZRm7w/c4RvjxZXyG3Ny5vb5UTsvIGNCm8+B2jXiaYKTFUt26afeTOP31b958mP+3W
hAK7iFDoA+yAtxq5Jdc7iiHCEUJApjEKTMvKZomUfIMIUKzHJP5s8wqX7Ng+MJYPKYgV5K2aHTf0
rybDImYiDE/2AVOOrnZeCYyYqwR02SZM2nvgt3DM/Bb3N90qj1FDP5ho9lqOQ7uuemICTfGKpqn+
NMSx8dQthWdjWOlBwsyKVWSKcGv3IPUiw2SFonk9fa/TbkWa+mtAWbu4FJ8amQeUGGIUhQhl/Bqc
sfrokDVn0D70BTZ2ng+nyRTkQPQJemrA9PhZtAB55JUVSbcm71lX9gVb83yFG8B7lugRf95zFgj1
ZoZc/DIFBNgbs5/JCosbwioMn10NQinUe3D4dvI0gbxcYZvFrIJFYZ/qcHjsjuC1zMTODRb12Xr4
FH6YI1BmAW/0zQwQg10APAz3kcSq0YQwv+oNqEzd7xHSYAzsd9sGwPka1yPq7K3sotPXCE2XW73s
QSj3GgYshq4hH4lejBAhiYXKv8/1fJsit30i1JivZT8jipZ3L7CXb0Sa25WDnvwxmE1QoGboHD3X
P2nhEJy0NPRPzoLTqZP+R+sHT1VMN2u3Gt1YVtcHicISFqp/jgBR93Xf/4n3gQUn2BVbrUrn5xGv
oieP4HG5EIhFZt4zzz+Df5iZZU8hd3D8c2LVTnRDAF9Kkq1p9eGqLSFR5ElNoKITNlm3yjnUfl2u
nNTt9kDXS0BxgQPohsFgB5n55BUkpcwSzS2kY++V0/tEeUpjkybJvpo7ez80dfBHFrzBZer1Lvwl
3WYD552xNFggMtqv2BrWhZOLkzkJ/BFrvd2wUg8OA8CzvQMOFNwJKSktZPHWQ7j3nJKgh25vmDM+
B5MzvmYjGkUeNcRk0m1ni7ci19zzV1GPpfeousz8j24DRQybr4sTMncMRgcco58D9KyDYBeKMFhH
AeprBl3fmiXzytQFn2JoW2fZJKRNmX18ZoW5LUQ6n3SJfBNCUVcjEb+dxSEKqs4TusXqZWR1xkC8
FIt4jl1MxpNuN911HLr50iVLz00tqER3bWKmunWT7Svh6dE683iMYMKOWsf6ox8yZh5O/JFmJjqH
dvnqWJO7m4qY9fdShP6zDHp4aJ2RbNv+mnlteopYHpyy0Is3VgkBADZ2fHZc+2oKC/ZGMPFGYfc4
grgivpdsR625SgwqCeyxOOsXgTMjPygMmLtkpKEKA0u0ncXrCgTmfwutJ180oG1aBthlWBGSWmEF
UmPKg44wC34NHrLnSyJAk+bWDLF1xXALjgRmoAEcazGAxprFOLPiDDmX0MgTgtJHXtTy3Nrzqx7J
CWpH6G4mVGnW81JFpmBeDzYPy858gGZelMEr6ZGelAboosAuzyAyDuMMIwW40qW3+6vW4f9U2Em6
MTHRlGuFmYsWAr8D/mzrjXMBp0D6lykzDKaCff4SkJo7JW39IYEbveO1Adqw/BGNcfauF7jEBN2n
X4a83CpK4C2hgkaarHQyXigv8I1nVcwMYQCsAm0TqqPRAMderVKlBtgzBCkwN4V9UpfBtfItbkRx
zJOKLnvqvQ2G3cBDSCkAgivlukQxLfZKl+/CXdt0ec+jAaW3ASiA/9q4S1v+HpIj4XNCgPWQyugj
QgoO8dHdjLXcxvMmCO4L3giA9iY1eLro/2baOhuav1jXdOduzPfN1DBMggpMPSyt9RSSUAePs2mO
XvS9LCrrGxLyKHJONzMVziEbtZskCLDQW/V9bS/GA8mfem8dkmCKyNZvgkQGxyh2LgmptHVmIqvU
6QXCfxaIcffs2+b8ZGTJ26SzSo1qgYxiBGV4MWmqQ3Rt0pa/BxTo46EAIfKm37kkvMFyVe5DOCKb
/+pHz7gD2/WRxtZmFgI2/bSx4OqLbGg3ZeYGr7AAvBd9fpMg+F4twAhuIdpdnaTfKiYGyFfGQCsr
kqmqKjMzZ85X5QA0NW2f9n7E/MnKgL84m0L01rquyuEAO6J86+2mPUywRdaqaqZeC964cfAL1dpn
psv8P13vbsxKfM6uNu/LJJNnhD9eBwnY2/bd9EUg5fIiWqMhM4wUpjd42dZp3HpfQQO3BOwMLUVi
LufnLUwNf0Qq2ItIMpZi5ckp37KKfrGIc9CLb/L8pY8Ai/0o3DdMy7pjvmBmqgVXF4GwONreS7zg
Rhtr1o8AI6IFSaqK2Yw/NM0Kt8l/m1S7OjxfPrvmVAnua9BBp1vlZUapgJ6tCXLaaGqxCXczjpAH
J3pLWpAC4X1qRbYT0HndzoJbNE53hMpRN8Tz7qGroTBCCjeU2ywY/MRDyXsR3FA7+jCDJDn9nP1W
nMBlOXLLZJVfojbVF+3UcMkOajOVRJBgYfHvjU0J2tfvTBSEKm0/L5BC5rL5qRyAW4sWr4dwlWrG
EkegVYDF2pJV+e5pxSbVBQ65n/YwgmJebly7XFFtfeETXSPV5VZBFVXjJPM5P6gjY6/jziCLKP4+
v1suoo4yIn1euV6ebdSvTNGaJgGL8Nni6rcXrb5XCiNesIbkPh7BcP7ql+c32bF3KFCjVjlgVaTq
/qvNhCUyKS2M71Q1z+t9VGkm/jPLbyrAfQq8Mw7qT6qfgfNyFNcj4iRDvQ2q6lOdl00CjvnyGB9P
WDUqvFQRknVxFtLoV9tUmf0eqRU8mQB9PLC/6m2AdkuGepqzaaubzQ+FB1bFCIy6b+DXEU9FciSv
RxczotrL6OP9dquS3g+cV6SLPweYi9ugjXiiLhKiuy5t7+rZu6n/MhL32cnGolt3xhi9PabupLfK
U+ax/OsiNNu+HhrYYRMIdSs26nGpp6G2Kjw+05XaVG+BE5kheeV+FZRDccLXMQB9pjaXAiIC74a2
r/F6p28ZUwkQAZgzVsMYgf5jU53t4UgBEtm3itNjU2YDaCg3Pqi/N7UtMep2k3TpNzmZJ3XnHncJ
aumqdLJ5o+61uitpV7L+7wzEVxYMgHom6gy1pdoer4Oqq8LKcAxp+wiIJqKPY39TD/7xaqpb8/U2
qD0Nkc9VDYZ9o26F+pHm0HB/OlGaayLozHKd+me32IYgd/m4v3bhDRLglbXLmQ3w1t2Nuuhg2ka7
QkJ07sz5Zi5dhxq288T19lJIkMDY8a106Jwo4bboCTlpUf6vP/yP36A2sb2C7G5G5uPIx9NDTQaH
0sEyN6oLUON7j9z4wQWQNd0yuLyPm/uAU/zjq/kHqOLfd9AijVfGsCZlu7OiwpDbxI/+1Ppc337d
YTrBk+n5ULq/Ohd9eM0xsdyp3zKE9UvmSn2HRuMg120ePXWjqQHzWPqh5bNWZ6qt/7ct6CuJcECU
btSbMCTZjikMS5flRTAnpJ1sONZfr89ygFtLDrDN9YgE20G9wVPvjIe5cFiW1NvCGzE+8hdw5f/7
d90yO4YRWOGgsIArLICUr3dPJs++uQAYrdJtFnkburelW1Zvkqp+tZVEf5YeyTGltw29egSzkr16
QqOPVMer4utr/ccr+thU+2UdjIegtdfqTXicgq3AXvvoWhIEqi9kwd7uUeg+fn3hX++yalNVsbyF
+jDsWkB6+8iLd2qfrV52dcTX+f9+BVVdPTW19ThH1R+b/9qvqv9qe7y2Ve26f3c92MqR4M/so4Ar
t8qAx5QZILfBBeG8DBxmANFUmCxUZ3OHDwV5euYF6omProkxqPdSyO7qMTdgffhkErGQeonHdnot
AKWMTX92FqyqnKprMfr9zrYlU4nW1De6KIndDAjMrEjw7hTvYC4Wu0hbjs1GxNWLh3nx14NXf1VV
H5/TV101fr0m/zqlHLPuMGA/qF5GVTRLd622zBT6kp3AeVJ3X12k/B/GzmM5cl1r1k/ECHozLe9V
apmWesJoS+89n/5+BHsf6ij2ufFPEHAEq2hAYK2VmcQzDsSs8Ni1LrD6tXhLQLVTK7Ifajtbe0sN
SJTEvmVANXgLqO7dFFgKnwvWhFJ8xA4ONCSc4hv6SH0JWsLdoTHZimssEnHbw2l5AlEue+Qh/pEO
6skJtWQnj/050nMIypzmICYZhVm7BrObw5678TNv/gJo9S9A+clRDCjuvMgx09cTGsYMul9j59wR
i7PnmGU3Mp9cNM92qXgilslAVmTryHHL71PrXtm0A8D75SrmicVMGk2fmcROjI1rABcSoBJwAW/E
JWusxB3oR0UXfGtATjR4UXrF2M48ZmKxRbxusR9s6zgQmIM/dw88Eo7iwFwnKIbNq6t5FxUoXobP
TVXmSRgs9a3UIm0nxhe/yzWD/lirD6OW1jtZ1x7FXV1urcilTfMz1IZg1WcZTP9AyP9u0JaJQxLf
flGeF3ZsT3MUadg+EOO/VRIzBZ1fp90VQnb9QGhacRKonS5oihPPwp/cT5L5/oo7scwxy43hA/07
Bp6pD065MQBIQ4thaSicZLwENjP4BobAbc4lE3dGPNaejO3RIDzYzdAN+c9kLjosM/pyJ+cHeprv
l4uwtIqc6PL/H4q1Wg966bpM9eLHiOK8Fl/KIjdXjgGyHyxoIWYQC12pMQ8yGouiizjtvOQSWRQ2
edXmLH7tv2H184dS/M4Pq4z52Dy114QFXHAIIo/Bh16sX3GOYLoWr8mYQQez9gb9G1wr2JP9Njpk
le/LW9F9zrrTFzQgGKTx4nkdJ55UsaJbkqVuGBNcDgpMkQphYtMiTPydJZmjJEX5w1p2/vX52IPE
ufYZvG4t+Yrw9J2Jl2pcw9eb4YT6YYsfopcn1Vblo1iWiUWdyIlkHnpaFooijiA4rz0AIEtn0WUp
itySLLdxqVvO8enYIH1pIOpgDmPOFBNnQyBAehBl8eZxxSO28VP7/OPHXMlWgdTJH5aR4hbOT974
3QNofxSPawCTLkHT0z3wmwbKDfGk/HtWHD1PVQTlVAc7jzefoSAeSJFlC/cJEyIAHqJ1aVj2gKJB
JEs/Uezcn51Spsf5109P8gz2WN6ZeT0zP8yi1lHTBv/Jf947kZt7ieznsjhoHvVDr88n+HyUpODY
qM1nZYRqVswry+pBHPtvdUsX0Tqvs0V2ScT9WIoiJ477n6N+2M6I3qLjp1P9W92nUT+dyZsmfITm
ysYH0Te94mg446soxnmvKl54kWBKAZwJjIjN+2RmW5KlbkzQBAV+R5+i1sjOncR0KwZfun5oEVlX
94gQwgU/P9HiZRHvyfKyLC/V/6xbDhPvnej3b3X/16HcMZ3A/VlItF+/sVFoY1k7rYXFh2tJ5p3s
Uv5gq/i37p/q5v3ENOx8BjHOpz7zGbrIuShS90duHH8tpgaxBxW55Rst5pClKHLLgmzp/KnuU1H0
c1sIA9qfSgklQpSZAPl4OfG9s7wVj/CcFbWiPGLKZludFMlOdbKnZXonmArY+FKWxglGLspi5mct
5GFRMhLDnk1HrmfU41pMD1j/oWStYAb+C1ebJw1TxoYgZpcsHwFhQv62+bfpdnkULLHpX/osj8FS
9+lxEUXR2ntVjMnCBunVyaO+aSw1Htdi/xsRYIC5KOqfvboLdvMbLy7KkszT6lIWl+t/FkXD8uqK
ooch5e/0LcqfRhB1YxIRO6FEvEbLZD8vrOd2cX+WIyu0Sti8JUcDw4g2WUg+7ByXbuJYkYiFwVIU
uU/9xCS61H3446Ll0yGdU0jbUbsSFXgvgVKgGiB6YCnXFCI5pg9XjiJe/SSmLjeJkuQgrkwetWly
GGVrVSWWcRAv+3JH53f/gzHzw1Jh6Spy4vYGWYtFb+40G7lSC9ITLQygSVHhyu5GJ8cdA5uLMtzE
KzrbKcUT0I9qWL2JF/mvVauUvS3S2bhOKpyDaZocIyiCQYkDWhNJWeGtXC1l1/Ak+M98Y5VPvMPW
aCBAxoS8WD4MVfH2uuqeBWbbwAEQyHDXiKsq7kuZAGVSi+w5D8GZCDy5Ot3gsYZ0p57tmZ8uv7io
H27RvHWdr7rYs4js/JoHOCdHRx+24iqL0y6J+AFLUVzYT3Xzrk60fAZzLj1F8/KXVN9X1ybSeitk
DJGK81L3tcnCfq9BBLhVQcxSBHoGAWl2RGeSVkPFd6ZZ0PRMrY5DmKcaRWg3ld5ToCR7ZRpDjsrk
mntlvRK9xibpD9KY6xu5TQjS67psVQW86iJxEltfmw4BngoxRZc4sndy4BvpFsogBJfZ2W+xShI1
PFjHSvWqBzBZ+JohjQV4nlioF4XyJXb75ymi/YsHDewX8DflBta4HlYOiqIugfAoiXBPlD0sEKFZ
xF9Cx4JZUG+uQwgXgkXYwk7Ft793DHe8x0X1E7zjodWV/LVPdVS1YvdbmrMkL9GBP7meTKR4Uj23
zmh8d7DW49l1PRwOSg07TtetvKosv5YjMb1syfMXVY7NNYw6hFcF0HbJ2SQLoGNKHlOjgL9JljcF
FMEwQ+XEcSPEWNz6qQVTEmICHYoCfqTsq8zMb+MQFTeRE0mSZRa8Z2kKsTBGeCMLvU1eQD/kDt27
jvNsX8sTlV8iFxpyJDBxbCYD8Mp22bmFWQjrtQzgU3MREpVhMNzUSUZMkFN37IerzD4RqYF7zcHY
XsP6NbRDcO+mBKBLcHfl6Bu0mtJRVOUJIt3wLsLKlUF8phl4ayzvXsGGfZfxhN5jSVHWQ9977CBo
CE2H0KrY5FqmSIqiIbsauq65KVHjPIxTUiaE7Zk8W6Cr6bE0+GoSr5XcQhWtwzujD4jN9b0KL4z7
e4iC8TaXiOaA+dfimVuOLwLDeYBlJlgXfr2C91TbWoqhb4ahSuF4I5g+0xT9ZFqEOhPWqmxUU43q
FVLw0GCgAJ47fn4pgNpdqilZijyf+yjDhtpBbWSCTcvVUzrqsbZWdE05iSQbvH8qs7aQ1oMDyt3x
Y4zNkBo8ty4Bo7bZt+9Rl75puNKJCwfuz7ulg2cmMpFohayAJaYdf+Pu/Oqnkfo+VBHRChDiPHt9
Qtg1PFgPo4Iv2Rgi41zYaXtS27A+xHGY3bgFCpD/Wv5S9RIPVxLrV1lrn0tYg652ED10ZlEBfZXK
L2GL48iC7HEriqIBV+gL9OvptuxXLcIdq2HqHioxonwhsVzTcXiwqbIkYLfMGZsPBxvpNyse9bMY
qqx05WY5/gFwGEqdCbRoOz44xWb5BbUX/fH9MZrHLbWxfqiaepvK0NqsXSSWWy95QqhwxGifVeyV
Tf0M0KL6Ava8vWE6PooSQrv1F0TrAEMlPWRNUw9RZ2n554Mi+1m24eNCNZBAbWA/WCymrASC7gJ/
WnspO8zKeQzbiWiwYLI4QoMZEc3GpVB1qd5DtqmsRVFcniSWp0+VRUzYdH3MvifQpZgWeuHe7P/M
fyeOUndvZiWYs+n6wTpNRF4yOOjT88z0nQ5zisiKpPBGEO5LWTxtfQ2F5IdK0SxaGsAdm+6BwBki
8LxuRVwXkgp5waSklm9l6fmH1uw8ON794lue70R72PnlLlZhbSpGycJgLdmohWMPPFZe4F2aKeki
eE9szd1/aGjbGDmZV881wy0QhvCc9wkahlMicqJOZ5eNZIMJo1qoBBV6g/+jozhk7r0c3fSIA/5f
DontjvgKWdl/HqZuMkhuH/tbLmMNXH/6daK3OMmQ5Wp1iesJR4HbUTdqELAwUl6DKUkhmLiK4uC6
MBYGbgd4XQ4xrk/NuQxz+WrpJHIo6J358DX4kTk4tLGq+HnhoIkxSNLJejUIxYdZSrR+OlQUxYlr
WEcPFkTg86HibB+OSFR92+QEaHxumH7VkIeAHR/HzHyLkSclcmm043M9FPHZ7gMCThSYN5sEP6OM
t2IbZb7yJOd+d7HV8kfqK/JTZ2byk+qXt4YJ9oZvGqQLpIN8/VoN/i+rrNWzSWjJq50wFM6c/BrD
ZvAaFNJX8Mjeg2jUc+/qZqF5F21ECm9jAHVf0qlnX75GnaI/K26QvSjRUXThm5M8yVUF/PLml/Fw
aT0lvvZTArmf2q30qCRrVuOKOZtovKko+gA0xZHj2r/lqEO91MZ2CXIpfk2cEh5tRavXoqi1VXfQ
UE3d5LoBI/7KNJr2CzJWUBcZvboNAFS+Vi2yCDJ4vf2Er3wlFCzfmImrH3okM++52T8TQtO8G/n3
0a7sr4Zk16ckD6BOMtXmvRoJpJAtI71DogOXrt/+8SyzfidkS92MISriZuU+KwSfwWFbd8R7kgv9
ejsiDQte+J8qYJF/Gz/VqYZFVGwyXvLOKbfoteUwzFnZcyIZ5qmKmwHO7TZ7VkFMf0H6fSUaJcLY
nonA+AqSV76KKtOt8C/YXb4XxR42iaPiDNFaFMvQ1u8jXjpREiM2nXyV4XpTQUSfvWEkLiEzfO1c
whUDLLp0YWEz0ytG97DZEIsHrSfUstvC7ayTaGlr19nqSmfw3KF2MrrMPBDGBK+tXLRrMD7BSRSt
QDYJUwjasyiaCBGhA6m6F1EcpeG7zTf/JkpDm9yZr9O7FhLf4/bewQ866TFOavkauMCIfRe5qi4t
7gT6bKGdaB9zp36Jwlo+E6zQPapqzasSwipfRPZFdBD18CLucqlMbqJKJDosR4EJgKFsVARXM9Rj
E9N7FN1D4Gj3VH+sqmxnN3aBYGG5hcY8P5uDlZ2DBrDcRBacnyWZpGoKG5pZediETgvpuBlUD75i
IQU+GM8whMXvslE4W3gz84MogtEhpF7NXnO9h5JSa4klmLop7eCu4PQjqibtUVeWawLFi/idKOpk
Dxzf2qn4Pt5NQzuntmQ86X5iXfPIIMBi6lYP8u+BaMkjnzblyrJOQY2InD0loxK7ayx4FfG7/9Qt
XUTOkOrfRasq+387Xq0JgGnM8KHsx+rWSwXh0pkN9R1RXTpfot+p7L7ofWe+VlYPP1CqZpfE10yY
jYuYiLhu/NoW9qPo2mvxpQw0562sUnljl6FxjXMHAZayhC0FXtgX4Eg/JcivtmG2tgkbusg5L5Xd
h98bhQAxQ7OrB0dvvJNkWtE+iH35CVaVciWGt8Y3OXeqnw1+I8KI9BAexkE7YLPNYd3NjUfHhHOc
192C2FJJV1FSZjDjwlF1yZlTL2bub1pXDU8l5OR/G+Y+ojlfasGREPwMjf9GHj053Ih2n7jHixgt
tGwqzQI4YWHpx7komlVHifodr3Yw9/QU9dHQI2Mvmx3Y7WUIw9LPJuHlJ8s3pG2sZCqyVJ11MIj3
PaJ1U10UTbd2ZpQM9wEdl01by9ULb6NM6I9tfWPt/Ag3j/Sncp7tLmJJ2mfG7vHJrDP9J5hEyCJ1
5nmePl7aJLIAqXjjtiyK8haqdXnQtaI7BXZtoO7r5sgSNBb8WASrMvGBzFRzaLHc1n0Pvf4lCnTp
t0Sk5XyiJFWgisuMX0PcffclyXpTzCqB7VgZn3wTbnCWKN4DEGp7n0yk4rLkxuc2Do095oD4wQYK
RIxzZWA/YyIz3dF/ZwL+BvhQ+qV66CATncQKm0V45Nn67wRmZLVpnz2kOar6S9sQswxPcfXs1OwJ
m7ZQHojbaAjPQWEJ3JW1wbjmugdV1dCg6q2J0kCOUYtTmuQscpZV4gKEAuHaRNC6oF/zRbE65zmN
nTdlCKWr3joO1wD63tKPy5MoNhrMc6kVNkc1bCGmUliXHZucULessp0XD0D6quh8+doWufsSlOO7
anjqTZTGKQLcUo0H0dVRrHOgGO5dlPzW29dxHn/RM9V9cUd8iZlRPeWaZb24+95NrPeQT+W+7uV6
b9Wd9y1T92VXmt9yIrKQzCnKQ+d12Rsyd+vWCOwv7CMviDxkt9KVIM/3AG80ra+s5rqpIcjwOKOs
OyFZ+j1kRwMvEcRrWqD9FnKHBmRqvuU1L0uHSiu1TWE2xq5DUvDWTAkPxrCp0EbeiKJowGGb3aoR
tS0kq88EO3FmrymIbkBwdIXtLrtpU2JCxXu2Je2aWsX4BSvAW5MHw7chmAI9avAc8EBBuRerb+HY
Dd/6MjDW/VQfTPX/3d+Gcmnp79ou4xCetq48G8K3f8Zf6v/X+P/dX5xXLTqQ246+1VMjXHds2B/z
bigfVUtX9+ZUB11G+SgaUja/c53oAlFk9ZhPdZ+O5csJnZXk7EOVb6JIjAlt6RSVvOPJSP7WychH
O6m+W7qJxj50nFVZgjfw8gcpqQ0Ak2C+eqXsvK3Fu75p4bHZJL2SPYik17lfWfuqrpSq2Kp+JF+8
AiAek5QowNAuX+opEUVTkwDdz+Wk2LRs1+B6/KdV1C9FcYSog9vunAYEtC1V80hLOWbSG3v7Iedy
fW+R/4CRzHmPwDPxUOXp0XHBkqq99WUwW+e7BgEd1kKnezBsG8HRCL6VLJYDvK+giQEeH6tc2mmq
M36FkaHbN4wqCE9fgWUdxTn8hHC+tqiNK0rYzs1tFBxd09iIVzyoXLUX4kYMVAc0badWdX9SSx/O
7klwRyjqzOI6hp8BzmXzJRpE0sLVvbUJsgKJ3lpHPdZzyHVq9zGxIukRguhmox4cZMSicYTTRYM7
BhJyS1+xBAEXE/blXiqSds/mD1p87U+h19+gGOm+BiFK8FFTtw9B1SoHOayTo9vH+s33VDQxpHx8
jf34D0GHyR8O9pGDP0m6DjsW0r+P6Mnstb7xbkVWVY/ZlGgyy0M/gy5x6qCpExSpImTDqPObEoOL
hzJZ3nZO1txEf9ENgactopEDAmiQ00STJjsh82jJttGjB1kHumpVfId0CIEIA2E0rZH7HTpo5c3w
mmhfAK25RgmgCq3Xx4tlE1kMOt48W0kXHDOojM+OHhhHzB7ZyRnG7pQUfX+U5CA/J1qGsI/bBpeo
cqF46iz7EuUDWq8lRpKgidxdWNcyCgxyubOdrAfoCukyBFDtHf9Evo1Dq3l0YXuCN5jYQWYcooGK
tn0aG6R+EHfunwMDeuRGX7WNj1HKy+SXCh/02u9l7bW3bbi84T39ivZMuyqCob+66FBBQZ3Gm2Lw
A5iw4I/j2wTgw43HH1Flb130yN7wXlfw2gQT1n4Mnogl/ROY8vhDirQfGH6BlxsehnLPVndJzcfZ
7fR9O41gh+h3EAeWI/HQs6EyB0g6CTH5kRGXqDb6d4dYA7aASXeGG7W/lwipT2z8I6Rr5dUxhgYq
ZN4Adkb5IakUiGQg7+tvIWwtLMr7Q6pLwbMrOdbNUkDTCiF4X2+B3Blud2jjbnjTTfZOiuI92xlv
ijKkGbQBcv8WEAC49fKuPYij1DA6llqnnFJL6TbYErMTiKCQreoUGWw4CHK49Wqu0gcIEUUXkftQ
aU4tovJzy9K9TwQ/ISdYxhF1RWGDQ8OBt05QDLwZeY2UYy01rw0ClqfelRPoK7gkCXzb2C07kB5T
EUY7ZzvUGTqXU1HVB0BLupEdRdGNS2UFOjFcIfIASM602BRMiZr66D3l+pCfeycqULAgJ5Klj8iJ
OpTG6V2phCh1KdFY/4fjRgijcgDq/zW2KH44tYWOwJGV0OpD3XKIOH8f5OMpid+qwfefmXPdVRZa
xlF1wVa0qfYkO5a71zpfWo8pt9lysvBuFtlBlMRBuuY81U3iXA1DOkBdNN6cpgJSWKf117a3ipXW
Wd732pOeARQ5v3RF2aU20wE84GtPSdWADpDyNkn4B2PGA+wg4Y8iKEM+O1X9NsndryOjya/Yuc8y
JO5XgALFNVUKfwed6biKdLm4Lg2ilQXW3346kjxZba3l5pUQGZSbpxHEIaLjUmzN3lpZXYnP8j8n
+TS01EfghVT3NSZGFcLM6STLAKIYd/IB51d42tidZF2a3kOACOlQFF+k1gdColp3HSbHe2xOs6+S
EWGg+/ZcB9IXSaXYPliYCq6WjHBJKEP1PxenOpS6u2swJaKOEExliy4aXpCpdWkQ/URdUcrJTu9Q
BRDF2tTSbQAtzKYJB8z7RfkjALjgZHL5rngD8Lc2H16tnE17OVTuUzqm7YZQsfZRbULYMK0+ebA1
SFVCSNyug9F2h4yoWhgcA2L2ka06GrEDJ8g0i3eWHNzSWC52CXvduwzXLhYDrNexUUoY1rPkhV/n
r7F5218jEwYUY9T1b2iKvrlVbP7MDfckY8j0YMIB1xSVEUvplyyvTej7MDLg0Gj+9INzcdM0+6lV
4XdJx0rNbEkAPVFDhtGihqVDtWBA6ZmMSffill0FpzkbCNHaW35+9hOggKI1RcLz4rZjtRKtYewn
aF7CKSdah9qMb6Wkf4umkfB4pA9xWTyJtlC3sTlBtMSaPHjIa1m6hSgJkfeMMXgQOZHIifc+qnJx
XKpEDjVUfxOi4zMftbTKVmLtQxxRK1FnVT50k3YF7hRy0PXSbzmP3CXXSs/Mkzuq9B1DVKlAIj31
kZPjInJxniixcnbsRjnL4KjArAfKPh6hihENIultWIPW0tSnlKSh2C3HKK70Mx9zmO3+M8yHLoYV
giETgy+jtch0rFtryDfzuKLZjUNO8aHnaErSGjksfaOZDkCwaXipK4EIgmD9cKBomE8pfqCfyO7O
0fXXuU4Tv2A5+eBEPIKu1cjHyq83//qflt5/x1V+JR68DfNvmK6CyH34sdOPm3+TaJlP2uTJQwix
K1DxvVHb8jmbuokOrl5i5hFZ0SKSQVx+kdXtBuqG7oeDR+gqNd2O1QZyan11raKgWJcIWHgBUDOv
Sr8bWTXAoUdMYysfTd8d95bT/CYsd9jEECvKwc9WjZCO1E30KBz4wZyuOfpx/atMXGfHmulsQ2Ea
FGqwUcxhorJ1fpoSEtlhs5JKJnKIZnXo8G0HG2OFupVdRq/sMw+A8F70qnVWLa8dvB7Dc+kWBBc3
L4rXMxgwPxixo1srVxcrBH9ZEPWEQWcbY93KdPW7n3UXCa/nkCGJOEDBkE8Ov0zC6RCB9z2AI2ab
6kTnQFIeyzqS7nLIljdHz+heuGedtQjyclNV17fApOLoOtcpiLisxqxLjstRHpa8TVJCuYRuqnQX
DWDQvtcjiKuiboFyjk9V8VTFenfvWAjVVgkXesqWvBsJGYG8LOSHeC9SjsgKCjnIHhSNBbND3a96
oKa6Q7yhEd9apUcBbEqG2H0sO3D8SXa2vM4g6p8kw1q8BmPW79QMrjFRl8LAsB9RWcNg+k9dM7KQ
gNJU3Reo6GW24T4kUwIdhZNbxb02oWuKa3hxetYw93FKgljLD/ZgDStRZAbR7iFsFACGqrlqqa9M
/Wtg1NpJVNlSocJL1o/IhVbZVtSJRFNdFTcRnI2iy4cGGPO0oZpPLKoNNcO/O2TpUZxY1Ll+tzKd
WtvUQ4nHevqRojGI5PRsmBAQTlUGZvWbZUmbzvPDxyzfZgCC77WiBI/4zP/0QeEeO0W7QkQeX3rE
qu4isUe4/qG1MnZLXTy0KSJuMPNHshRKQBpdDc3r5hQZkXHH2G/MxzaBuR0zF/Ujv65Q0bLZtLkx
GkOjkdv7uYxCUrErs1hfE+dLu58b6nlaPIeV/TA6rA7ascBXVDT63XEi6cEIzt5U0ILwb9Ib5XuD
1fI06PG0LQTvg/ofgRlLvz6C5SgemXrFQJacmWhXBHcE75pbng2b+Yka88Aj1rhewYpcPWRl4j3q
GMke1TB7yl2vP4tuImFJpq6QBcoPoij6KrCsb4yCyHFxlKgDUREDSYiu7OH6tSN7zj1ONecOL/d4
0rTmm+eWsIRM9aqVtChJhSs3tEH+i24wYB7x3PtX0YOV310OFO0cjDx/2RDUB8lzzDtgUeuOglix
VXwbLYN+tO6iQakh95RznDOiKBogTNFvRcyCEeUNCeZYv8aVrGnrNmD+jVrjsvT1sZ0iZlZZ+1gt
wp09EDEBnaX/mIOG2CDPEm01C2a0tVUX7k5zNJjD4W95hOo5eNTrCmyoFmE/6LGH2lqMqNCkZSIS
1i4jalmoeapjz2oj95DDkxALcSemPhfi4b+5qQi/3te0RssPbQ2H+LtJWsVFHPokcsg1J/ivT/WE
EmqmEEaRE0knAiWnhE0tgZOiEuraZu+oeLz7EMKXbHj258CrKc5bZtldvsnqiJmlZhc7AR+WhDUy
UAdRTgTqodWTr/oEPGomJE05/QS0iUAemQJ/ZBQQu8EGiVEA3t2TSNSi7kcEjsqJf+M/WTV2fgaR
CgdGlUL7KJrbdgQhKrIhtDNQ/kchbg6I83HawbI3XzF7QIIkgmcktE1ciOIqzs2QvZwnq8we7hPk
DkCYAV/Qt9KgSUDsmt9Do/9yYYuIs2LfI/+1MZQnD13HU9a0bxaX9RwgB7arFf2bP+jOtp+iaiOG
yZwzM06yFf93udoiJ+4APix/q3tcKwmVtLPcqJsy8vRDjVDbydSy/GiySYiKsFxJcrPvdPMl5l8b
Rg9CH1CHzB3mEVBK1uQ2hPSjZGzCEhDzBEpLp4hra7pZIpdA2rAtoAXhu9sqpwpmC68wcXRpOUx8
UdxfPlwYIMpcN9OpoFC0lLUkJS72fgxuhW/81BNf2mrGJevK/lT5Zjcnmh70J1edrlwyfEsUtTgB
+S1OTlpAOi6yqe20ylZkhfSqyIkkstyCaCcHNowpdj6b5FhyrQCgw6LjXx+s3LHSY5BABDBhRKe/
KRLxh5dik2gwyyjoZroThmmcYhTF5cgE5lRk6xGDV5pYw2a5M+I5XYoi5ygd8lYAeJm8M3gCSbQp
7G9JjEb3941unKMp9l48ByIJpmKHi2M3BtVFVOWugbiDZ7MaEbIGrVA0MKWW+9tm2ZdYqUrUR7UU
DNiEGpuzVqN2xwiSL0DyXNOJH6LQkTEQiSiGASzESiD9KVlSdmeEIevVWFktqihS2J8tO9toyHTV
WT+svARpXR996o1sF+xiVNndY/v55cT9s5JPxLqsR9CNzRCcA0o/4DrfqkkLbjS6Jlnhr+Aow1E6
5v7FJBbm6rnNGn97teqG5JYofCJSpzA2DiyrZ7mo10wZOS50LIt50RyhG5i2tqP8CPpePYwdCkKm
jSat9bUu63Sn44Qhir1p0WKpvF1QI0SppyupTfCPECa44YPLpBE+6KpirgdlkLauVCML06o7uP+h
pxtfND0+pnmO/Q5JoqDS34uuQLNwiHfQLwVbA6BfVjcX3yvlFR9HkMl+lm0qABl+c4H4lXiSEJeu
JON69UKMKmCp1pCyBbuumDSia40oXEwUOKfXY6526Bvb1SaHoqKysTW2/Z/K4sLYrYNUCsePrXPx
hihcBwhsuWkow2uKRGmgYK5uZYhvtRB2fEQzi/ZP6ILIlomkWvejYe9duG6kvD7Uqs9FgIcu0E2u
tO6DFa86nbiY7tWxJ9MlQpCsx6pfFp/uaW5RFLhjLPOYRntNGgACS8T7N520Z0UxrvE/fmPx7G/t
Afx+LpkR3ESE6dgja08dbI4NPRrhm/xxL3WGQ2Q/9lAgHfB4yheCaVHPsFFgkFNudA5KF8x840EY
bHu2jNZWo8M5BerJl/7ULtoyZX+dniA1NOtr7I+/DRrXacWHsmCTLVnuLVObn0UCO5LKK7pWuhax
pqHD3+hbKObIob7BIHrJogoFXBOcGAjuTYw5QdMBhY+RHK/NeqIUgWt51av1V5fvxQaW1xW6zOiD
JrhwbM5lFk4AJ8TYronKGWD0Mq5NIe0Sr3IfBxjXx8L+kceo6nmy931opV1tsxHslHYzLQBbU/PP
xMrtDMf/JcHDusp6tImVfnxzCgwWGCAV6beFRCK8Rlpw1BQseU4oP8K4YK+1Id64fvs8KPYOIVzC
R3xCsSRdxtvKDkmKfkaF0uzGom82gx/nO8l+9aU0XRlh4m7LOMU+06Y7w5Syy+gzYFdjGQwU5cHr
wxpqyuHYyN/Z+ftrZ7DabVM+VRFSrSV6Xdjzt6aTvyt1Cz0LBEm2huhx3b4SkatBdhT6a1Q8kxWr
QWU9wr+6chBMXdVDn6xCyz8YuiSvWii7zFB/hUis0AmShOYrZn1UyJs0RH3FhjFUVpqDonkGbcNX
z2m/u15RQuqU/QrHt1GNIF+L/Z8E5yabSn1BQvGlJV4Srwtsqd3ZgTJ18m3UfWNvsLX1Q2NhMiMI
2HTVP5hvoDAx38POuGU9TvvYuegq3RKlu2oyq3/m9HDbojpc59XFHRsEZNNhjzyvibps6h+GHyhn
Y69+jtLmm9IgKC/Xw10PWfk340TXm2EIRBodR5/ODJ1CMtkQMwyxocczsS6zBkKw8HvLRVqVOaLA
kiYd855Flq8rxbrec+3lTWxh8EdS4KzluzIx3Ee0Destrp1w3RfWi9knGy1tmAgkaGjj+A2N+3ij
ODi8q7IOVlWVfCVeFJBjzR66jwL0kojeNEuEhCedWCKj+20lxa+Q+T9CnWavqq+tCQNdEUTg7ruj
Hai/Min6lQTqz6rQEAssYeaX2UNh4d6nXTPs7ARnQaAQy27HxBH5g/emYAXtE8j+uiF7ksPiVkyG
qnSYHLG/tcpCeqHjB/uEylatvoL3rtz2kjnBnfOH1g9XQWZiLZkCdQuvP2YKH4WEGCET8j64Xpg1
TW8dKscyCR4sAjFWeZzdkij7k2jWsSjM71XAxqvX774dJxtdjg8EqmAPcmv0WjoXXL3dnWrUzDyo
qjcFEejbRgth5OnaaGNKqNGrUj2sJCPtN64m/bRhNvLdlkD0QNvqiEqptWXuh758RuYNN3Si77EC
7I0RS6afvqS9vNNR9d7Zvkn8MDErgcFjJmVvjpyFp3bt+fbEIfal1XzYxuPXYazjDfwzz345/sx6
86uaDY+tuVYTs9iZXn8doeaMTJjnKvQnFdO8ZtBY21kFz2Cm4lHTq2PkuoRpm/sukDZ2gNb9+xDk
3xwvfjbz5tKbxDTK3atfx4eKGJyo55kI62oHJRvUNO3FhziQgDaI0crY2EQ5O3Cp3Ggl7yes8kZ8
KKqsw4g7wBn3/+g6r+UGla1bPxFVhCbdCkUrWc72DeVIbjINPP35pLX3v6p21blRWRghW4JmzjFH
wB8a0wCyKyL7Y+rGD7Kpi4Wba8+th5FNl5jvbZF9K+z0rHp8R1/2C20XXqy1mYdk14viaUJGHuR6
+VD1mJcn+DANGYxqPo9HQYjYpmQMAOfPAjtq5w0DSMzU2l3U9xcyjcgQ9MDHVef+tqLFmoI7LBnb
RL1LgeUvBsoLTSgiL3WJbVN+MDt5ybDmWRizslfC9zej4+/eixaDPtyGduVod/jtZ5DlJ+gRMTma
pLHvCcUoT+iGofC52KabXJFVCLIDKtzZ33rRHTJdvfX8UbR+rwkkDJw+8xe/0fasfI+Qy6pF37t8
9NHJIJm+tM1Nl6rtWIbrdtsquW75WFgk6PyZHY4LZnsJ9b/CCtitTgko1bYjT01vCRYb/UNW4vXZ
WxnzFLlWCVev8sLfPCdCOYOfJsfm1em7g+l3972XB+Q5XKou+rAL+kYkZEQ3qPzdRVOPP2k5BIxm
SHkQRH/OnBtMBLCNl5QNjaGoaMaVZ+kQjPuNoM/Y+XTLZXEierShDkh0sCoul/7V6QCV59wbF/jw
nPN0bBe1iyOgLiAcWUX0VDr5b9WNzaLocrWs/Z7ESESHTazvBt1/cC2KyCnGOVtGw95qqbKrPvzo
O667uTfXDmbebjscLdA7nFOyJRZ3jpYzDa1DrEThTmG5+4oHIUSnCAjNAjtsBosP2eVjJPJkZkE3
imVvuj6Cf89bDKkqlsVjW+ARNWSavjYtPBvaJnkgAL4L8bbnBkclefF/9LHvDwZGZHRj9tYLuydN
TNhu+v2H6HAan7QE3kv/0bT+OhqwFG0TMor9zF/mQAQNA44cYvxS6hoXD0VYLdKgjkAEel0vQKyz
bTEP3o6QyVc3wbyHO3g/VD9GR208KS7PEn+dNDkIrSRhTuGhmHK61MmDwfKzRJ0Eq4n8njmpD1FS
/hEyGi+E0TNWsp7D1iOoRH4ZONd5c4NKwiARLEw88jnlsY/qvUOxGHXyNPgMDckXwerqiIDohVr7
xWNoEdjRNSvCHL8nmw4g84bx5PncapxpmXn9NWGQu7lDgFTa4qNav2ZmzdWhAqeZ9bM9FCPFeJ4t
hEcN5uTwNqLkbwDP7vZ2eXXIskf83kb1bJdqZZj2SGFFaEbi4u3g9PeaGqtdomX3VkRBTiatNG25
sUCm6npWFLTxsEGkbbVOsQQQenbi6At/K7xTMzh7sVFzBXDSaH+Afp9Jme1CxxpJBu6YVp6KChsz
LO7FIodtu53tqFm2OGL6Kg3S2T42vQ83tf+1tTuilg8JwawSEBrDR7h3WbVCynifDkKsdVm/Y7Jw
18sZx+fyatH8UQuCq0ffQKxfxs+VcKmE4EB5gASLWo+oO8sEm0ko6NLbQFqyiYZ0VZA6iHucCVWI
/Zn2WEAOaiKz3THXwpqeTN051ClXYMwnnAlCJZhK/tpuOCzzDsfhYhUbziZxxo95vIM585zDSF2Q
C1KvCoPPiSjxE0oMaCMz/bqDVqmbrhC8/arhzHfltgW4h7yZ7V4z1g6BRwvf1h5FKdYDBrfXRapc
4IOKFGqCQL25usuR/pGxsGnWHuvA9yG2vkxHm9ahOWCWjIQUR0Pa0zzH3o6K0PY5+0sN7QCFCbGJ
MfoVavwuifFIyqw/y+nkwhmB+21ck1g3gRBt7AVN/ZJ4uomrnLvMSDldaD5niWubnwAuv2QoV/sh
Y2ptMrifiCrKTOMBw75iCVUGAaVlLPWstK8vWCVgxEvTZLDvZRth40trjOPWNQaPOiCtAqzmWtxT
urfUqLGj7vZawtlWNmLR5tVzmkvkSM4dxpjLuaR+Vp1Pqi8gxcLJ440icRzXzvnkQGGvxM9k+N9V
MadLiGwVp2l/caV6d1v1jZPodp6mwDGNj3JMbNySFRa9iC/CsbHxJ1EyYA6iV+JxyNxL33rIMtLi
OHg9A5RaZ5Dtv6d2R6J9YT2F3UMvdKy68RAlQYzEHd0Nl2Msj7ktDsJwuHSjjjwn5hiN7p4ruo6h
lGoZJ/o9gSPP5kAqpt/LdRRPD3FoD3AB3QsDFQJc0hDP5vnN8x88R4MkYl69+IpuDLoupcCmwMS+
LlqmZrmccLEl5nwxND3zhnijVfIo82ds83yGneGWczJoqthajalBJzYY7GomcqWZjhV4d22EYSeg
H9wFssH9Hs6JdFeq1t+0PGfU0pubcMRzbwwJw8uxQavdPoiG7juuod7b1o76opU5BYZyFzZVJd2X
OuvZjkraxnU4J6Uq8QOjHBzehjyE3NeCEG6urC0j8Lz0Z3Ljt5g55TT1RaANeAOmvjnt3Om1FEm+
Cs1NLhhIS3SoaFCjlUMOTCn6t0xGV4Sazj9M+dZ8pwm4ITAraQyQVvLqtE2KiHRysudx5O5tk+q9
rhQlx+B0jAlbxsMxIdG+6+Oh/FOFZGRkcXXqonhtESSy9qdxX2XmV64h2I1TnN+vfkN19w0j6ZmB
eLnW4Kgsaq74la+59IY+l5JS7UlOax8X4GkCbofPVS/DLMKdrUQWWKNEyJlqpS3avzwEC0mSnzLM
D7qrYWqeViQLhTajp6TdxhhsLCAtuYumNH+Uhe1U/mw4rtxEpfHhGtrWnUfwEx82j1X9lCVWp/h1
/+A380lFrda1GZ9mLIdx9s2ygDRYXAjmcxMT4Xo/cjflUkRwKD+hxED9Hv7ItzyFPhHLCWuUQdB5
MbgvvjHupwYzEnzmyJK3mvPQiE/Jl4UlyiXJfHOjXSOX42o65LaO63si+3WS0Kfp1P5VpV64RqGB
QKq/LofOqommDa9jCt5HGN/GO2KFnjPD1JYkYG1eEJKGC1WHsId+/PG19qxXsO0nt+ipNiGm2jOM
M6KrkU7s88ynTWWJCi0KXq5NSLZgvXUDveZdd8yP2oBLVcCZALB9KPnwFlJZFy3PgAyF9TYwtzQi
NSxJ/7n6qfjRIbbFUzQ7WyOnQBcRoXysTlQAOO3Rw3om3q11b0E0xkkYwOrej6NL9cvCGzL5USgr
x3i45IJOzWnQ06SKWBShv8UNQQ2TWZIHpZ4wIM3XcLjuU3c4MFZA6KflJ5FH3ZIm8KCuzq2T9Wh8
RtL7dPv2pdU5MTP7heyLR9ORSxGRU0gEMC7gBMlOd23D1YKsC4b4trX0t76zvzR3AFeG6dZaZNel
OmBMyv3fnRMLxcSwq/tTVuMDzgIADe5q3my8h9fm1dOiw4xTIZbah8x0ZoC79ruqx3Xtai85kcQL
N7ZUoEoKb92GzRBytlDF9LL0kYoLfWGL/K4Muy8pkFDE/YwpJfSnpn90c7G3CqcNTK2nppLQ73UM
qsdU05bims/b+8YKKThR9Gn5HRfxFuOKuyaJ13pm/8ReA07VMAUkSZUoxWRjTtUpcwgUbep8Vw1E
pvZ6tYIV/pkZLXRRk4RuO1mlGYPntIP/FkqMg+0Vf8K+j89uIiEJq4PUDPydHCNeIHoMlfUQdkgo
wvBvltqTSZTQ6JTxk5Z94Jko7dkMtEiHjaXM04T32NLqjG+373amnzyWisk6CsCfLrx+2HH+MRnD
aybRVZO2gPtVyf+cqNOUqWOZQs8Lo09KiE+CVeOFWw5ru5o++uqqy9O5kWuFDyNwLvEeN2HbUZtf
kcpxwxQvXloT0KyemATAm6AJ8Ydvk0iRtfJQ5MQplfZD4SnBBF17nyN10GsspH15NFnChetturL0
gkJhcie7VaKStyRvRPBX29W3beVfYVXBtTTLS4FbY+cWLC5OQ9qS3WGPt5+lWoXkx8NyQqttVHt0
Ro+mNkBOR/mLymI7KWwJY7JB01QH1OvlwNkI53wW1lJnpooHV4QWRKpAD7p5TElKTLL1HLl7FJSf
jqg/8nk+D/h8MVZzjlwhr06GW5vWL31ZwsH0oo3ZpIGregjHGmlR6XxCvHSHa+28qW1rZWNvwP3H
II8yDzyTq2uY9WFLpgMu+tDAR6/HZJ1/qrL8h9EFvHHBUxYWFR1nsTxa+UsvsiUBqvdN3L3FAyPw
6yk4T0RMQSzR15HDiYJ+4jTn4QZE/C10uxPI7TnEKJ8uAR1aXhsrUoj2uSgeu9h8L0ZH0OjFlLXo
qTwflyfRcWOUyeONKhDpgDKAx9WWbuyRUO23qku/6X6fUIF2O2zzyVSewyW6lze7OjRV+E55AB8j
pkQJAeoPGoOcxiBspZ/sbOUV5haWEbBeOlmUDHVEPqR2KN1KO9Frvo4F2O7cu2vysuWytB1FTz/6
62LGimYWebaVzVGWGgMCDrDyMu2bvncxoYUQSehtx1lDN1lgWUlIVjR60d2QKJpGnBOY7WtBldrE
Fk/2ZmoL407LmWDVKBGYRLg0al6sI88wNtPk1zvkccmimchgGg2reNCmFtN4N2s3t6f/bMOGPuW6
bPNw6SLhwIi/MrlXdYSNu0VJlsE1/Wl880SCGTcBFo47TkHtT7vSRZKOyOnDAUc2BPxT1+q1Lf/P
ejYoVHsRgvRhYk9r8zLnTbsZqNAbxT1saAAgk+6RfOHPvsuvyi7uPrOmdsIY/I0b/rlkdgZTbnzC
I+Ne00J3S3URkXOcv2s9hqqlRWnvKOM3lB4XDRV2EYZfVir6AIjIW2IbIHwLE2dd8j85LEtefZeo
a8kWa/vYhcMXut+xb34PLfTtiUU47MMdTswYpINYdb756meYftvratKO9fXtkusExnKgTymc733v
Bf88bA8lyRKzDIYpPcy681BU5yoVwyLN1aOMmD7nnrdrKgGk6Z4zEzW56/00o42Jf1TfT3Z+Sa+j
A18rgA3HZi/0SAVtY3FF+KTAoyq7Ix9DLuuoHpnhd0uKa8Vlbe3kIAjUsenetlYUC8wmYHboDo4E
hlvhiZpZLg6NUbNK7ercpMPbWFyDFsd02IRW8aeSuT12OG1EwNu6TadsRT432MliPmBZKz/W35LJ
PfrRn9lazGQb8tA8Gs4q8STLY/pYqJfQSnAX8ujR4siKFkisF2OHl8NYjoHnp/TOrq0WzFQ3aaIb
r5nPao13LN0tEMtYkA9lJHvRg744gzjRYz85evHaFl6+0hqRQLSI3vAYQcLumRvUTHoA0YNl8Eo6
dIkdAjkEpOqDK+y5GkzE6ibfsXmdts4awZB2lm0IMuVV5t5iFrbWPedzRslfKKDKcGC4goUKEncm
7qob6eE0cpc8mXtB5jgGiqbhycgxBNQtLF+GsoJWBWBlVz9ZWuP9ItU2n8CZjdz2d6bYdUXXL6aI
wVQ7Az65bvbZA/Jxtym1hYT00OZlvIvS4VpAm+82EpcFaGWE3cnY3OtFwWDFtL/K6+gp/KhBWAIj
06hdu0MLZglNtrmLkAb2FCOX0OGslCVgZ6+jOxlOA/q6AI5KtfKljUv6xNjDuSbW9DWIXzL3inkZ
JwzOCNmmiXGpoLxbjE3WX2oy05ct8UZXQ/49uPwxsusg78FtRhw1DAWsSS1V7dKhxvGDO0JcizCo
+0Q/dkpfF9SUi8lFOZ3MJJYL/exXwtoIva/XOETu5jp1F04mV7FJYMsccXOIItHuFXh75kFwT7Px
xZGQTPXumakZ37+cof6AyIZJm97lJbA6fSs+talD9MqwxosBF4laJofOZX5aN4D2lTVqiGLxg8z9
YjV3Fjdj1b5h0bOS9rX+LJHGzcPOzlhJ86R8kc5sbV2zhM0syulOtNeZUAOdhvgNOHxu1lDX5uSJ
o91YiZjTQlMCAXYLEMiFRpvl2C9F3hSBa8gwwHJFwuVE9VqlAZFtEgOo6yV5zkfeIpu4hK28sQMh
xDVPoT7YIn3tHD7b0OicbZpkEJi47JH5vDQO/3Ft85boiUBiIodljZGM4w2vtm9DLM6KA1af4z4q
LzoQCmeUXIR8K6s4a7H7bhvaPd7bqKY1QSMDU2eqLJdZz8rxqjJIo2EraNyJFy6IWO2F3DAstvCI
WfvDsYwJb0Er+6k7onsozHA1pNOrpVBdDu7w3IZoPaEBNRtJEA1LdHcek5mdtD9BShCwTvRVWU6/
dL3+LmKGCnDomxijRBOwuVP94N/MRzSl94Pea4RPeyhgBo/YDYkwoa7g05ogdCZhIz0Jm5Iz2Q6x
W+NCQvVfHcXUsdyM0txhVFLOlBU255yojJ8xsj91828Y5x+sZwi3wCjcru/n1tFxxgnBocNPzLd4
tTCdtZ6joGBkiHtNi8gE3ENTw0kxY3ZI8UnjYdXG2rvfCG/VGw2Ba0lWHpn8uat89kjHE8x0GHsF
ukGlQ5+DuJeKlb52g7GPCPDEyJbctnepFU53Tqgz26D1ERJKjhuV41rDCx4e8mOn5fq68e7xuKAw
1KeXYTS2c6uDCo/NczcwEXFUF5iRbINR+QaFYj7z10fHuO3ec4cRmfVnDsm9R7dPE8xdcRhGqEa0
A/3IADr2NWr2bYNu/ByRR6KVhFkT7rRUrfbTlMO7FZHrlYfHrIdbKfof5QHoVykQPOzKpw5QgLw3
H99f6QB+WM9DSHuY4t6wQqDzqV3Va7E77UeX6IIiTS+aqHDPtydOubkqFyVUlKUx0PO5V0/8tpK/
uqW+ukGnYnHU1mDt2VxNt1WZf8HdIL0S91PmvXTGpts88B+lnFVxCvxi55sYC1zIhstMS7eFTqBz
E1r3deund2XLuW3Vy4gPeTFVPvRAhuBG7duruFPqVHkrC/bs0hsFaRv95zSVZ+6wKVWwtRAV8rmm
lPBAqvWUXgW7HX0HoW0Q5OfqJ0VkRauQPpq6HwZxDfQal3bCTwAneVT2Z+mgzNW+wdrVhxZtmb7q
WDuJ09AyZptH+e26V28WQWvUtBDrBr4VQ583kT+35+T6YIO+FTBp726bnLwmygjkococ/tv2GkET
jtsC+iOcXJO1lGB1T/Nx8W+GaVnVrMNhZTylfZJyHuivLfYSS8M03SCytp7j2Esx+69REgtUbmDa
ZVuoVRPSyBQKHUS6aMay3tVj+zS41bwxUytZDU1+GqGMMTtmOmc1eb3h4iHY2OszfIRHZrVM4ijh
WGNR6WNTATq8spq2Pw2V95BLPlA554uiMppT53cVGd5rj5u+V+HJ0jHewHXs3IQTID8wYxePX6o3
cBF3GcunvfFiOTALq/ajqnFyQdFFKVSs/MY9F0zEltUs2oCidRUiHRwYseKZcw3aUL9pMy1DZ+iI
L7zLmn5cY/wNczE8+XN0jBx6FdqydWZWcaC0DDzGUHcG+QMUOeMvSy7mUa53b1jNpe4zYBgneskn
5p+C+1KEg3SjTX8j+cFpaBmnxLaGZSeLaK3lJCPUhvfn2nA0i+5l7IZwIbBBDtxJD9x2Yn225h8x
etvGIiY7/XMdTtC5yL/rEW2t7nbUfhohRnKK9sqqnpsMMkXHyWW2T+g49n4DwycK41WYNLh49ObC
9cX3VXFCIY47SeubVhCa7sGEeZ0zf1kNkbPzofzcIVR8Nq4x41GlMW0v+QBc8dPmiC3REZWAr+sx
9DC1SfMn32FObbpkFOEFcueU03mwmB7YInyP72GgsKoEoZpXvQl1f2iOU5/lG2gZu2kIz8SFIH0B
i8iMEaqOyzGjaXotpP3bzONRiP5MlYptcbzPQvbg7NQgBLXrTPSc3dfqjDnK2UljQTnbFiAn1ra2
u50xkoNejI/aNBvHHi6QCQ94XSbboqHE7Xzr18ysfiGd9lUruxmcK+NmwOdmosysIT01XrzvmKWB
uX2aousOBmGxaexNa63r/GU7l4EvYs6W5JLjzBBErPVls8FWaQdnklt5ppvo+6uP3CFOLBwtEqe1
38juPzORfXVNPHP2mxtV872IhPBC8tbXztx+RBYgZJpe5fQpEzSLjCez9KJAYFEGwsDE1uZjHpph
DfGJFfYu7dJnvv8H96upGn8ZgRcA0wL6t76+0BRtlR39ju340Jrub5V3r97UPjKFCAMz1fDJdwnO
8nGUqkPaAWFc2TvMUTVSgx0BJZvIA2/RF3NNy68zdXZDa49R2pcRKi+oJTyx6zRLdsjz6dTyJbE7
u2F0MH+4m6xp43IFyajcFCzcoaO9WX3yh7mZBHmux02pQ2tD/h43v9JtX8mZAo2W5bkWayPkzsma
jruyvy3EgPux/DIzD276uOq9BEqdLipyGdCdVtf4GW2CYBcaP675y0DTW8WzfxyhpC2lgTUC1Ouk
1uH0+vHdaM/GIk3iY1VqpFZaxcFBrZbJuth0k62voM3ZVBcq6KWzMdQY4TZW1USw1A8mB8Zhjcs/
E3cNTWmEopN0xxjhtV93rPCbqUp/47K+mk51O0tq/N+kcgoHFIfylibsmoE2qRdjjv09yEYwtmSP
e3ZirEZXPsVVc2/1BEFgU82fkSxVAdfVAy1H720fnYxWqGZcHiSTTnCVlR3w1LtA/8b0b6yYWI0M
MUbCnWBObepOq1aqOnezbuxlMayV1KJlnVGUVe22lAZ1K5hwIhO+vVGuvHg+JgULUBjXcqVX3V3k
Edwe6cQuwDgyfK1d+bmGXHl4y8dm1QwtJUAX3WsGRb+S5U/EQK9OCaP0Iy1ZapP56XT1WejdtvDz
adUZ1Lt5lzngQRZioRxHllDdd5H1VYl9ZLFqkhPoMg778+E4lMJG5j74v2SkfAJ+idp7YYKyGYmB
Q9Oyt2hK44gyYozMM4KVc6z0c6J62B7GroryYm0ADziFcz+a/pXKQzla1QQpTnBdq8Z8bcfkCYYl
5Sg+VHY3INSQzknO1mNopQ+CNWXtuf0ma+aNXxl3IXdyxKJBXzIgI5pylaagkSR2pkmzMOvRWkKj
5JkXUexU8GLaAtQcLXdSxptpMNZu11GVADb6ZBYsKi0/iLH5CdPhJ2uZVaTzwqgf8rrvuWiQ/IXl
mxk7P8lo//ZDiV+/ubT0vNpgfs+8bMJYoaZrd+IvIFkG9pVsAM+0s1XOT7HtvqTuuNVNa1fHlKpa
Zx6w30HuIeDo9NwQ7dbrF4c/Q2irWq+4YWANMfhibdfcYXX11UhsA7MvYQly2LIdoO7FcUHi8q58
nUN/2Uyz2MSd8eyTw1rX/nvcXxnxSXzQFEQKiHakQBTjwS7IPS1NAO7Ce9ZxcevD8ozh0QDzanis
B7CYLkIMW7rOEeEYgXZh9VAgZFj483SQvb9MZpsUJXZhYnKw8ElhzOqtba95sOzis2nJKtN0F699
CGn68OQL4GXLR1Zge4+qMyjY7CVLLhNoPBKg4YrnjIBO5CbYi9lW8yn1fqnBUq1JDR0T8+wYLpmh
+AamYO59FW6vtzzmAq+zzOyFiCXadKQ+YW1faqs92c3oBcwaabsJrVtotXWf9067knB6lAfzcez2
Zs80OGKc0mjfODkQ9Qi2ulANDpLwUk2Xr1YxL89zg77U3QHBszYmRsV9bd70Rv9S6EBguCJdFekb
DWF36zsUJRSKCrXKdQyIn1SC7YQeTYADVL9h+1F7xrpvxKF3XfxQKpIhM9ZsDC3cEkCz746qEt3R
KJP+CAAxM9ZT2hb6iFq0WjXuilZUD6nQsgfa6uvPtw1li/4RnyJum06IF2QYR0bQ2Hq7+c+v2VEb
hxWxhvX5tgk6AHMIW7z/e5BURSnruDeu7LmtHsBh6gfoYo+VjnnHbZNFvOup9vXtPztc98oJMF3z
18bLfw8EkI5KX5na7rYfZOvxMtbE11+PentAW7KNEVQytuYvu21rnbYLYNjZ2Lj8d1ueeIGBqc/5
tgfeXRNslxRA287UWYzDfx7o7S6ekOruf7YLagOsdBQDrf/ub9QOLhbiwJzUPP27OSda7RTBMLod
9LY9Lyeip2L7nl5kXZl1eJ+S6flUhxCnykp1d7enjl9m1wy4eZWMaf/kN1G+N2uwRBmpnjtH513I
QAhy5DddIN3xqHQW39tLp8Zvgwiy3u72NM39dIOwQSz/OXAUqgNZhYBm17dtclznMuOfXW9v5fnV
K1MXcby9k0qIbJxDLwKQYHfV18WWdloLbk8TlKdH5ZvPRa3xd+j62aqN9vF2HINXAmU09eF2IFtC
6qulH65vv+1SO5jg9KKqycvL7cHO62adNVxaWGXFcdA7JV4XqmiD269hNJcX3jDZNmQws4pf9ymS
OYZ1xVDr3+Nk7TTSD8gNIIW57jorOQOxx+tSjfk9I/grc6CqLljUucsySoaHDEvNZYurwuPU1E4Q
or55ovZqgkg5+UsH+sZ1Z6vXeMbPzs1t902OtlzkWl9+iKb6JVQWuWQjX70hLb7HSiIbTK0fOUNk
z73yrxupKApmKkw4ymDQKxaOWb8PRyqaRXMArYKSW+BCI5wU+gHRxJQ7A3vP5SZmFvLLIGJvdXP9
kzfuxYXh/5Wo9N2TcfOp0xNQvbX+u8nsdpGl+bROqohoFN+oL4TJ46uZuyxB18Dl27Yoq5BUzhrF
z1DXl9svjMhwWSTCanV7evtFkwAOpVGuUe5wqH/2q6Jx5UAxW96edtcDlK7prYbRw1Hv/96DrOcS
+jRzNFvVZRzMjauvNcvAhfi6z+34PjPBzVjbwz9/6u0Xsg37jWyZad12uR1/1HR4/kPMvL+s4bOh
SN/OQ0ZcJCPQM2lBxbav7ZRI0Co+cplpq04b00dMDJKgMezuo8i1k2lXKmJGfJm9MP6rC/sTgrf/
qhzTIwK5Qzar3BxUxa/3miytvWsqb03zOnD9FyZzcWt4U+HwZpdYucT2CvUAX9CczRfpVs776Jhl
EEVqfvCNpFz7ToHdTtEOd7D7vQ2pzeGZWNN2adWZ/gKjMMUwKb6v9exBzqZ5sqoCowXLUYwmmAX2
WVyfOHEYFEVldsponTYWXgvHLBP5pq9xScklA64iU9Mxs61uY0lYBVIw/O+FURyNfjI3ONtER8M3
nQ0XinvIMoQAJQsuV9mdhHSyqZD2by07jS9UI5R0hut8R/kdvhLOT0cfvmi7aHq47ZrYswYq899d
x6H9n10tZM4POhnfm6GzWX377BH2VHog+2yjQrxNcVsGzrhtA/DcDHWl4pUiLnRZNTpTv1BdCrMl
WTkN55WZzOpyeyBe1g0s7CTWt6fGdT9jQIkbWZW9qVjaCO5OwbJx9Yl2ZlKP/7wuTgGVPTNs7hiC
/8yk+WFUBdIP1/++q3xsb9Ap0Q1625IUFTiWCjEwuoSLhavwEtLOuLptU6UXXqju4ejjuMlMiP1u
21xlLdWEPdPtmYrD4oRF2fb27HYg9Gn+NiU9Dzozx7g92MIOCW7mGvp3G3zOhlGuY+76/9uP+cfS
xNrufNtU+Z7E0q3Zlg0R6mOed0vdVLArAFC6tZYKvjviIOMVakT0mNqcgWWZ7dnltgAR4LoRbDIL
/nne1g0GfOC4/+x5e4pxPlDT9eHfQ9x+UdpRd3YYqeM57WEDo9qzEU769gbcSy3nj+DE/P9sjGxH
32oGEP/thbcdbw+3X6BDZRx8ffE8V9DHM9/ZRdcGtI4b6zSA/5yjoobWgmvgB6hhy5DHLu/NCqMK
e0aPU/YMHC1X/kqz9C9JhPDGr8HTb9sL13/E7kN/9K/lbl0ji9Hinv1luS8rXKHsibTpcJL16ra9
j+mIVF+9MsVxMScaiVdNGV0WNpGzRqy0fetyNi1uP3YTyaVyHLAyt7X9bVOTZvz29vyfH29b//39
4CNcywvt73+2357+zzbb9IxdUWcr5YGhkns17WNz+s+DrreXpOd/nQV88SJ27TcjRXygV1n1wdDu
xxaV86m58qUzjG4nHEtsPCONV35h4fqBB/yLKA3GZyg8pOmxnkYGvkxNnrySeEmoMQsmrAxt1VrT
3sNlK5xSawkrnPVPjqeprovfqcLUs2/Nt8hudRikpUfHrrQ79bo1jQFbUZ3R/UJXVrQNC0lr3SHt
8szis/KNd/LJtQcMs8u9NLEZTNwZQsLYr+uiyl8HnSHapOXGWkPC9eGEAQcoVv3r0ETVnVE3+VpH
ILYr+6h48aZpBxgpPw1llaiewnBfxEP6EIro7/Z2s+nxDdZjeXbLYjiFEVOG8fqC698Bg5KZVgo3
UDqR2GAn+ZViSXq8PVhy7I+16KHX2h4WBxpdeg1B8miZiRgXt33Qcl5/hKaNBk7s//P0/w5x272o
qteiyMvtv4fOLWjBQhu6VV8jDRjHeYdvi3+6PZMZAjT3/1F3HktyI9uW/ZUyjhv3ORy67dU169Ay
teQEliQzobXG1/cCklVJsqrr9qAnPQkLqIjMCATgfs7ea7dg7+fFsETFgjx139nVhUVDsN5XVEBQ
h4lgmRVK+Ti09FXDVC+erZG+ddDH1UsWJ4/IPLqvRDSfG8ajr1VrYslKPRLss3GR2dgEFgoT+akc
7Xj4W5IehYzt6ZPdPsEnXuNTnuBymVVAmJNqvgiIlt7Oix8bolhJyEFGZ9lS7r4MHpSWGHENIPXJ
Nv3C2VQ5Et+uN6u9rzWHeWl+mHcxpv3mxWJyF+mdR72stq6DXij71MbXleBSZ5beAlGQmK9WwbR5
3qdUXLGMY2qipWGwD7fVr0zplcP7IVKNl6X0jMv3nfmeLlSSJYzSsK4xDPEif77H+/Gdm5ScWbxH
haTg2Od1t1nW6LBvvChJb9xpyhGIEq3On+vsqqlXESUwpDsg4XCuyKtS2PapkGF5wsvyyJzYuBPY
quCNmVd5ZYGUDdGTW5yIp3mjAdV+hQ4k34kcnWDdavk2tdC7xrXm3QduZq3zFjiCDHt8VNg7Cc9p
sbr1iXk3xqhsnMxTXjf019zXtGVIqpW1cZfwWmsEstGpNzR/lYcxBiKUArdUM9c9r3WlGZpxO5Yu
hVNLMsPEZMfcHKi7ptfhYt5qaXQ6h9pyT7TnAYwGQXyRV2Z5YaFYo4VeBl8KKzmUaWg8lFpu4anw
wIGMSfCYKxQQph2sn4+kl1pRVLf9L+hF3o80uWIt86GSV/SWqLhbRXzXxTiUAHgG16Hrwo1S64wW
SWxtu8GUx5B7BHKYpKGjHWYnrm/1dkiEdaHz+aytKNKus5j4u0Ao1l0/IYvg8S6KQre3VeOOwyKZ
Mhgaa1DPtDpjCpdQt6ZVKQr+cz49vO9Xl3pGtoXy/Yh5Sz0MJCR3uksEIeZ2etxrFInNjak1/m1u
wqwIAL2t58X5gR10y2xuGNlPLiDAQx87zOvYQdUpB1IB6fau0+gk07be0Uzj8tz5XbKOkrh+kEH4
df6qVe0tMDr/W8i5SjF9IOhiOsYGVXTUp2Nii5pCGerVw6hN7YPOfdXT92NSJ1YX0k6+H1OY6FKi
OD1iqXKOaj04R1qe9Lc6SUOiCFNvE3FvKEnDZlM6b/r1KYNgbaU0wSbui6QhpEDHx0eq7qLiv4fy
TI764AFhWBjC5jGdVnw81HFAADCq17sRI+266Ulcr4JeO2WpjNaBESqPmOQvO87Cb0bQXulVpz3i
W0hpi1d/2dVNmst56Kr7/VXuBN93/eVV9VGQsZ4VEWXEF1mm2r1wy/zOa39YCNoXtTXl+xbV+WHL
r8fkTt5tq9JFhDIWLcnilei5x+L4pyEq9PX8NFIBAgTTQ+6EECbtSwG361hG03xtfprCoFXIVP15
7bwMGb48jBola2dQDqnhHbGM6NuYVvGBrrxymNdjfKd4Oq9Uk96GizztTdPPSRfzXo2pNsZu3qGa
185P54fCNuiVWU24yCFnfN9/3jKo3ufGKf3jwHX+yuOnsYt7CnNqUqRXbqqmV/MzRqEPNc3Uw8f6
3vXUna3RuJ8P/Xlf1Kbf961h9y5gHDRgh23vPD8YgD45jxJ9bRUJ7JK6wfs9P/3Ypxpod/y6z7zZ
FAawlpZgmQCZoXenAH8/pmktqE9PT6WC4mt+Nj9UHvcu5En+4mNdK+2hOH8sR+YYbcIEjtl8MBZH
SE2/vA7lSpo0VWVyubLpkf3wGgycrGU69AJ9TY5XC1xf6wRXgAzSK0/46VURDxYecVdbOYNMftyw
q1sAfh9rc02zVnRatdV84PwAWjm9qnbltOe8ourQh5kMObb4NBKSZh5H2o1nwhCKxbyIlSnbVhqk
pXlR6lhGFbyap3kxMIMVN0h5lztSXkWJfjev7gLYrbVOhlw4pMNjpdLqZQph7eetiiEuSdIcrwnK
1m+rdHx/aSfWm2MXNjk8JQ6i4zGs4QoxH53+LDWGJpgZinbRkav0KF2SSf761+rTX8swzN/QSeof
P/7a+SUj/tqkAtBc4NLfziT0hNvFps48dNETLP2djj7x1D8Wi8rHieYgoZm3zhvGPubKPi/HIn2O
1TjdzUtDUhy5VGLxidW1EzLWxRYYBFew3fpVRT173VfWgJTJT5YuoIKLjKEQ0UmuQfuhBJ817/1+
oKX5aKcLe8r1CK4MpQqu0Jt5TC2664j8ixMA+WOj9PajkLz94PS4jhznqmij+2panTr4bMqIdnrd
RPZjX2vhkkJ8cJq31mZIJsYQPXgq6ulaJ2Kn7xT7scQ0tknLsN/MR0nZUY5swvDCUWLnYQxP81va
SitOkF7pAE5v5YYhjdwyVbbz4hANzyO5szCsqvyu8tz1/JZOTW9MHUm+btpYPui4xqLAPtexRsdD
CMzFBFmdScq2zl1h0HsJVdNFF6rfDkOsgxv6c3OvoGH4OGQcx4GLKIh9g1urZuA68dtbz2/aW4KW
KB3GiENdj0WQNwTIdMPLxx5q4953oRaf5/1JPam2WovRcl4spxecurjTa83HdGViLGGKOFtHM7Z1
M5SXfYrfngEAUvtS4dcqgGQ2mul9868bv82+keGUoBP0pqwBHbftWNsY/bvw3jCrL46mpN8iVyJ/
MYsnTRrFuoZMeKIaaZ7zUS3IQHKsz6FSrOZdC5s+n+yEfTPGZMMNIuBOYpTdzZg77WJ+PxOTYtya
xYubI1VUip7BmBIZxwpT5ToLTPsR4cB53rUO5XNrCzyI0lT5o6jozP9D5nbF0mIe9cf/EDGHev8f
soQx1fw/lLiG7oO0+IJ8t924RaRvYhGNO8QByUoC9rifF9sySlfSF/Jer6vvW0fH035YFJEsdjSN
kg1uZ/okmhI+CHLSV2IQ5QVi+G5fqFG1A5sMR1QJ4pUFN+9pGNpHJND6m10dq1gZX+uCywQQ8hBD
OUePjlteVNQzswbgQqelL11S+Ft4WQn4u7jLT1TmiIyanv2y2AB5JmZYr5fMA9i7KLoBdwQx0G6d
mBexqq3dXglOtI3sZUzddT2vL2yJFgijc3rSjGyd1R2REV7DEZoTEPzi9Pb7C3R7zdJJ1VKneD3L
EiddRws6LRWhh4onK4f3jW3pq+uybCESTBvmXeatTiuzIw0EKPohDSpIYJu49IyzTn3zbE4P86If
d+ZxJFxyXprXz3uoCf0jmj4WZOo0xPo+HdtlZBz5RrLxSb1ZzgB2nK73OaD/28BDMFmp6CxmELo1
VvemY0e3tNP99/V5bC0bVVafoW3gNm+/QRvnHob85drLdXfngQ7a2n6c3kYdTY5aEe03rRNLANDN
i4DatALjqF6ATiUBrYmDTV8o1UMp1HuvjDqQOgRlDanzaIRkqISqFZ2avOjIANEGqP2Dd8UcAzN2
6l1jK+9OmqzNa2N60CW6RSO7HsLAnIhizRkJ5hH/H1rLUo/KvRwZVnzs31RVsBE1U7Z53XxY66PC
H4Im2c6L8wYRlK9g643Dx24WSiqrypJLzJvmdVy41aXdKsuPHSDLMDQLh68fL1NpVrGtR0x980Hz
hqYJ+lUU+y6WC15oXqfWaU/YdZDs58U2c81NGuSoIQTZOI5nPNpM6Y6dgwhgXqyGwV9DqhG7edGK
svuadtcVZir3Fof6pqob4zEfPAxszo3ah/qZ1gUIfk+8IcMS27DMmdLM6+aHIEirE54rbMvsK8ZM
27hjme/rNn1GC4z13HHlShV2eNMNqXGlyy8NtQWMM8RV7MGYYXmdNmZlFt0IPRArQXdoPa973+Dm
z9og1eO8BErRuHLSL/Pu85rAUMWeQeuPrxPGmUAVUSvr0mpbjKR19ezhoXp/DSYXyLWL8Rnzi70s
HTrTIa1/dboABfBebz+WXPd9ab5W9VAuPra1Py39edx8kftzz/k4ek7drezoVU8XwD/3fH+/adsE
3Pmb45zeQ/3odXuvG6IzzsbobETuTZMM7Q4cS3T+WD8/e19X9DTMOpQN7P6xOi250i/m5Wpsv8Ye
wnzyGc5uYmTn+dn8UBUDTBUZNwSI/bHBVUXQ/7CsW8EuE15yCDtyKN9f5uMV2koZ1mo4sfum158f
5tdiUNAuPv32X//+76/9//Res6ssHrws/Q234lUGT6v6/ZOpfvotf1+9//b7Jwt1o2M6ui01ITCR
GqrJ9q8vN0Hqsbf6P1JR+27Y585XEUrD/Ny7PX6FaerVrsqiFvcGuu77AQMaz+fJGnUxp7+UZoRT
HOnFszsNmf1pGJ1MA2psZncOpb9DNI+1U9m23GCQ1867zA92UtjLtETvWyyUoHMYqBASEG+8MNIv
ytHQ3h+SUb3QubQe6A3zWUNL0i9Q5edbRfWaxcd+8wZ6bgRoZgHI5DygKGqkuyK1u7ORJv15fqb9
+WzaA3JKyjAO3anP1OTsSnVfB012nQdIaV19+GHJScXe8J1h88+fvOH8+slbumaauu0Ymm1JzbZ/
/uQDY0DH5wXWt5IY17Mpk+yia0R8QbrF9Bz3dkV/Y1pTrI2BZDJkGz3okOnh++qwdMAGFpV7Vmhu
rhJdGABv+uraCawShALretc0kJOK1sfV98dy3pRfi7hsSJ/xHwrk+pcB3fAHIR/iqG7uNUxTNxFa
7nmt3dThWXWxGM6LsUpTpdcU4PnTMQbeg7UXVyXm/cZ4QGsRL0crjY/z1jSLfnj9Pv/h9RVN7Lum
xGjpqqSeum4NrKNqz1Sf//mDdrS/fNCmKjjPLd1WsXzp+s8fdGOnNgNWL32lItLBi+Hzmz9hL3H4
UA1QFhj7oOXNn/HH5i4Di1ql6eF9P79qcArDET34+lieKOvgh4044RJzaAjNnFa29qQfnp+6rj49
teT3vXLDfG0Lxl2Flzt7mFXaurXr8aWuF0NFPXwkIGYjEtnsm0S37wxXvZq3J8xyqJjLHCena16U
4I2XVWuPL24V3fXUmO+4BvzygjHygxvhaAgNl30Mt3Q0+qvWsvxT0+XneQlI4HD1fX17Rc4zBL42
T91Fq0F+ROairVz9YxcOrfX0/VCp6OVqZHyyy0JUHj7oEBD2QX8j3OJu6FWVgLeWWpJdT/+LpzxZ
1npoDPEsoP/vEAuZ74vmEFykeFhvNZuQoCAzEgJTOfrvXnU6vNRgIcynxn/9dPmr5svh1ywfysDz
618W/719zS5ektfqv6ej/tzr52P+ffHSkt71j7usbv/X3W9vWfnb+XZz9+ueP702f8H3v3D1Ur/8
tLBO66AerpvXcrh5rZq4/uNSPu35f7vxt9f5Ve6G/PX3Ty8wtCi1EtAafK0/fd80Xfo1Q0j5wy9p
eofvm6fP4/dPD69lkqV/d8zrS1X//glN6r90S9McUxOqRA6tcW/pXt83af9Cp2YJy+TrFKph8k4p
EDT/90+68S+hstrWDUtoEFg+/VZh15m2yH9ZRHc5bDFsFaec9emPf//7nez9u/s/3Nl++tUb0jEM
1XEs/kCdQb8ufvnV22rbjEQwkatnOl9twB9acA05kFaNV2j/4S6qTS/2cRc14ECqGv+p7tiaI/g8
frmWu01bSC3z3N1QqtFG2pP8u4WFpcI2WxNSX4pvVSX2TYT0byBuyH4qlH4fJ9CjCKb4jFvrkMXw
RODtdxjfulXUD95KjxA22mlwjxf3Lsd0vzRN6MF421aIlrpVUwK/0AHM9L1lL0IjOGWevesqtNAK
Jq91q5RXP5wBfzNcsKy/+UcNU9jC4Zuy+Hp/vpb6JmAoEqid3QANtq/xDGihHa2awKgW+riMVMAs
BlA34GhvcaDtyJ6ll5XCE0Absg7yeuNhcfVF8pboySmO225lRy5kxNJYc8fhEmAGpCdl8UJmFZKC
BJMi+TEHuY2aWN9LW9vTJKmWo8f0I6u1swXyMw5zPP/aWm0yDbO4QP1hhQ+BqTeHeITVtvDTpCNp
ThNLGNMrLkOY/i1uVIgBqkXNVRthn4AnGCm0hjxSNAocZVzYdr6t3qdIf/HyU1zCQbkLQX4uHI1y
CCCyNzUcdmneXbUmX4BfadGK+KdhfAXQfBUJ7w3VIXOnKLjNG8xTQNgR0FT2atCj56yYQEvgB1uU
M8vEhGP1H76r6aT79aS0dL4nA9spv9BfTkpR6rmW1KOzo0hto11170KNEOs6W7Sg5ODecbkv0wbg
iQ6/gJvTIsrgCMLt2lUKAka3qbfg5nZepNlLK/LFrrTMNY04uZJBd8h9nEdGYT/1FRwUiQGFUvoA
rTSkDGd6W/TxhH7ENW6z4VqlrwwATgJrYqLJTCrAvVJQjVuEGef91O0uu85Zj7rzJfb1/qCVxRMV
gJOOi59RohFCn8PgZ5CdIfOHpmO4mXHiWT1kgymvTAUWalATr4ZqYxyytttT6lnRhbwgNuGykfXJ
QKrXJwdNVO0SoBIsDWn2iJSDNz1Fau/bzrVQO0zmw2RLDsNLx2HWqcd3fRW9IX8+8EXdJA5nzH/4
nv7ma7Kxk6i2jUPZlOLnn1Sla00zWJ2zC7QccqjAl2N7xrDBAYks/rbWo6d/fkP1737Eti1QgMKL
Rrr7y4lhtGqF84d31HrcBaZ5NdoAMvTpx2CmzSNG+QtNIVcnsOHQDJzBcBPhXmW0hJoU93TgvVX0
ywpv1zbP//y3/d056wjLnuxKXGI07hs/TkdwC6d0p2IQLpRiK2Tcls+fxp0Mh6dhGUjBzRaoUfIf
voO/eVtdqLpmWLbGXEj/5TtwGIbYMYXaHdjEN3iVd4I66MLOwreqaNy110dwJ+y7f/5fVTG97C+/
UEOy2jKn29Rf7lGhp0qn44e7EzVUn8C79DqYdn4Xn9xctEsrVyfIMuA7HfKadRfBVVkUvWzp0oo3
VXWODL7xcXJb4meXnM0wOxYhFxlXRDBoeJlYJazNAf1DbQSEkwBpm8dmtIrNhF5eAHdzCB7TUrlO
dfOQtnzUg+XFq8jM1lS8gd30cElj3dyEqGI5N69gf3cry8SHEMXJngI+EC/tSKw3grPPHrT8hZVS
09T8nkonEAx6i0QL2+VXpo9RHnUrt+kuHbfAHUvgGjJq63MNMz8y+Mu6yIpWZE6i9IZ2h/Jff+sb
46i6MkI3W7dYqeEHRsysIXmZMHmG6cIT9+NJ97gZCB0g8cDXhnlEMVF6BqAHllo83Gltdt+o077c
WhcOpGGr5p5TUG5fNIFzp3v88FyHD9cotCdzmCp4091hsOAYF0TnSAejuh/twJmjq6PLSvwxpmZs
xv/hjJD6z/NxfpG2wJvKiSgt23QcY/rt/jAfd6UbN/5Y9jvPgVTUaZswbS9hJY5bxcUN3jrXoJQH
1Gr5GU0eRAXq+lDmCRwoPKYVurNq13Fra8y30xJnktipiKoA0kF4SpCyIAtt8ZQz7WoS6O6igRwn
1fsmrFS4oBF6nE3DBX1F0w/ZKqGc2OThCynG18CCMThgnod0gRwTaeOKxjjcMMvAKmEtK220uYPA
l/KT4a1OzYMlqUXphvMlE/vS726cbKIFtUhZsqreykgvz1iFv+GixCpAICo8O5BydOgzTqcKdlQ+
3mrCh7uU3tgFPVWzL8GFZZgCclU+OU3cbST5rbAoIf3ihljXcHING+bo2DDE8tRkX48qPgEVI1kK
t8lvlUcTLmVf+sPWTrR7nGXPbtZge6mMxynCaZHEwW1IYwCq1BIMvbICd32yY8yIZqVcFCN8cEKB
Vi06GN63WrqWs/OaEtSAPSCc6261MN/h/F2jCAhWJhycciAF2uYTsmI+Kv2h7mJMw0V7kxbGG6gL
7FpQV9Kc+bhKf3plWvzdLkJPn4H10jJqjJ2RuokcYHLxKDnWJ/LYxVdsjf2Kz2qFBxL4Bxh3zG1j
swZAtldwl+akGfc9lgGDY5do3V8YmtEYcwAm10M8jU7Vja66qwFLDG4H4CK2Xxwaz2wvqyoPNu0Y
pMsoLFdFqGX73nJ8zgZOiSDP0DEBhNjQ42EIqAExj6IwX3iRxBxuiH0+3Zy1IFnYMYHetk4ocKQm
T/i9FmGPAA7iwG1oFMcgBGFg+hL5ECJqXGK7pCl2cUEcikuat2VsZyvBAE9XWFnDILePOO12hUA9
79pZs5SDc+14Zr5MlKkTVSBmUcv7hJ/rolW1a7+zlH1bRUe1kiNcr4MZ8TLcSsxt7uoPBiGDpkDo
V6mEjyDk3aaCuwsVQK6CEjmNoFGJa3rqU96nUX8MVbQ3XSboR0Dv6yVwrtGJ8Wn1mbZIGnVrgffe
6RH3Uj9KTCIerH4DCETxItBTaIQXHdFxy3a0LjOCGEdfuxyICMwV5SXJ+msGrQvuNmAKNcnoqU/w
GbntcyvTGyKS+SdLIY4YYA6VJWhjM0I1GK1kRp5sUPXdai5XZthFxDt76Q5yJ/I6RDx2yu/J7m4q
AHTLpgGHqisSCBZcPFPlVw1TcTcQLbTE2oXxHP4B0W2IEQaJpTE8R2HIJTrZFkXGLJxQ5yqQIIbg
7CwyF75WH2svTn1w/eYbJttuj38Al15fbSvDvSA79za1jf31pnPwAA4aNmIlPYu+3Jhhvcot/yFK
2tfCQjvXChekMqWO/tiYxTOWmTunkp9pcEbFeCiGqQ9Fot46GiwMTwifKDV1j7FhrJraZdBdb8F0
Xow9jZkxtcpFCHYIlE+2AIJ6X8YtAJbYeYnsAs5l1N/GuI4XCRAlE2jXRKdqNzGX+lSx5WVdxiOR
ab5ce5ELOq9Xt4rUI+DfFWSe+NSmLgaFhIj4bMRMDnIpl/Ezbkq+d/0hJ1UMTH+QLRQzF2B2ukdH
cjdRQhFd54qT7qysAoaJqB8Wp7Ihw0aCitspfQ1Vdli6zBsR2w6UV6SJX3jShPGa93ZXQWvT2psC
F1Oo82POMwmkT6/vQbpfK3V+GWl1uErtdhV2jbOobXsNJRai3Gjdk5qaonRM9AX2B66R2HUWCZjt
Lc60vV378Vp1CDJw/PDFDe7ogtXLbuCi6WvXNC8Ek65mYWrbuidMQvXDO6vgShqWJgoYEg+C3K3x
hDnYDiOxrtsiWxmWbq1hHmoMJWFsdt09um9jUckmpSjVHLANBh1yyGhQtkHPd4Vo5osSfOZXXq3d
sAtXhuM8oJ+87lXu1Z5DEz4vt3qv8vUL4S2uBSk/e7NKtlERWGvNH7KVnxflMm8bqmniJGxmfowj
sfw3eERH7Sl39GdbX0i4LAzwuG8GbUPOUnrINe+rJlfoKL8mOqpT/DTxktHUfZ0nwRQdh04e2Yx0
q0ehOF/dJNiZKOgXg6s8oFBBIqNmmDqWbbHO+mjXCP0JstJdwuUFDY59iT0wBTQW75zWWUUd08go
PjSO9RaGEqacTSm0arNH6uEKMGSVaEv/ItP8J9d7gpYTp1hORaTDCdGcrZr3PbZ8uZuP7SAx4ipt
NtVI+Cb6YUxrDA061RiwUy0hEuBz9zDPmB3EOAUrXRvCSS8pmO7KZrxXmngTdOQtok+LyZwjcQNs
81BHb0aL6MaKI3gQg/qYjVA5C2rMstDVtdCrw8g1jlqEQJtv28e+dN766c1GG9WF9OIHTFLEBuTY
Pgrv3pdM15BLqGH3XCsZtlfrSXqq8aSU1+CIbuAdlGsM0iQTKKODoJ5LPE2XBJ2wsiXiA7F/GG7N
djKx5Zi+FUd99UMyh5rhhXihq65TQnjm1K0x0z3Vlneit3FoU+jAqeIvEbrcD4Oqk+9Rr4GTAQxk
wIP2b9RX3AZihJj6VUQWaZ3uUeQUB4WZa6VvKKALLKB+NU0Ay/cHY8T2raNoXpGtdc1wddxkmgZj
KQIK1GDsQfeRhHAIwX7x7zaHfso8mp99PHhTgSIJo2YlmrZb9JY7HlqobwO4oy3ULPIKYpEfzILx
dz1mF0NP5hLJJ+SqJQGi3HhUp8+yOdi1tLYNUKfC8HY0HI6eneD7jesLXyWFBw/iQ2knAQKUuj4E
ruTO0UGq8C1/ciupiHsksktxFqm2SjuZM6iU51ACdYqSe05xbrt6BFTXM/1F4zEaMShtF0oSYYKo
j6ONOb7CAgoY7rUpg6tuTDQ6Q+mrocZnC1towNxjpJPsuv2ZYRIFacu/oit+n1bRbREFx6TJXsuu
p2cAhh4jl92Yn/WDPU0/W6fGD5+9yti7kjX4JdklTH8sZxmqiJfs6Nw2Jvf15r5vYIKXzbEtpmGK
Tj6kGLn1UQzDfwJ3zaYDMkRcTGveZQwSY507yWfmfcPBEM1w6DRwqS24a7DTapIAN+HnKlN930J1
O+TYoKccqmaKiDIl6GajyR4Itp7ozAQDRXzRUWWQS8ZPVAky6E2D7R7mh7SLySEJogvG3e7GnWKy
xobLWNwZW4o0xaEUkTPCKSnNRVFmdyR7ASxhrDJ/u/Oz+VwJRgO1/uAyztYwL23dKVyIzOPkMD+z
EctT5jGBNvsOzDLnzpQlCqtk/ELunApBy98HpXj2Qqo/XZs+uLa7TaeChgijt7B175gw7fQYGiO8
Kvj23r0DQGA7mM4EnjR2Qc/dLQWGtwAHfrAH6jte3TFxbWsA3g6S44RBHOZrzJ4M3ZY6fkSF/JW1
IWFrDN1+rmHWIRq8FqCDB/TJzlQmbIGxGcvmiVkbwyOBLc4cz1MCVMgGjevmujOZnrh8PGUdvtE2
5noJp7pvwymjnX+glgrJBz0JKiOOeJ0h5sFiellaAA36YZDkS71F0219Kv3Nk0QXlUJuAsLR0XPZ
ma5CaWHKPba8thoAzE7aep/LxJ5y0sh5dbV7dCRrxyaDYirhzWUu8JV3hYg/F+PIuDZCmCni8Gvl
Rm96P66tOt6bPf9fWF74QtGWnQe6SwrhEykrbkJpU2ODe4aM+lJp2wwpOXdX01fxa3A9XON5VHJk
UnnvjZsmzZdtrY4r1USwbsorFwgRt2eGcGGQv9i1e2uU6S4cdGtZatHOipsXOlNkXrRyH1MiP8ng
FDexvUpcCSIulUvfhG5tUU+tX6qMGdR0xgBAN1fFVMc0R7lO/E1LVCSfepKvDaNf6SX5l56wDcoI
lKOBCcBKSUW87w1+481UVuwy3+Hf6q+Jh/zmmlQE0m445qrHeL2lUGGG1aNr51vAK0xERfagNmMF
asClhhF1x1KXLuxx7tpdqa8zjUETNfcU25gll5HCH2Uq9RVplhmIU5Uf9/z1+FxpAp8kJtMNScTl
r23H9EGiikDuFn3ujOwydIhziMBgrxQXXZfew+UZc34ekXahaDbIrkljj3WWHE/7RplImb1DVaLm
U7FQsoHwDp5J575WXGq981kX9T4YdNECHGF00vViydLbODJ+8Nv3QkhUcvKMsJw4vXCNT/VFYnHu
YuThnBZsY9ZWcELtbQN4Km+l+dOUeqrEgCS9LktgGvlEfCb1gULSa6CICwSeCOBCAg4cgrj4SIOw
6NaEqEyFSgQBEwsDWdT0aln0wtg2Y+DT+icrmeq4eNMWZiWS6QRHKR7dJj0Z5pgowOkxl0sCHfmh
iOUKPGkNUEA9xzmQTIoNiI40CSd5urnVfK9zcTulGEdlu9vXJCOIiAqPYibpOoOAQw5BwnihC9eS
ICOM1XqwU2vypQgUpmyUGPsGJdchG8LPnk4VRlVOrUpRogwJNE/0G9cGpUT5ntuxbx2LTvXX8D0I
qG6JG0iCalWR/bRz3FsfZdGWXFd+tPTCmH6lTZasCDqINnHHTGF0+r2KhadUjCeP1gOzAii6qXuo
vehL50XtPmqIGYvt8S0R9/V0AhsYjZeKE30OOsIgSpfpccqbRNTNwI5dd7gtEo3qnAgpK41GEFIX
omTBiUf9gtSM6Dj3ZLDHvFFe4Wvu7LsglhfxaFxXLqctA6gqTuq1RYQHtOBoMZ9jI073FTSvjeoW
Az/dUq5FU1xXlc5MIIvexMiVtinPGpfKhQgSuXIHcNrow45S6sqKgr1IYJ1JoOR9G68SUVFXU/L9
EIE4FD5fnZNVXyHbnqcqrhud6gI8e+s9CqJTYXVCqY6dHMNPNdXRGAV7REmYruGvsACU/IfVa5FH
JZot/2hAwGBWoqm7UKdA6hBConBNWfr+qFJ/oNWWeC3h0Cir111wg7T4pSzaA7dYesvDngn/yelg
5AkqhhCWGCX2THMqgui3slYuPUA0WbDPil0pJKCIDAxRt/XyPNvTKXjEiXQtKvK0qUipMsQJbIP+
sZh2bNXU5/t4MOuEwZgHkKozn0s1ptERD/fmaO3UxHppbeVriWIEg7Kiw/QbN4W2N1WGhUEYUIoy
tGXJ/CaX4WNOrAAAmP4z8ExlUbXRvtXiU5SozGtSFfjKBDduzWqii++MWt4VZbq0x+BCFPGFNhCo
mYkAL0ZwGp3QJES13Dml8I5FZn5Rm/gJHMcpCWBsOlMKTRhzPlpTyIyA8KkGuAvdkezMqrhQHL3Y
UrINj0QAOCtFcK+rm5aRcJQdewS5B7O+DnTqmQsErMOYDGtpaK8kW6O4oT0/rqkzkzgIseQwP3ii
aIAd/rlcTqxGgosOSpXZx7JQS+TD3k3JX4C3IB6WCAPsZdsrw7EawRONUbEiQYyC6CgEbghtIJgI
k9FhXnZ8aIcalPAI6CbVRS09uTRkiUEhCZBkYEGxgFwc6a3TTuD8jrXFgEP9UGMh4oyYnuaGJw/z
s/kBAzUdU+7d67ge5GF+cJvYZ44L7GdOp/zYMPrBiZp/v/ZC6oRlZpMVot16jQYzceURuJfwy4sy
ucQK2OxSnPcBJVOmxtUE6LSNo5hghRl37cWciPfxYDiklGh6069BD6VHBBGHuRD8/16Y8P+b6gCd
mUbH/0+J2l9UBxev7cu3lx+FCt8P+S46UP83defVHCuype1fxAlsArdVlKNU8mZr3xDaDm8T/+vn
AfVp7dac6Z757r4IBUFRFMIkmSvXeo1m/ks1DMEM2LRNobpUoP8AHWhL6ezfKAP9X6rqGEDbTIuM
uu2QZ/8DZmAAQFAtwVaqTNBPgbz9H2AG2gJL+EsVR0Wehkq4TrUKLASYrU8QuqhF8aBoKuMSIYiZ
9FSy7Qa6EOq9/QaIO04lCt4bSU6PGr113Zxs2zSyrhpiZPQzm6eANrRBNmzcC4WAvNWbHWIUldLA
ohDaTARCvqrUG9JH2vimRf0+Cga56zpi4sHETEeVJZOU+Zh1WrEvR/sJ43JC1QSCpgtFiLoBur6O
DxZYXnpySnppkbVsqolKGj7MG3X2pRGRC0jaB6MD/NhY5qNDHvBA8avdM+CFW3Xo7V2Crr4KwtjX
4OLtNQoFz23YPFpG99xgu/ViuMMe3u61ixjOye0GnL76YSQzzYjumPUNcKhgM1kIoeIC9N1WQK8F
ATqtaFBp50A3/UwFyqg42H5ByPZcvXOWRCB9QZLdKSZKJWneeNiBvoDuhpY4n10rO2I8Ub2WpbyN
wVbMVRR5Q1/Ds0M0xolIVMYN9hRYQ9ylw6sVUEWmSUhQGQOTjVm7d0Mm3+svRIiIKVWZeauDuvBs
Cy0kEWWEYhJGUTsy1DdJT3ktvbXmuEJhPpc7xuohPtA5InhXm9zs6lfXaX5TqkiKt2TYcDrdz0YR
7F3zhyCg30rEQLPIEOcBW9nruNwKDWUyad2gH5PvivQGW2GkZmEs4To8/MLc5XW08hpKfEhXFkNV
IkiIu9H2EhLmXpNklGqLTJ7mADWplHSTVTAAIXaM0BaWXNGgm1uIQO62VFtE59o98+6d3jqMxV2e
HGI7rDcGEDkvmbFG6xXttmqG9GJMWNE7jXsRaCoDmEiNXRa68DRwb74NEyW+ZGmPwxH3ppwTNEkD
rwLCj698XhF49bwHztTh5lGklWfrWXZb1eo5sMr2yn5w9DQ8hmC6t6L7ZTXwo/Bj+FbEJtlIlZSN
nrhUHp1oQBFSfUGaGI43av/cnuA8q255qjABJKtubvq+N64NSVY+Dxs0ymqvnAfjBckouKPoHzdg
BkZUwjPbNc6JATqhCOC9aGYxUS5hjiuYxLjEOtduq1ZekKvXekTyOpJ6TmFr7C8NT3GIO/fAWIVm
l5KOnqiN7KgaTPAGShqBbJxbzho9T4p24ZBZu6lHWCZLi5cyTuSVU5a47xiPRhZ1r3VXPGRh8aSq
Su+VfWYdoStKbx7PqB6FZ+IR4rWosXFjw0Fz0oaZPAOqS9hJKW+KgfL7ghLKVFfuqOLbGyfo8fRU
TqlpqNdN3A1Ysir2npr+C6bk5SVnoulVZLexIEisQxZExjUJoqvI1BESorsqUGE0ml0YzgogPe3S
qk73s+6q8spWgyuSef0eURsgEhrKkKCLCP90iByq0uJToDgqsXf5irxLgLd7zGR9lCFqZ2ntB05r
bMSE6eKsjNkNKQJ5FHYcnOLKzPAfQF4L3wRnGzay96xW6XeWlLrH7KZjxk6+MGiw61H6sd8AMtMO
aNMFXpIPOJYHAYxHM3kkNwQN3xFbbH/MLRUXxy9V5SBDOd9yne1kcCeQbljmwfDuk/wKaoF4X2RJ
Auc4OEkbdVA4ygdFMP3Thra9cY3xJ47g1kMaotqUJ+0urKb+zAzXs6y28mtVfJ2UCmGHMD/T95OW
NQO0U9Hs87Qil9hysgBzLP0ukgMmgX9+XtdQmsHrO3Dw9X7/Hj4S4qfL5/X7j4/ve64bIZFxpPWr
31bXr0YLJSs5arfrIdZd1u2fjojPH97QKbamb7qDoXmnYWftzu8GN+Lfq0rJalSxWNfWndbFx28o
1SeYZi07OuAIgGv9ebiP33xsW3+9fkHtxARZZAUgDbJu3q4b//MZKOt5rTu8/7v1KL+tvv9s/S/v
q4abnHndkSP+8+R/O/THia1fv3+zbvzt86frXL8em6DcjnbTbD+O+7GfbPqHyQpR6f64j+vP3i/w
49I/frKufd593fjb1f3PZ/b+y98Ov94CO5TUvT7OsKp63bMQuN80TDBniuA863VhilqqGDb9+cDX
H61frRvXNeok5OugUNIFvoZWD6Zw+cH7XiPz0ZRJcd6SKhJpW8z8k8C6kEfQtiVK8lsnihEUGRG8
UrTSR2O69JMqk1gRFA7NZd368VULYeJAsd3/tH39aC0/Xo/w8e37UWTYcKzfjoiQ5iapDOlThqjP
g7pDXqPx496pkIlcVpV6wnhi/TzFzCXgmDmQ+f7cWARLNqB8ed9l/WL9XRBN2n5Uh5sgjV36AUXU
Cy681HbFNNP1R2BqSLwjglH54LkxPl/WGnNJ4ncG+S3k1dET8lOqhbGLw83HK1qtXUGlX+utrnN/
4Z+5M8NVyjMjBi5OjiSbK/uftvxJT25uimL6Cjsc1W7NNgp/XhbTYja/LkRHNvo/ffzYb/0ZTwPZ
577YVrbdHcexOo9S2ieTOX2sjt+KyG32TSNBvLgUqcnlDq9BLh7wPQq8WCAlUOm0p48E+PqxHsEq
YbmHO87BIMTxHZQZfdVVhA8kE7DECNyQKfkAyICFXBZOmTL/z/Oe2gXOCxil9ezMXFZd1taPFSiO
Q++UJwX1zfO6GEogQuHEaF72mlKS7XIK6Ir4nhC6OTgoOYW/LuzZgNkZ2Pj4kb5fc/jviXys6CvN
GnZVWZXkXrHOOIhR3ALBjc+TgQvSpABiGkkRiixQjtgcg4KZSUbBNJi3hWIZoJDKFNMdgk1owKAk
dM3wbVsCQg0VVMqHRPUiQ4fB0oBsVQeUHERfv2qVuDREJAxnPKpkvM810iFRFWX6zkjRYRU1csFD
JIIToFYLTWXfVSLkMc2zbQ7ot2sOoZ9FT56EOotlbUBHvDGMEjwAn4CIgc/Q1HJXMG/x87DTGbGU
P9YQsiTIKq1LXxn9+zOgZdctMBbsLQkAMDhc7r+9LIYWJaQ6uwdUU/oqHAEf9ZGUoSszjiqaTof1
HCb01f3UtiKKvMvq+hl1FEIDwry1ZqIvT8RiXp0fKUpR7YiNEH2XuPDdHFjmxyKc0H3eGrl5PSgF
Gq6WicypsrRva3LAKKg65K2ECoe5FF8+GuC69mnb1OJbHZE/3zhLb+japE0p6+GfQrs2erPy9eWS
fvuM82BMATuKcUBaOhexXPf75Sw3O1vv+LJAdwLFQMTIvLU5rZe3NrgcJbV0QaryHJYm5wRL/lI9
qZaV++sFr2sfi3Vbmyo6alPGl4+iDvPHwkdH1kk3zp+VHghQ/aZvZe2tZae1Ca1rH4v1HqwfGU0I
VxPzaLkM9pBlKz+s6cTXxcfHKVNfhzDE7n5Sb9t4sGYgL/Rc76uGOWLa6FjmQtSsfX0pjSZrq14W
nz6i77nP0RY6tEuttNOG3xfTUkRdt4W6U8Nqr31nMKjTpIP+s1WnZlcYQeuviyiS1W4MeF6yroOj
iRtGKLtfFSywnVxqcOv9wxv3j7V128fHNit8qTfaKbBMcegsse/TgmY0U+GfBrs5i07om7FCUDgZ
9DrbhOBogEoCMV+uz+SVRmxDeoNKBrOQTAIx0tMzT0djmTcLAA40mH0CE6ZX9Rv0olGL623hx5OJ
jdmkdx546exMuRsT3eRxGNp4F8oKhEVjkkZdLgD5gHDeBkuH7ujiuF7P+1uAtiNVayqV2Hh4Qx2G
5w4z8iaclOPaOlojT/djhEe8Q9f//qSXtY/GYNdG4psPxVgsTgxkQMdlbmRmbyhKGT7CnNbZXhYK
k0GlblGrK2Xjt+uo5g6xjxAQZkmuLwitj7FKGSjqnrvKVfZ4NZPTz6gG1H3UkEHTrKt4qT3P0ZCc
IQl1B1tWd3WqNFtzttGPjzNqc5ZZelPddWBI1WyrgOLc9HaJb9Gsp9ABKAxU8mQkeseEYMBudeks
QD6XvhmoKJSun7UApLibMtS6ogv8oqCAZGpOjdslYbO6BNjjEkVDtmOm2inPRoIcud5fU0zod7Z0
b52k4V1qmsdBHAymvTjULkc3SzZnaeDADeb/DjBwt7V6BarQC+1FtGOMtlrbEumIErELcCfNMrrL
oan8SCuVfYzocUUadN6u29Zv5yTCt0+2j1FHXzPP4VOAfuQ+acPyLM1vs6lMvi5D7QxOwIY07Y8o
j/lx3T+hSqFTHgGdD0EIEAEa5Lv1xAonkYcu1a9Kt7xpyAvs1NkmCv8VYZN9jhCn1mQ4IaKHmkw4
6PseCTCKWDjULz3luigUmMsbqf400cJE1JuKp1QfnKBG0tVPSvAB2bJY17opBdSFH6sPUEGc7P7G
dkby01HUbQv6kl0Buh+s7rIDb+8pFW+IG3T7NhmsBcoFRjIG2hzI4f3aIpxqtuo4oC8olk53WfR5
wYIki5d1dDPT/FJOzXOotBgaxeAbZhuojy3S5xbqyW5KA3zw7Hi6JG3heAY6bE7L6LDenXxa+l0T
DMFmxrp0mw9a7jPZzP11zXHwWmNM/vdGd/lGkdM5J41+WLfrSy+7rn0s1t3Ex2/Xz+tR07iIDpXG
A1yO+dt+66oKQ3ZnCfHr/bfrtjwZTnGhQqa2vqdq3u3KLKvRoUaq2pyo3kgreSjydIZnp6X3UxPM
x2S4h+Sp7Ay9ALpjLyk0zJCNgEpdiOsGAiXfwiF/nitq3HDdHa8bsaKt5h6bthkh3VFUL2FXHHJH
25GyMHdNRK0JqXF9Uxt94IXNeB4wTPoejHLeDJX7tcSRcFNO5JSCvra3pkTZk0QqyBw1Hf2hn5X7
WY++a+hvOYb5VRoOPhjhENxg2dtcAk3RqH7F0xvqYVfzWIonndzXkRRTt0eYsP+aKuf1+8HIhp3Q
hgyNkSZ4qLXuSYwz1q6RjIBCBPbClMRsFm27NeXyFunlfYEI3VWYwZypZGwB7h1QKicf80a5Shu7
9E26KQDmWYAqDe3iCRXy6/Wo3DWaemyZFzcuUYleZAnXL1pHeY0SzAuHqtF9fDTSXT5RkwMRMt+W
KPHHozu/1tpo7ws0Do61dOfnoYpO60VM7YBDh4yNq0rW2i2zn8UNYulpBNZrSMYjv6w2wR2upNq5
A7dLdo2znckpzK5Iv+QKUvf22GoQbbroi4XM+3pW3RSNXpQgtoYmroOoj4Mo8Xp3YDhu4jY2bvtw
0q4KA5rYesjJNhGFtvTnqUjaYzmhXJvKdnjNMcJefxmVTrJrpWH40rLTh64fv67b1QzLKeTf4XRP
uXGZRTtsQS8sieby2snU+onMYHmSY4O8vyLCN2t4f8AmIri7uJHi1A9q94hX1v16wKGCydlbDuij
qRLX8HeAuy5XbeGnrquRZFqYZjvZdamPnu34/gBVeXYjffg6C6fdp7oRHHXVtp7w4rtajzpHNv4L
SxPrFhOttdmtRzVr9TvZaP3eVKf4HDmp662nX2iEl7pdPkNe2Wq5Ou6nujJPkY1SaRKSYHUno/he
dKaP14f+MuJeBG0fRdIwaca7EBr1+x5dWJwsoSRflNhM9iby1H5Fh3QncQbhHczL7/FoHrAqmL50
ceHuIgOoarRkR7VSHF2Dhrb+pxwk5Qj97JVoS0fU2XB8zQ3k7dQ6pDaX41hxuUsGpX/NLDJhim3l
xA9FdNs04QK6YI8wLxGe6oNX6drVLq3y4czEQLshTZxv1//SjBK449QuXAwed6Az0Dt5faNi+vF+
DGGjWdpazle4F643VhoKwSV56GypeK//pUNWuQcc+uZIC0tNwKdYasbqtRVgWLn+l5E+wE2ct6x0
Rq8YFeMK3a3q2pZov66HcHvMBqiRrjuoVQdmFoLqpcXj5cIQEbzvZQ+bKpnsbyC4csZ0W15SKNE0
QYi+Qy+z79kfJ1RquLGYg3ExzKG8ZPwvL20G7Rt5zffzqVGhQNQ0ug6UJriK47YDxGJm33LlvJ6P
NlfGYn/RXld9o+KIEKleMGf6W2++rDugV47IgVqb1602VVemxJOwDVsV6wYeT9+Tplaq5gchOanI
AfSOHUZIRgazBOVQ9PezowzgzUWNb48LVKQz32oD98AMpM91Tfs8F5wjnm2x8qy04f370VwkC53S
eg6UTNlRzUrP2F6b1zQml7buBG8OD2vdFVQv6IYuru+Rv+6PJZzJowFz7r4UFDTWXVCJ3hYkZ99M
G+BsldbNta6ZwxkourHT+6p+UWElrrvy9jx2atM+k1pJ9y2vBKalToSQsmsS+RTym0EF3Vyu2GBS
uxGtUO40cFRHgiflMAsjebBDUtIwGJofOa1SdXsFOSWz8PDdUmR4HdmjeW5DsJoxjgsvgCyv19uD
2vdzrzbxs4lz+H4MR83XKbvejFJRIRFWS2T0su45d4G56XpNu8PRyT2iQQi/o2/OY1d3DwOqqO/3
ewqzXWm601clqaTXYw2NDn8YXY2dSo0swH597tLLei1u5X5RgSM/2RHSSjOyAH6KLMaNZiuoxJC2
+a71l/UG1czkwJLNzV0vh/QUR/10aNPQeoh76HnrLlAcEX3s8q+BSl/tQOS62LpSXmGkU+ysWLZf
tFw7r7uSqXuLo4JxMsfMEUxaftCUsTwhM+/cCar0m6gyzO9d3uyw5FNe084IYAHjdlZYWnRtJWns
EUS233Lnbupy6/uoZAyKro33SK7qflXjjRSUfffSoEa+HgsU0S8lCZNH6gv2QY7deMRcXKHZgobn
rK3v+NYfxynQvriAg3aziOA2oPKDgwTI3PdjLCe1fuxCFzddlcakLV3T+rPl9+tuRvj/UPz+XxDu
/1fE/f/f6uOIwTvoV/zP9fGrsotl/Fb8pUT+x6/+KJE7zr8cTeiuCxYDQulKvv+jRO5SPEfshT9X
o2IidGrxf1TMDeNfKjrriMBQpLLhXlLm/qNirnNANGJU16bIraqGq/2fKubqQuL8jfaImpZhQrLU
YNmQwLT0TyTyeGqGDj3A5lRYvfTiCLktp5kea1QeU1I8W6ELZUdKFe5iM26tMQe+kTnVFqdyFWe/
S5Tq+8lGu4MQ6soB5X4o6suI6tJdE+RPWpItFVLNK01HwT+plV4LDeIQgGfa4AN0yjVmn2ZLcbuE
DqQ3r5lZ53vZwKuMKxThuibvts2LcyOjOj3Y1KY2EsxrVX4BAjjviwTvzALqQtIroKws4mMggUB7
MEIaZzLfVS6hMXaQqTr14DC4bjCHk16dvxExdUdhNo9NLVsm9FwrJVl325MnRmVdx/vXwuYG0C5G
St3PFhnqUxdWxyyK8QAH3ZuhHIUSpo2ySJG9VTkHoIxPtnvKCW9w853GejxrDonG0ke0friB03ZU
NV7pEV7BLu6HYyLGH9J5jTSM5ulCFq8z5MfQTjb2aYmvEdhygRMBvrshWUTXFM0+1xYFzVhfMN7O
fMSHZueEIDMTx/w6QZo6/tai/4PKgPbfG4hpCt20aCW0OeMzoiKZmJiWfVWdKsN9XLmx6yJzcDJD
3o+a+kQ1e866GxVF5o2ZgbHE6uT9Zv79ufxVpceirZLPBbQCO1c4tvZZ2UFXNHUM07Q6DQrcQzQ4
Xw1ta2IEoHS3oZ4/weX5GZvZP92B5RX46yti2oaugVuBoK3pxidMydwB/JBMeU8SOTz4aQz+TwsM
DJfyZtcCETlMCtmNZDE3rRrAi4ocigNoYp/LEKe6nJ///j7on4ipy41YNHRUDfdu+gKVnuN3Ymqi
6nKA75iRzORGoO9lbiEI6firtoexhPymdNi6CTMTOzwKz0OBH6qSpYTCMybgBrjAcHB/9mPlomJB
Ot8ts8N6KMGUazR0fYuH7cPfn/QCLfpvt9FCmMMhD2SiwbDwvn9j04a8AYhPJJw0Ked9LKcj6HMI
Sj3uNU0iNEiFVuwZQ/0qwPFu65D3MA4gv5guyfNG/1GLqTgYLpyUTinvRB6AV6ufssDYwcMG0xp5
sJPdbVYn39qyAkOqS4QCglp6YOS+uZ28hlnCjdDjH8wo0Dm08MvF5uGeBCjy85n7D5zytWF8ajiu
DY3dsQ2wUZr56YrHNMyiPFXjU9GihqhQbG3qOD+Ew1OEl+eV4To7twBepOoohcJ9UbeKogWkGiH6
VAOqjng2bxoC3j3KmdFGbax9jPI+TlcDjnfuY1+LeJsE1x2Fsp2o6ATcqqu8Igve3EoDW9PVqW+l
mrpntvxWl+N8bLA22JRqsasDG5K7uTP74J/el08YLFqnBZ4LNTPVRvOFUe+vDxotX3vKcR0/LXBt
lA8HbvmMg2n2Tenws6l/FTDDCl1TdiMKEV5YWtjpkRMEWY8tROhhodjKxbIH/Nf1PzTC/3RunN+C
NUPhwVxQar83wgYuudE2IjnV0xFBRtufs/JL6TQMCVI8Voq9OLUi0rUMB3qPFIWoyAmHAmJtBll7
YC7YLq95p3+VdvTNnCcC4VDc0Sylh/IMZmgtEiLa3PyyTNXZFPrj7EJqKTCPsG5hQTdHBW3TXZk0
uedk+a1MMDdRmFRWWpX7wF2/xmYgLn9/2dp/78IshA1QIdCEcG3xWYAnBXUZh6JKTjNUDs/KEhQH
oHVhTLFIA8R3BSRfANyHoTXOKAIY3oyAE/yV6D5BG+ZYxOhh/8MpfRpXTBfpGtMl9CGUQdPwsxKY
CRAP/KsbnyIc1RHqnW/USJiHJi9ORWaTHGid9Bj26ll3HcsD8Hwd2yR4ZK7905ksr+Fvr+l6Jmiy
0BwcWzUBnP21TSQ5M6pG4TVtIWJauL1G2AvkWYinbQI5X6cfSqco9Em1bcNKheXNdLPNq9Gfhkxs
jdZ+yvDW2UXkuvaWDmWecsbf3y3jszrFcrcsQziuYOSjN1nu5m+dZydQdRPlSFciLbBRmus3Sgok
rXxWdEd+BWg1M3c+2zH1mSr6ZvdzhdO6TqIgzq8JKH+kCWQqp/qRWm7yMGpiqzZMkhMnv9UVqggB
yN8tM05sX+a8Pye68tR1Ub0tkRy5IGffe06TeIpd/ePd/zQsLHcfmSnGdE0gwKZ+fiP7SUsRAG3j
k2rCYa7b1iN5Pp3hMIZeK3F3N9qR16jFDVWrCSuyLoFUP+U+ptiwE+3BH4ojCBjlH96ZT5qAVDIJ
yRllkXFadEgAqP71lmMJ3JdzYMenIXEPeA5T/UrKhLF+erTUAesUKDLbJdPmYHC83EBYfCz3ZrMf
9S4nCA0Z2OzC8uQYYNHnxl5ZGVT19Qn7cpx8Z/AZwh4yBPDzem/3gvRh7GhQssUxzuLu0RhVDX/e
RHkDxXeyDNju2dT+GFMTasOswfMyu6uBIteAYNtdh7PYfirjYdOWqbKt9YjacTk0V5HT/gj6fD6n
XXeNl4B2Q0GLMnl6rK2qfXPm5DLqPrcaEacISiw2np0bugclRTO9LXG+Cpb8fMCJ3P19s7b/Qydg
LfJVrs0MCbWuT90x4SoGybggH03Cj+MAiypD5p50OReeUSm8NfIeSifGNwDrin1dY0aJe1W1Fxp8
d6qAB9mAVHfT0ToBh/esKE9uJwcXnr6sTpiV/ywNs94LM3wJMleSwse6N3Qb1I8IMzcD9TXI1mYI
jDRw97Va3ZCTMl+r4NEOPMnM6aq0MiyRZ/cLThvCAzwA2LwIAjycjdKfpUnYAWM4UyboTunSP5DD
T9Vt1Q2/Bmm3GL7BTg0J5zzw0xCT8PfVeZffIjndUCQg0eUwXzCQeAqlGx7b1Kg3sQJrDwuM6GiA
BNAcWNmVAJ84ZO5XK1T0uwKvac4Y4ie4ZAos1Bfn0Xcqy/0nEZRP4yUvgaPS/lVmbsSq4vMDwgGB
1EfGXVLI423bQt5Q9kFtd4TPPmnTIcEtAa8jHDKcpTw2Fo8iSyHQOOVdZCEhndn6JVXKbAuYYine
ynb3901o7Z3/2nuT7OD1tG3dYfl5UhArsCoCtOPfY+F66B/yIAyRoGFsR+AFWDFev3E87YcAj9Ss
If4J6/LrFBMm2xO1m7IC7DLbWBnOTMD+4ezIF3waWxzVth2dqQPiTq7zqYFPpG0lrm60skY3D3jO
A5Tphq9ZYqf7ADPMbTXCyKP0O+EEEhtbKyGHmeib90EvqkPv70/IeJ/Rf7phhqHaqmsxleLUPkWl
WVMpiFXoAcKhMMssQ6b3+UjYpTmnoi+UL3y1b6O4oFgeU4yrfrq4dr4Z5SsMWOhwhtF875wlVI3y
40Cm8myWPwlnunNgD6gfBiLbR9REgnwGfhrVmNXSLSLXzlvRa7Ox7bPnEBtcv0eMpE/H8LahiAjm
qK5OPMoLdoA/QAEli4JSdQRGdxvoJe952AfwSJN4H4Whs51dnPQEpjoNJVCMffDmRTCtB2hPFGy5
woeqetsRYfiRy3kCjZ6k6XzH1EDviw0ulb5pjO6xLqjnZxwqgYq1h24AZE0N710xo2IfMfjnIUpE
OvoCOMMHwxZyzniIevmLx41rcdIbe31yfhhNVeyyrOGichgFDn61BSl8QMnkUSFznfHV1Dw7AiOr
O6/c7OhiFMN9oJrB3h6i2cOdKN0KJtAMco52JaoWHZ8sHJ4DmxIalLOTi8ExoKgQQ2y9as5LuU+x
h/nOwNMOCeMQL1lUZPIhssDFkLkAjgUSvsxeyWJD5qaiBWw6J57NA2BqvfmaF6ZFrIe/hWuToVbE
ZR5RHs0dfBJqRt+ji66TVwInQIQiWDTlA/FlRvvP1A8NOdhTm+u/pjnV77ssebPnaSAPhHYENH10
5MUyhggHIpFhel/oBK9zTXEvWmKd5NBS4ZhB0rRFP6PqMPAk4a3rbqIfkVGq8CsO2l1lu8NubIF9
mbMS3VZ6Dr3JLI5QEzRKvZ1+aHXe6hmpldNsgh0xMMHyotLG70EV3lQV13IYwQOQICePTi0GIsor
NQ2EJMICHFHsdp4YMK/HcGpf2EN6RdAPtAQx3k2ejAATCly0RZdSKLcWw2kF1lLQ05ajomxPohl+
DHYPph6kMhidqiGCpgIoy+qG5MXFtCRCELY8G2OaH91peDLnGkvl5Z0WM9D+mvqkZDK16+GxeFkl
zqYrSQsNKD410j7oZnOBaxFdUkFZXU/SfScKEM0aEJGQavbGRIPrKGLzTjf6dm8XI3Fqhx7VjBmA
l4yUErMgD310a27nbvkXwr6ykRK/U2vtHPVMG1sojWvQ3UCJSNxu9motRxNG2BjRFNqBKY5+Qlsn
B/yNyBy+KCQ4LGJEG3OpxjbGgx2kQPvN7AXhYHsnoVtvkQnAIiJrrc0sGb4M57ns6/gOKD0gihQv
u6BU+4uLiMUzRlPk2/UnSn3jsy7hsVLsmTc6ARP+hMiqjH0IlUPIA7ovAcYcVF4rR+wzA5djRGP6
YhLYAVxVSR4cXRCBoAbNGxCO4UXNv/fqIDbY3FjemLrhBWilvoule6NltrONShij0tYIwZgl71Nj
pjKKzKTnRiYe9+g3GFF4rU/fRY4LZ11rl5RyO3R2WBKNiT6OksDLV4sSbZ5OCw/x3D+auX6MyiS5
Qm7U3EGSQ1VGjY6txEChECqM2vESCBAhehGpd8rYedpy4bg1DAetdxaqUTc+OxXFFfzQn1JNvyJ+
VI5RTlHG0Tk5EPDBS9TOzwq8iw2kHe0yOzXkFrU/dXpsgZ2YjefKTtBXKKP+3AMMbBgN4yiFLxMF
+wphxithNKD2QW+9FHooPMNIsL3SQ2NbKlJ9rQOzhf4tbqmuYwSoU2SRDvkJzZTHOIWto6H7sNVG
53s5GNgFhiaSZAlyECR97ptQcx+EYpLqmBKdEkXytUJ28kCk1hJKXk92vCPQYOpfz1/Mhq6n7noP
629SE8HPvCdrwKzxB9a2lKbhMp0MdJJu4rnhFubuXZ9KQevDoYhpNjOcAkCjO2peMWEuEWESY0eP
Obp9NxhFtZ4ZGwXzcVzkUP6ygxseZXYCBvfNdkeMMVWtOmUd/VCvwFohTfJFI5DJrVb6QxRHlxzl
7CzWD3NW3yE6DrOmMRTPcK2Rvh7hyiaR0s+GsdvG3cFohreiXATF1AKRpgrxGiAi+8oE4pzCICMz
fr0eFX+cZKvGDp5049DsIM5F6H59NceGvmqwim2UqQd9gmHWF2p1maV+QtPL9FrEmhRd5H6lu36G
HstF7UcI8tpQ7KvoPCdJc4fvD5hbMK8IrWmHtusfmlwke+TxYZW4jdhPWjJ6cynuEWjWbiLS4Xbn
dFuqFBlQq3ZG6qpRT5pbqsdw4Qsr6rBThozwW7gQpUS22KNtO4ukK2A5d9sV9YSnRvOU2RUxtNF/
QeqgzUneMGMxNo2TXo9RgWYJWg/HOFfhBSGjRg6q2dNfDEiSYljbFslN2VhXhRDJ1RDlCNjEIKYC
w+QwacSoxiBY56XxEP0ijNTOCrpGrlo3p0QpkeaBPiP7Y6EZ9tGsS3wJ5uyURfqX2bW1q8hWcbuP
gMu29U7LCQENlzG6ckuAWUYHZx1+eOU8uhGzB3dqQb1LDeQSw62qCmuTJA7GGe2IdhKoVaCwXXNW
RbEVcaPsgoiCbDFVxlHD/QYJcluDeeA8paP7w8ZD9eKakU9NkdRQUgG2BiuDgtV0hu7WHHCH3Kkp
gi59ggCabLptKcLxJjMX551BbvP+l2zV5DalVJiZKIHLnBrKlEa1l6X43Nt96qOUpwOJg8ZoJ/PJ
zNzyYFPD2VBNifZOXgJLV4fq5CbNsxMPXwflBa/EEV0QQYp42tZOAKtmKXjQj594C9AvcIkMrSZA
a2bbaJ5S2PZRGuyrhybi7PkO7NZD3JFm5JXDwZkuuZzCfCnrzLiTVweRtm9qDN6WkXic8huF/PeG
mR9pp2ZfKlm9n5BAIwtNgUSKZ0yi0beUgUXODGxO7fppbiGF1mLPEoyAyKYx3HdtdW3YHWUaYqd9
g292YloPhNSI34rhqsPuIoxzZz/1KO7B8vw27YKi+1aFzX9xdWbLbSPLFv0iRGAeXklwHkTNkl8Q
lmWjMKOAwvj1d4E+cfrcfmhFy6IoiQSqsjL3Xttbk58AnNL6jD0oIyOjet/OXhpaI5iau48OshHq
R8M4DDmYyl5BmHSsMl+3k9uutYiyzcxOjV6TrDV7O7hs9VqfU8nyVgaQ2QCSMhVw9pZJBKkHiAlo
B3o70krehyVjiVCfBCceW3MSmy/D/GF2+AqzuEtC28KTamAUw84CfGCQ03eNApf2rftt2PVbOjSC
gVsbbSIt3Wo+5QQU4O1E3FXu65+JsLYyQ3eYN+0OOAvre4SLYBDVWpjjWQ9GbT0P2ocNYxiGyk/O
9mhkpI+XjuN2Ph7AjvRw8TJgS6UJntJqXwUHOMoKD56sv+17DYWLqL8MQNeEerariU2OBoy49CUt
u9TdpRbxQa0US8ZicCwD99TgcUxmNN5EdD5k5SaY0QVqZI17HuCuzJO87F0G3aCIbkMEE60nrjRV
AJczmIcAQiB4sHs9WPGOMLxoQgw6cnDqhHfOl2ZQUJs/k66+SFJxse5W50bLf5nldAriM962krsR
ZaGhI/aicrviiFVs1w1T9Ogr8/Mn1yuea7fZo3d8VfQbSCajySEDDul2eW0yvClloe+DmIUvoC2D
tp7bZZDpr0yZYTGU9Ca6VwGrYEUv0QithdgWa8HBzWIj/IGHsnwsQHILlgLMOAslcekG6r3Z75oa
iUkzLZQyp7kwAuSWkKMWTnPzg+KILbt30LWK4NVNdLZOo1xk2Winlw93ObVfRhN6vJJSZRFb/5Uu
//er93+7OytIGFu2tUXxDjODUGPf+fkXllQM7GP3BwaMD//zmPvnk9STZRU63T9z7w80Aj3YBqN+
/vvp/Sn++SnDXTQtRRRheSSZqxrSXS0L3or//8ymqs15879PS8JpSCMep/XyZ9x/z/v//f3Ovz/s
f54F/OpzOaf5toLliXlq+Yt1J9Ep5NN4/c+3/+v3+5+n/Ndj/vXC/ful+fs8y6uHXPM1aGlGTfEl
djiu20ovDg4OoAemwnskRD8JyB5/Bjm2nT7udiMu2HXti/moNV63w3marGe9mhiVKm2btjYyKqMf
bsSQ7Ezckx+FAOqXJT+RxBNnRRu0hf61LtQWmLwVQvF/G9Tocql3/kZXGYJDGasNTtj3WJTBxSvy
UOoDvkklSrY2vGBJgUkbmy/uSau/6XPWUFppxaGJxLH16/JcMXt3vfrs+kVxA086un6G2p8jGAcQ
sfFFhMrI1P+0IoifUv2rGRzOwATZ7Usy4BAZ2+PWP8wl9bk2zj9xZjwu9J0Y666h1+PKxUYt6faF
ls9qmubjJXdQ2+ZGBb1l0E9pYz02+MhCJ6ratT+ChiPrLiHEqQLFuZZTzlGKxIqd6zUgR92XiGvl
ok+A8+DIbFq7Fztfu3Vmh/FClGFpYd+EAsOA3NrHDnna8abhxLaOKzuCLEzmhYx40dpIY7rZTQt5
ngy754RWd9jM3i+/78y1soK11aLodIeDy6Wz8szvnJrNtBbNlRi2BlmXm9TLY0Zu6oJwwlojMkp2
Y9k1FxoT1D2IeKtCuxajDB40/yCL4UJf46du9Dss6GGc+XBYWs5BYnCmladeUyvC+xsU26Th1bOC
6bM2gpvDNGnXpAad3ELb9gMKOkrFZhOBoqJHC7XSAsjlxYG3H6PpZucsqDbBiahytz2ZxEPp5Icy
Qo/bWO8myDSsThQikngsflva6RY26IYT9YNfDdtYXrEWJ2d7spwVwPxyNVY4QqIC8nsM+Xecp5Tv
DQ4mC+g2qcdobU0QpM1iAqyiJfu5qLailExyFohelk8rg95DZAz+DhTDenan5uB3tDwEk8wJfpRX
Ql4pCAALJw1iig+TYHWvF13NBaAy4fXIzSoKnTlO9rWRfGd4J7aFbn2Tvi5gvw3G3lCufxVWtjag
S/EDIYSaSMEhjNY3/rT2shBRSXl0r3A+aWh4v9scgQu8Ka5lEuPXqYOCuBPQS4ZNWQf4m7WOV0bC
jkvGUxlwYcEmRVs3fts6eRF8k4A7AGgPQt5mqtwffS9hZHlf6fzczDMc3NmngW+1l8lf133SbOZY
sZ2CusX34uBhGh5ySKVZbH8zRbIbnGvCQ6rvaOBaIU3JIo/2vedra2HjdqpjCGxBBPumnIMaH1T1
MXbI3H0r8amZXQTjSj4sPo2lc7Ri0pydI6PaCLBdK93x2IibgJVLNieTjPtNOn/5Oq2z0tjgWeFW
NLNyq+feu9m2xZJNw7uv2y9tmz0u44GpAxoEayPZWkn7krXx2XG+dEtEdE21WzOjaxFFLNY4HnHH
AAVe6fqoNkncPzR5O61zsyh5a2tjL6Xzo8Q1s/VtwGOGg8PQw8G/hh7YbawacV4mTsozxl1nzd86
IVyUzM8mWcLJn47oXCI1XOgIWOyhMf/hAoRHNubUEKn9ZnjDNqLO30XKLjad5k3bwMK5ouZpH1km
FyBSFEEQBkamYMsxWazkBKywNPNik39RY4wqTk5Vbh9nl9ThRKHDXYbPsdk8BWVarVgw3nLHKrZZ
8haAGq5NXBKtTuZ1khqXyht3/WweTTugi2r3B2dKXrQEww0zxTj0JPRdX7OLXUNmMxp7hN+LTGkO
S7JT11pheZuu6F9S2haWTP8Umv/oo/FeqcgG3Tkj6n5qCym3RPhyj0z5Y5EVl8kx9Q3DAsszvpUF
B6xVyIJj+R5M8MVSIFqbbiheasKdd2mRYqod6IEHkXI347yQnLV861Uz9QwotcammWCojWvwY7Kp
rW4o1uILbLNET9/qumU6YQ0/I2QTEHuNbD11E6PrOX4jIuy3Kado2y6tp3l2SQejpGhz03uylNgC
88VhQmAW2RKIkmEWNNpXSzrYavDgjJYcWBqzuvRKQclw3jyjO+ryx6TrkjRBDM2qmA5wCW+6TOTO
N/TjnEW05mZPQitldiaipttppf8m4jE5Sb34dCn0CEczt2YHLa6NaJcNI9nwM8zUyIK7zB2azWCp
0ZCvqwS4oggGzrNgJhzC3/Z62mMwVVBiuuinsAUpHJbq910OW6FzfnQ0cLdkvDL68HY0RT96QyWn
LDB/uyOP7SyxnisOiUmESbhOJfU3fWE/4coUgYMZyCxBSBtWvS/MrVty3vDJM9kOXVtue++oIlmu
iZ6qIChvpV/Tzkuy6TxE8GyNoYLPItWT6dLTQBL70nZbzdWslcXqyVE1WRJRm0OemsapwWW5IubV
PKpKvdQB53q/AwXb1U6/sdxe3yU2FT9b1VFvgxFoISAarYGmmGKz0vQ+h5wFkcybDwhVvB2lCMvy
wGR7bhsOEcrusKa69AjpUBH/XmwDOJMgzabTmBb7Ku4Pddmv7LHA3XRwsR2HZYYQz8mS14hG5ro0
R39tJuPNtKeXsuxpClvJsK10unks3wO5Epok6NCLLWxBGFn7sdoTK6g2ToEnN+tFCOaZGXYQ5Rt+
Isz0Yse8NaHfVqxsP94DcC54YVPwjYZGTQOueqMbsbMpcDmENCsaxjCrkjHdWca/yyTHBNJ4PlSd
OtnQE3pKu9LfdUYN2H18xoRWftMXz6XQIcQY9RFKQ/IeZ/F7ZyuXJkFLcWRI7NCM0cv6EM0ONVCT
73CRzA+5YtVxNe/ETfTtkAvEXCSzjlOJa0ha5lUbCoFLTLI09OZHbCRb/wg8095z2qFR19Y/inYc
SeKp8as76VV67qFJARxRpA9b6OPlAQbK1k/3qu7TIyYUOPR+oXunwEwvkyiICNKnpzHaoZ7TNm3T
7Ny06TnOCDaJHwTIgNonEGji5TE6EgE0RkIq6HExk1ad1/abDIanqWrfpGCcLYX73tWjudXmh86O
iPsx1UWHO7KyC3VBwnfSY+umtQ2vwOCtBiUeXG7/NQP3a+r0C81VRqG/9Dtb+JMdyS/V5OEUsbEr
jWyNkvMY14gxrhXoTqdFtOYZJcxe8hFG9cKcIF37WlCE9P2fZuOmGmiftoHiSSo4xUDrwj7l1+lq
bz9rzRl9oL0BXELJFcxLKS6vkV6Li1MMT53R0/us6EcyeTe0h1EFz2Ro43xN0g6LsE9Tukxcov3I
OuD/ln/syDuVDeIgLC0MlnLwlYWm1WyxtfUam8youlgDTtemJhMZYnUhBpdhR3wOB1gO83tXeJtq
DqC0LR+8WBuR31E6pWr4+8GNZuDZngU0qNO7o7d8aDE6e7Nu7duSaCSiLz5Q+kWruvTMI1BbikVV
G6FaLPOD+6oSwZxAy+dP1LmbzOog7WXBeCQECgWahTZ+Qd/eP2j6gjtZPmW7cjk62P76/m8gYZxR
psfMhNaghEcrc/m/SA0MUY0hVrvKcA52C7Ehpi11HO5/4T+fW13hhVPsM3GF7A7Zu0sJtauVRecH
Y/rdzv3X2W0NCoSJ8uN3M8ujDS2hKa2jw/1nlpZo+dp/f3xC960tomCfFu5wpGWdFqugnBusZtoz
HDhQBp8MmpujWL5+f9A4ongbSakH/xmxQKtW89fINwoydgjyAlO1ij293tzNxH4pSnZFuhFND6tG
wz1OXlm5LmVqh2XCxYjZVa2nkrKCKwDj5N2Kn4FnOM7Xuze/sCP+nBmAHyD25BBE3rSjHbT/+8Xl
/M4byaBw/Jp9i9TddDGoS2VhB1UFfwnD7sd/6AgpWwUkcJBbdz/03fldpGmI2veauhgVVA1mnirO
WAExaI7j8oEgDyQzjMvVvknnsFgQfQkQh9UAevczc2Z18JNsj5bbOXpZ/FO6EmdjyfWrVLG9203v
H+hnh/ABKZUHHIhTvqBhF1fq/Yv3/7ubVBuflF5XBQI1NkNPoU1s4ktvzevHtzavGeVgfTWWDo4p
aorL18q1Jlpp6pM97pMV8Fc5rBBAIaKBwkThaSIXIHuBXJg/Mba11dwPj7l/yiL9zc5tpplRT5dX
f5s515JsbN7M0Xo3TOPN6ZOWiDM4UoX7FCX9dppHmPOkOVIT/yYYLox/xE73IQvGoRZYK8YI5QO2
k0cUmG/tQv+OtNfRpQLx+p96D8GakHIFmeTLs+2fiC8fxwYzb1Dr4xrN0qGAdqHR5F/7GKVWpmkV
J0shYKc0mxloMepbjLWsStWx8qZzJmYOdXev7X8/tPSjGDp0WBkntbp/Mfek3GkpZ/bla/88/v5p
ki8X3/0p75/rnfI2zYhb5/8/ZR8sfIj7P94fN7eOv9WlfamygqlQWZT7eLLyNaOGP9IZLnaO2kUG
yQcunyRs6DYV9aS9elQAK68gV6Jv9NDX8ElHICk7/Cdurl9GYCRr5oKPWkt4eQMZuskh6EpLrYaY
N6QYyIrooyfbWiZhDsb1LOAMq7O6WXyp9Rlt9AmQ1VHV3jO3HOTerq/UQz2uk3IcNk7VXAwWj7Pr
He2BcHQ/A4Ia9OkTQN2Uip7ihnjT9OiOKeiUYrw6S5h1s/Tu4rxkjlGrL4nMc1ch+ZSgtmgkmHut
ki8c+z1qOrnDFs9yp/StiUY5BF47b9zOeCb7d9zbXUzRHbEX+9QYE9v1znKvVoNrR8j2Ns75DoqP
OorIPDSO8ELHD5pd6o97wZGFUhHFtUBkvqMTyVlfGX88b+QetacQiivYZiv9qDEhNcDQNh57/jS8
A+QE+wE02EhytTVd91eb+xfPbR+VzG+uir9t8oBPutDCOD5Dhu9fh8zc6YDPD6kP4Fqn+J3aHfbC
/sBx9rVofHAI1cJtL6ZvuNlv0rTirVwGAW3lXbk7XpNAoDcwYrWCT7wlhuIrbYcPVnv+xOpgWyZn
CSFe7GC8wRSvO+b9M6FP6yLjPlNDve0rOTBzmbsdkq/f2jfnrOGc+u6L4cYD5NnYC/FOvOA4URh8
J5hTKhdrN/b+1NUQ7dr5EpHjEzBpOzLHLHBbe20TQdKbn20OKwURXjujeLdc+5dXlkSH0BcEz5JM
MMqYJDGNHT1+HytKFi0VgL+OIVLXR/UuaYobrV6qXA7nltgMmrnv2u5cjnO1dbRyiaWAYaAnN1in
P0jDuw1xf0sRAzg5B8rBFkEYRXGDaEzSus5CBza6Zi8nzY3MXOJo3YfZYniVoSQxHYDhnjm+xAZD
4LIR3xoUG7oLGK4lUQ1+dxmL8dPGeb4S1nDLKu+xcelVKOdJH/p3kfcfpRAXzxn3KT17J62DVToV
P3wP/dkMj8LSuC1wYJ6rsvzJu5/hDokf3Vz8otaa104pDuaUnVnoiZ93v922Onfu8Hs07N8dI3kW
6J9jjqCtdcjRTrobUSQNYIVWrbEHgKeevorW/1MjNIcIj2mmgSurjJvVfqOB+cIU+MN8UV1L6suy
UM6y+jXpLq+++D36pOt4EdbkeEyvorA+s3lpBZjMLNr+bQpMksOSFLGAH3OLkrkrLW+FwP2T6zKB
EuXRZK+s6xTrbwpqQpiiE6YPr2/l8jzoRRqKekJeyGA4WX7zbPi4HlqmibROivXijF2h1VlkgB61
HjZZHb8+Q3aU9eZ8tjyLIT2/eNZCGMRH95JKVe/KuWTUL0+iU58q10tG/++Jn5Gyx7ZaGAXNvj4K
Ts0I+bypV0pzHsRoSfjGJm1Q2EQjGnIDXkY4GOPV6l26YHCupi7b9Y3EN81gg8P1g4ChO04P9WIb
suVrQ5PXjZ2zmuhdecuaZYLQjyNx0AXhDsykaK3ZvwZ9odWnMpx87Ldm3FH74vP2W2LoieaUdF5H
mOYpWfSrUqP1i5OH1YoLMDUoYPnD9lrj77lLF53wIR3ax87SfkbQ1XmFJyoR9vb+NsUsPXCztckN
O/I6tE49dFl0rGJnT+IgBway3YrhjQaTReod4ueyC5gQeNlTVU3PvZrf66GmHDMgCSTFuckZgGi8
Pb2D/tGggWWQjMsBLrcerQyLiqeCL9wELbEFnVgLItbaREdR4xAwVybtrrRIlYpapCQ/Y7R0q6CP
fsxwYDYGvwfhc4PQbk5EcoY+I6hhXtlZX7QmToQzcC9H9S+lxnebvg5+VFLxpt91hwytcSNmV+RZ
aap9E4n7ytSCJlpHBznJh9+qgkHTG/6jnsS7Tn5GejSuOWVd9UK7ADr95SfB2xgzCmVSiCBuEymH
JIOofNMadtsqqH/FIqUVSBwTtl0J+yMyti2N/fVE3Jdttx8Mk+z1kPr1HqsCNq++R9dm6lQP43Qw
zf4bsteCap5vjauDMRAFHmmMY/5Y/tFpi7K59o8xUeIsd+l6SknZa8XL3P4iw53aLCMNwlTqZPTY
dpnc0z8qnouG2LNSImqrBPztAdZjWvQ/p9hLLknQvMclwEVo9MFDTDd1xSz5y2AosMf9lGAcroqD
YC2xNQYRCBOKUMPpFs4ar2cakeQwGbRAZ9M6VzN9Vt2bZNgL/RosMnq9jo6x71z90bWf5fRs9RlK
vQp5hYEaz4lUypzC3fBXovtZ2kud5/6KKGpOcm55iQe8Il007OaOHFiLg9jGyxKoWmBxYfkjX69c
zpfYhw3Gz+2fzBj2eYDsKcnIDhGmCfIULeNqBpAQll1B8Iry7e3o13JNcPFL5Of1syL8BTJr2wNJ
9ZNN0HU0oBWBKKUzPUrmeefAVt7ZTaS5xVsiEIo51dkoAvjVhnkJzPwr7r0Zz3GpDiMzsSHw5JlM
IQlxNFGb0eDtxbvngmmiCCEa6FTBX9np9VyeEosDYpYtnSXUkseGAL3tYsOc8sLY0z97cFPUc/cP
fkdgrlmEhXSCHVmN0zFpLTRBtPVjAKiU1myihg1KnNB6+mNsJdf7B2NCuacFKM3t+eYzuHdXwbC4
EhF9rgwVnEHioBVxR5yFaSH2PapfU1b2eWQzXJNV2ADnwZk/dlBqqFX7Z+9QC31+9h1437numICc
KnMVKaZffTE0L8oYiy2uCKpEspF2PmEB61g52qNVveJ99m73T9yYREBjmeFXsON62xlIhOL2Cm0T
RXfWtvNVzIJ91aWaqXWLnU7x8rjEwZxFX/5ubZXsLLNxz/mMs8poyIJiQrd2JYRDXSD+8SLrGngj
srku0jZuhi0ipxO8xpxvb+bBJP/Q5Lin0pmA+L6xKS01huuF4tlI17Hniin/pNNzUcF19HeDVU/P
PEtogveY2NQfslQaod0bFTK8fly7g8tz7qIkMc7xxBbXmhliRlODlZCNGs68jiODmA/z1On7qLcO
WoDFSFBO5KmRQifp2bDcfRrIJzUTzJslxlYsPktMdAwxZu0yNg5BhoLa3e1Q3iGPUSG3mc2SGhFd
ls5cpHJCMLpRkp0paflmS4+3Li/ZrnZpxGs1fcW2VT58B9QXiAcwUdpHoMwa7TiwR7N3jHP7VvXp
waDxRwWltbiX3nyds8fd0NsRI7HWY3C/RNCvl9AeSIOd2tjgTQw7ng7YDy7xKL2LSMd8N6vmoZ7t
89wW5RaG52fWa9+BPdhoSYtVFy/ylirnQFDwQqDX4egaZaRtYT6mCCS/cGSFmbsve5quc18+V2Wf
MfMco1XVxn4oqOGsim2zxNSSeNrGAdax8ZccnLy3/2TR0OwV3TwkTuPVS6PT8t/ssPum3kDMWyDf
geSDuqVRPeQnPzJf6imZHvwBgE/P+m/V/mqcxKeWV09Vq61GI44QsmQovCbAaQllis3sLEwSlmq7
ss0QARRBR+XM3LizQwKlvvK0RVBrwUtOpmq+pMmvvHSCA2M3GqhuS0J1M9U7u0SGCXE4WWuuc8lA
O6y8Bkt2HNAEI/6YxitJwFaqll4zeLRIZ0bmvuOSSW8AgD4kQRmG6CDpxxzY5iE9B2lbbPrCPk1j
t1imgxHD8UDkoKqWUOmYakaJvUWc3Ao6OnbIIt6acoiOlgu1lMBo9WQZZJzZ31EWEDlXoLgeGa2e
CMe8dU6vHQheeVexQbxdUuJTEsapTUc/rPwYAVbeF5uCHuFyjZOmY9EangOwoJMytrJkw5hG/yC6
ujnomK9Sx2bY08+PuZHfhCxc0tDIaGPekYBhqAmHHL0H9sNXfaw/uYX0g9DQevpzExw8Iyaeg06e
aVZvJlOonduprzJN4Vw6yROq4sVtMp6n1L64XeJzCqa+aMvhrcma1ewSRUOo6nZ0ac66hDeIirRb
N2VCMs8/JMAU2orOudWxD9g1JyoTMNiKKXKElTI9cn0l9PLqmwNWcZQd5h8PaqVPdFU3I6WJH8u6
t/GPOye/1tYOomWmEs57jiLCcnqyjMBvb3j4lzEb2rbM4K+3TCQ2yQgOO1Bfd2v8/RUrStVvsuQB
OkgbtdhC59fa2es6Xbva904tL21YNlUbVjYlYm6Q6ZFRWaEwx/2JQoQ+ME0K307PbeA89h1QprsH
+G720wflnAhMwhnjjN3Kc5x5T3jVeK3tp/ujGtWg0AzwtIIpWOKGqEF6QRQ1VICANz1KOEwvqQ7+
zhvcYIcNg6og9a+G1UKKkVCe7TK9LFHvnXQRjmS+sQ4Qx12qoLX4XvACQEnu1kw91r7iqXjhrM/M
bBZ7Zi+nzMgoNnHTVNmXGGKydV2awe1sbDIn+SptRKxIWsRfr73R29thYIBbFkiYltjdOkFd5c6q
3Akyem2xLhaUAAZwTJrI9DTbwbPwgxRwbN7IRjfVRGZLxIDTLzHPxd5nTjNuzQnzJbV5ytyqIfbI
6JBbvOLooo4FRqt77k/noplN8hdbEmoUZViN6Zns7bq/dRYVFxxesPARasmoqTdtEHWr+yO9jAPt
fUnNHFmsYzv6TIkFi9XESscMCfkap91uysMh0P5YfQ9lTZbQnmYmNBkG6gZrCDqr9YzESJPmN+vp
YmHLbkZNL84cSgLKfH5GJtOQmJgiHMwqTFLy2x3rp2ewHmV6c60EFbUOzSU2WecF82PkjNwLzoM2
2LxJpvNEOG808Vv5rfYy5njKAQl9qo6zmFsz9dES3my71jdiSimMNFRmLXlBeIMZRpJl6lPctaNG
ZBIKD4CPOw9xoVWQjtUZAvgN+8ksvQOU9sOU3nrT+SVqjg4AEBMSpSnEGmsBKosvkh/gD/cfggyg
NShADadmiR0aEUrC23c10wfbsMqdW4/FiQgqY99gIGg7NW4LwSHXh45GRu6gvbpCgVczbKJt9evc
uu2lkZ26VMzcC2amB4INx8NSA7v5IG+5xaIJbPKziwf71lNG6qPZYPjLN5pl9rdMLROeOWTWVobD
MKb7snM/4SXnp/sHEk9+CAHtCoi5s8mr5KzFnQ6XaUJebXAIOZWz9y4GoDzIRszLNMJojGac4Kyj
Twzb+91s6k+1o1xSJx3nZHXRCTEK9RAo+5oj/l768keQG0T7tsaj6LhE1aSR5MYmuVxU+hJ5Ljr7
Q/MYJqZqef1orwF5xZlmR8fZpgnKX3kegwPDngA8NKfZkQADBE76Qfl7T+bBjia/u0KLwOBO6mE+
6A1ZRzie7rJbo+utJRzoL5uAwoCsHsqEYTmpmQ25My0DGFUx+uNGjA+k9HykPUrQzMPNQP0IeA2q
1RhjKZvJWfBubeGhNm0SrqVBu1ZUMkgcKJrIVH+2lVMiw/l9x/C5FgJsg9P6ykM7xO9G2EbVyI0c
3DdV+4RYFZRLMeqespVvDZXxWo6sQfeFiPZKBVzBCqDcsR1HueZws3/N5XIa7TzO/knyoCR3v8dc
gtk9xS151SMpVCgjDoXH1J/OGszL4qHQQZaQYSX3OpQIKkX0Iib5rUyBqffIGF93bf9uaBiuI8oy
Gy4MpT4jY1WvVd4ccb2gtu3ZVO+vk+t+aAPaNNvAM2/iGLr/wvU8zsQW5zt9iF9nCsGQ0pW9HgYK
wRirhCE6KbKQh2zT+D1N8JK4J0OtsnFjdYgl/CGiaB1pZOKqo6PAvZroDvbEMqVnwIJlGiw1GXIf
pfqOqoehg6iZmXqHiizgMKnFsfHE12L+Vy3Yr5KrCSEtYm9DC81psZ37/XNsqLeJywqPEiSV/1yC
esPQO8XzHdvdixH2GStWNrE+ltumlFcSadkf/QN5cB+46FsCMjGiQYWgLOFBlfJ2U+Fw9I0aiMSZ
/lvHwE63zA/1hiU/uoIDZk12iQHvMGx64GDWCcpPJ0Zkgj6gXVLxeAWwuhjFE+f4K8nd9FIMBHPL
etW32x5RBJp9VvJ24sCX8XC7oeTDIEKr0ky/gna63Fvq2EgIoeYUj0yCWAQ3nULNds/e0qdkaZ+3
ZGlAuciKW+11l4RFZqUVX8roJDZi/ppaLzZzCQLMnvdF1IrQoX1O8gfv4981sSMZysiGbTCkX6BS
xVpamGVyUinN3jrlpIgrZwjWOUGRoT89cCYRV8kUalXQt33veyFxi1TxNvfi6b3Ac6iTBUU7o/ud
0NDZy9HRb36l/x7H5ziozB80KlA8l/N8Tmw33TvWDMUOs3qo0aCqQMkeK1kdEsfsLtbYH4qew19g
2Oalp8Yp8hmddUWcWOAG3CcRhJQS+Sbafi7nGuTBSno5TzjkIRxDyXy3/HJKA4BHzv24XCGN0f1S
wfRqmuUFpsB1qMCBRE1PqAz7rt7YB3rfHHI6g7EefeZhuXocXbJIUSXqC5BzDIhOJUCNsQ8RkCrn
jrNj6Hskjno5PmfXzt6X9ZD7BNWBt6lF8iW8iOg++VjO9oeaxHeeu3sxlKxqqdORg+KsEc30vKXe
s6S8tgY6hFaydPZzyl17uYkkDHBa7DT2ZjJvMLLUD3Et1lh9ubxryg58twpSMc03nRU5yJskzL39
fcOOONvq5gnTHClGMcm4eNBXXXrqT2bjf9W6f8jsAHegeRAGmWu1qn9Frc81y8Wld87L6DMnt4nN
icIygG5WSpboCRHwXLL5+j2Xts0ghc0v/XIxU0NaC/bLvWum7bwt+HVGzX8ZFctdQzTpStPUtdOp
FbulnBitaGtL3Mp+9RDV3Ax6iVu6pdXtxPa1Qoe3uv/mTY9LO3WnB+lr4C5tjXE89jeqiHoOrubi
DZ5mNgLLw76pAhY5EuDtEe5oxuV/B1Hdb5eYkFEMEhcN7TS9Rd7fGBNC16Xp2qlZliLE8Rg23tzl
n7kfxlXfkKPrsqtU+GvDAvBHZQTrabKvmsx5FWyvYQHToz+JPZcA7+2rPiG1onT1w7xHKoRkqIkk
76TNxHS62EPUhfeftTy2ZYEDj7Sq4hpmznLcqT3dXJsWd1KXXHBELV16Nh1BzA/hmQoNFe2QEuSd
InyFCQoXhY+nKXcb3ryCPQy43JdZWCRE+djHFk5WmpT73KOjGMWLwM7lz4b4OG2m4uT48KnEcrYv
tPmSVc4vp+akEhXsz4IWtCfqYJdruruh8nnrg2ijNRzuuPqJJMYycLfm+ipigA6q1w3GchNl8Uq2
HMWJmGNJ84PQA37EcAdDhjZYz9J0khXyNpcarFnaFQKBG0eBZdvk4qjwpM87LBoaVRvuswzXRil/
VLxzmzQLXluMNUaiPSYtAKWkCJia2h1HRshbUWPrO0Mm/KFt+2wP3ZtaTll5451Ub5EaE7NN+4Cd
UzHcUrzdxGImX4PJTd8sYPFg5sSWUdZKXBwYkJp9jMQfjeWMpGQOaBkv1+Nw5yNVvc1v++e+duOl
o9FgoGAfq32vyom6kbdstKxnX9bp1Zvs33nxBcZs/GAMqk/eGRcdQnwSskKczAcLxu5RGk2G+9kO
QsdL6/9j7zyWW9eyM/xEdCGHKTJzEoM4YSkiEUROfHp/ULfdXa7ywHNXd+ny6OhQJIG991rrTzaG
9ek2YfZgP5KCIYymY12U4S4q5sYROMd+9mTq8BQeQmHoQajvRFbQXEkebm8Op7QdI8esUkg4Yw3E
LzSxzfBwCuLiAOrF+3r2YseS9JF0MDhRLH7UGh3QSmm+gq6udyKvcZnoENlI+ZorcY+n6ritmXi9
4C0Zyf1sPsVqXiDLgYej+V2IavBV4KeBZ4QYxylSU3InGrnljA0pgBA35GSJPF/eUDY7bI8QtYzp
4yDKMG9ytm+ENB2kPqlN1jUdvC0zxHsSOrwb6BYPLwicLXySf1j6/H88Hx5fInYC/7v94Pz7I8r/
PZ3vn//iv9P5RAwGZf4nEjalaQouYv+0HhRF/T8wXhcxdUOErWPJ8l9RfSZ5fPhQsKx1DDkkEQu2
fxoPKuJ/mCbKeQEPONVUdUH+vxgP6qL0P7w/YCALMhI6DfMXkd3nf1ojpMSqtqp+1zbimHRBSpkN
jhsiY8VneJIDTDG/kYQJ+vSliJvO08LoAI0O0aUY11P4MA//viQ1CGINCY9TaYo6mL4gGseD/i/l
YPpjPiQwv5+PiDQ0KQ7kKVng7wsRLaTSTPEJ//a92ROS1L3CHTuEs5W2hMhgrF8u/h4hT+abCpQX
eKj3EugNO4ECZQCkqOnhHYIB8IqOYXd+eZUaROlZlbnl1PDpqhFoebRjnxhcaAebAQsSCALsDPhV
6cBMxUTsmNIhNDPsvcbI1hH07OfAWF5EuejJTSug2NJIMDT1eT2mn+ZTgzD/LLvFHwF/hAqwmHUi
gzWp3s1UOPnVFGCu4GI8eV8UhzGUO2+m85rCxDi1I0MzCd1IKbCVSYwPoBDEjqqSOjG8TGqhv4d1
NeXPSA/c8WVxcFI4zsHf65xN+U5/j5h76nNCCstH+Fr8fRFfZUQjEm+Hrs6JfxuDcIpIZ9BW4vyw
KMN7HFAcuajfO0/U8GL5SOJ0GcE3FRoScCCBgzygYCScBudzfZgroXLMshgpdEOCx6QEaicNkdjL
bOiTnz0jgefiX1/CiVr1rz+Ok6qHviHZD4bYeumUHvL3RXjC0fl7pE8pI3+PJEOinVQ4HScz+r9X
/vdFn/749z32YLCKDNVN0gFH/r2eJkk6GC6+RE7NESEcrKyJyUoHhQ/BXl6hbhANqzxJ6pFIkOGb
Aa0yWKNJ/+I9Ba8hUmTm0fw01sO7+6jC4ODYxvjRNEE54/ilsmgPPDLhWMh2dmbqAZW7RtwrbBvY
S33t3bVlrTMhWwNkPq/pr+iQCXXJ18SpJKory3ZNbG7k5JSq9WsrD0el+M5VD8OtilFGlbYOxLci
ciBpRDDG7HIJ5x5YHVBJssVg7OavT+EEj4tYJJhB8QFvdp1+HidMwcr0pSbMU2pBzUNWMaucV7rS
lVX4dDruwqer/SQ7k1xyhlB0yjAoCEagSDg+j3LiaWetdSQ4yaJVwg9KbVw828GJyaMk3wb8/9VA
pqY7ISQCpw2SvmkcYPNuCvOz+GbEzce37d7ivXaeYfbJybtqjh2NFmQ4J6QCb32k4pLppgxSDByU
LNj/+yK16wPfL97RPLgf6Zz50nIS8tgo2Yt3BB8ybapiw2o2BppYK1FswU1fpBhbCgwtjAr8Md4V
tQ0GMf604EjVF3lIOgc+oGpKcrL9+sIYO20Ok6YVSigEKUQwNMMfONybWPlgw45YGrK1PRA5IZH4
YrUHGSnKTjrJl4mdobKHWIx7E1wm9rJAP2AXR6Yz8w4d+dNFvZsC8LA2D4URFDmG3uDZlsBkT3Af
R231JJb38vzUT8+z6T62CeP/nlH00qzeTSgbwch0lavYQkL3Ee22umOwI3VfpL2b6cnwCZkcbWEH
sps1dBOO8SavZlctwtsdIaelfCg/wxuDtHCpLYo55fLL7mJ3hhSeBHMYR96kC0WS8IWuUsDAM3Gy
tSSzUwTKGZfKkjggq92n+bFbledhJ93IJ6quGNHRxnKzdSuDjty02l/tsVBeNp5JlBTcUOrDkxgB
4ltCpVhgX2GHt2rpYimmufkbZopTgrtNcc74RMzgDjR7JXJev+joEVJakmfUrm6nC+3X/Ire5GX9
o3zLC/Uj/jb37DsjWMQxdBlNTGLr1wkNMfic1DtCvix2tewPjS1e7s6D9BNGZi7+75ppKVu8Subd
dny6BceBRoNj1R/SR5YTNRGQlPLKPLjm0TdOBz0JXs53t2ak162LwdUuQJtMoTIPowxHc4F7CTdN
HUqs+xWiCKKlNboFGPjlsnGqt3LdvJaxyZ5hq2Zg/FKijWfh5T4bV26utfzO3nEfmW1ag/atZDSX
BzVyeVCthGQufcDDyhcxS4ojl6cbcl6sW72LgiUHyTf2Dbj2x1Ya5AfYJ3zm9cfrLfHEz/yHZAOG
5UYwal4/8PuDknHadTypKxBGtkVCwl1l3gOnMCq01VP8/iptmP7+RN64dYn3mhc7UFSq7+oO7OVG
BJLfNyA6xdt9IU4RvMFjN/sqy+n69qC3jwVr7/k2kCzLSsSMn6jyVXu+v+YDkv0Rdp5DNI7B+8Bc
m9wHMlkGmMekigMizVmQd3HxeEsmfwYnnLnhh0FAlGmJFfnRltz4QhKkd1fbs7z32Tr5jBLb/AoP
zX2hbnX61Jf8Q14qDC+LyYA1XPPulJTrFJbfEb9iDGd4mnthJy2ZZSt9diN4grLAw0C8+hKPzfWO
9QkSqh0KrA5b3zNp21l+VrUUa5UgB+ZWvDzzG/E8ojQX9vWwhWlDygvhWait2DxiklCVJQks2eMn
SwK05igUpf1wJQebeAfetn58He/dTap/ajZZVi9EDUn3wAymICPSWxMkW1q24zmU0MS1y01bj80C
/gtfIf/1oUWjTXRG0jiP+y3qLgpqgWRxh6n/i7nC/NFZg3cf0KF67P+CT222iL7C0Ratt5mr7MPH
NVXW0oaYp7ixX+t+bt+v1QJrt5ijbylASAHufwZD+NVpq+RBWCgmqQTpgnhBwAxe0DBzV4x2eQW1
1hWbddf7vDyidOvRibO5mK8hB7+2vFixnTcOxjqhdSqfc6LpJ5DIUeq9ng6WWCzTd3MhL5IDFL1A
2cjb1/Z+Mhbc0Xj9LGdXgLCSLSaFwoJt25WXUGdWVW9nMTCL95Q3RU0gDng22rwY+7yjRKiFuhCf
9v1Aq/YGedCREcBYWIs8kUe6z/gcN5t0QBmzHiHnLJ9u6p1pjLmC6rcYfU0G8VIADUBmxpwjBLQN
OLOTCCOcvJOX2sHske8s74iZPhuIbrOnPQOInAUDw6Y8SBK/FDF95vj0++QN+mKrrsUuwEjUeKzx
yuPnpcINH/tn6oaMaGc2MvriwEZ0mp4KtcIWPoVBdWuZ8+InL53qNNsRZw+yBc8s0WyuEnh78hOn
e7QWPIzwYJxs991CWkrg/ai6iNXS/JmCvbZbIoyVl2Z61vsA82BIaBBz4i/lUqzN98ywnnu+OxJf
uYyWA+71VBq2cSnBZtziIC072EOrwTc+lQvpBavHAcOMcdpOm9+Z7lSbEHm9V/nIYDsf4bgvu89b
s5/53f7lhruZuGjn9bZfyu9lsNdC6/lT3YZN83KNLQQf/otFWQDsg6KidRIkuU56FYKYiWJuC1g3
LfmMSP0mV1mfWfGxY95/dyTKVZNeYf4kKSI9y7sSlDe0sRB6pg42AJUvfJrvwqWtL13vVqeO8MF9
5j1Spz6OS2olXoVPzY4heqv5KPoei8ca34tkrywf+/HSX6oTnz+/LG6XxX4GaXrDwUEDbxPw8ta/
aU9rIpU6CPYapICPzXOhn8XT6ycaXDkOsuf6daoWtAF94TSsQckNv9pd8aEwf+NotXAdABoR8EWD
WEiu16Gdh8fZm/7NjVP54kloLszr1LMo++JAtW3TRGjCxXgdGcUIvJIP+Ivi+cGTFUxUgqo79JGv
5r5qy+VSlz3GaCkmdp21YmyL9x+IUGfdn7dk3wDuogps3UfQCh75wUJ6iDW37Xxtsm/3+ozplyd/
PIhSB4T8cOtym39zTpsk6iI3PFeWhOHY98ud+UwbmzmTPel+oqsqt81J+IT8aF6xnRI8FKwipSf0
vHoNvn1nYtlT3e66Q3WopLXIzOQg576ZztN3EAgAYGNZ7kbJhkBUHtMv3nwpu/2WXzBqrBjbjBfl
jmltM7hM5RhpdfoGos8sXrSGVW9fuPJQqGsustbngYngA0rdw2UUxQ2f3EZSNTfp9n7hFbVjz2Im
um3b5X6HDp7wdjgXvyrl+WzBeykUQtD9Kj7qxeeQBe13SWB8f2UIDie0hRHiUU2I237OZz7pm1ZY
OwF5/KlEIuNZTbinAo5aGwuENcZC7tHhFO08ycmX//ui4xCwmCGuRmt1u8skSHaR2S5eLVmef4/+
vvf3BZu7bmEKChWGUcGXafJ6WbSTue0dznSN4TQ8l5Jqf0o0jaYIs79HjMT++QgBFLVwMv0NJLrE
h/GxHEwhFty/HxxUmSTS//VfK0XBVFXrqSPVQE8McBGMCKuwwyqLShGr1wKIij6znX6hNOUbxzIf
tQlHNBPHxbN7NJg4MnS/P6uFCceaCf70UCZEYAGLDhvfncZ22wCdXcKf/CeWlinLf02LVrM94oVt
N5WvVn6GD26HcZvV1mQSooYk43XqUvof/BGXVSAr807Ha9N6fmp4ta7oeJLGmm0EOgk00O8qJ4Ut
6atc8urEMXqLZnLdYZw42Ni4mJrPkyrapl0jL7Glo3aU18TZ5slyhlMicmSBmZ6b/Twv427mNtSi
UEb5HdSfF7Du+wqP0XX7Lr3TIL2WvPsNtrwwAu0mgM+3Z2jYeiDR6/JG1wnl3lAc/AVjfK0Ml3qM
RNnuAuCvvYcLYSfetGPzORud8KeBfgQU8I6BEAkPqcO1Hwm+VV0J2dFP941j9GAVj4P6aTjqfqDR
Yi4fHVSyiqzh8+k9cVuF8WwXqwYnAaoku/6dobS6psH4E3niDTls/67v4QHz0RnWuEm+KYrp9HrN
JkTpJ7/BI5jVNpymSPcn8pBT/lBcwit7J74dcIDaTTpXR0wWYA9FhYMeT13Jn5getPva54qAR5fr
zEVwR9Cox+Uu4IDsxsTCGGzfLMJ1j8RoM0GAifvULeA0YueFb7JDGakDiSjbJgmGJb9NQ1TSOCYy
tCe8EYuneh1Kp75ioHZHZeA0km4ByuJrmqBm9sIVdyX2Qs/PBOui3oXAz8eJv/Jl5n4N9sA+Fq/w
lLWB/uba/IWueH1nGuvWXryQAzhFMA9av/mUuATfPGsp2wgVn0GzNFFDfKLenh2byM349wHfOMwO
JUl7iGXhRHG+H+if5SVzFHEpsrEck22owGC21ZeT9wAiXFfwbP0g9NBnEPLwSwiyuFR3OnxqKrIj
LGI8Hhzkp1yxYDIuwqXiwlXCz6Kkhi8P0eTQ4XEbGTjelrxHW/ZltBCyba7xRgAJCtpTslVzR7+U
C3FpDP5jm9+iY1rCyXPGb92W9zjRwFYOTyTqhj2sZct0u0+MGWWu8mXsaS212JW+FZpvOioCm7iD
FYtgS1Tt9yOIdDBcuBqlb3rF9s5A6B3QIj0hvMzWdC8gp20YxDel8EwagUnwnHszeS4eKM73Rebi
oMRlL4CO8O5U7Tt8eGZbyMwCnHx40NQe9omacmgZP3FwIiagexD35CTfj3nkYnMJkdHOjN9BseXZ
mrH6jN79i+KP9lTzC1zDLRU6Xmth16XSoZR/EwNmBLFNQ/ZrZH63oo8UQpt0tdW9+5gYcQq5nPaz
5kX4Go7blKUcpbXXfqifWaBD4GHowXQy8XQJlfDx+XhTL55wHubFNmbMNFDEoEOyIsGBrAT8gYdT
xxzsQjwGusYXKZUOotpX6Q6fYuGIy1H5m7cQTnab7qKb8cMUAdbkkRsD716WIQMgLni7Zyowu9J8
q5/cJIQ3NVD+7PImvxz1sx732WMTwRhmIHFtf9jioveixPTIIU2iwUdoV29mEjWV010KmIMVmySv
i+HEXNv3GiplL9n1N1OElwpgiwYN8vMlLZhMghi5ws+jcuvbWHgtH1q/TvgUOL5DnNds47dm/oWJ
QWwhiVnA8sJhYcbYJ4wX/RqqhqM79ecdqRu3+lpuLVIZndZPtqguktZ6XbKbeRjxJE3dHhNG0X48
9o/07c7OdIGtGJHUWxHTsK6HaczCFqolGywpoURhjYVy1pOOgor9q4XswZoaB4YOzAlwbi5Xr0u3
wwc2uB9Hp+Fy5tZrz1jLBrrj6lbf6Z5FEspHXeUIXb/kAKFVNvpZRGylxw4tO/UJR4e9ziQtKMFF
T9kejK1cF/2ZqRcn0V3dRSalgsuRU33qrr5hghYv5QtrtxGscV1std24w9xvUimyK61ICGd3xhTX
w9mfdpSn28cF1Ain7OfjadopEjs6cuVZcrNLuybnME4wnGC9sxg/OTVqvJ4TthsR/wd23mV+Stf9
Tr8pDuAjDHx4AkrQsuTS5ewT2mMqe1hfjtEiKzyDSWgM4RciPxGouztVjA4jjHpxns9+/j5vLgyO
mfuOTcB4x87Ajho/s3J1SZ9994ttXXiqaMeDzeYDK0anCMkD4KhKckWaTwW0dySk3GeEZfxw1BpY
s4/+7HHVkiUnFLsoN1bcrwkuTDOreesPpBxzmY8sN42oid5lJM7sLoGigvUg/uAAt4TLKI6oE7pu
YQyZSsh5rGiTz1/0/phJQNTDSOQjwgEUJOCKZVB2HW/9mpXGho26McHepLNicf1IToK6fMj2Y17N
ZaeAkTzh8fmcDpXPaiafqBZ63X0FrFp87xJfmR1wezcPMv0tr53PWznWfcC60PIVhNNiKd/wodSf
Dj4mxWuOB2hq+OXgGdkWBb/xHbu0x+jmPDF00wx3jzdtdPUqGNG81i5mg0LvsIMcp/fMzlK6zDq5
HeEqWBF/CNTPB3WKMl3we0eOWRDquzRejDja1HSVHNuo4Z+kLdm4PSk9di8g04h2rFphnOI1j33D
BoN4o+3XHBvQrWL65LutPT1zw/ZrYYZyBvjElM6Qlg/TY931P2J9NA2v7uguN8KJQ5GhIBmp3Xe+
r+GE+YkXqzsuinxRTuE+PCnfiLP1DUanDaPNwaphUFlhgMfrNPt1xK9kFy7rwe7yeZb6rFFlYu1a
uc9cBMqJgAoZGxlGcfxrxHF48JQWlrWVjSudecAXvtqKnyOhH6H1+hz4KCjn9s0bdCjjPGLVi5rK
ue9rNpJpHJ3SLeZzrIi9/lCftEX2kR4EV7uVOa5uHs199TfQb/u5eFG9/tcEoX7ZMPttYJ3nfDZ8
FXlQ+2FgfLD9IlzMThySL8UTjnyw8A5Yu/UPtXiHdpwurgAZWM8+ONLTRW0rC2NdXEXYn78aaq7K
w4iyaXorkW1D8JnYEKeh2/dFyiCMbynTYBWrFRPs9jfb0PPfdB3EjWqPxOyqwJjV6U+9G54zVgAF
HmbY7FTPQFTtbImiTvtFK0pNBmEfKwRmpFRqFT9pIXBbSb/suvCCsWubbSEwoq44Pr8VlyBlCAAD
d4JVrMY9quX7D/nu7OAarrvMgZLFC/Cj/5GdcZHsykMYcLd+8SIRMdXNimFpUWy5yOWCKHdKN19N
1xJt+w0560Zxsbr2Hx6Oo/ULUTi3J0Od9pdj2XzYjzfpROmlLlOaksVjJW7V125E4syM3CZc0zMP
7FGVHEii9wAgy51BncqMu7gMcekiXzr2GtEW8hWtXfdpfrI4ZxlFHjeL9C01Dp+fVa8x7V48t6ze
+jRcxsRhQTl8fN+3x9trVR3rE5tiwvyE+c1bTJngSnPl/fVpXl61P57S0M5unEuqsn20pLZ+cdBQ
/t9X8u1eOpG2NL6oTmbo7J9YhM2jQ0b58KbuCwY6x1TiJVsPbreV9KZzT14wr/mBekNTtk3Xw164
qvi+zJF3ZavnUtFJdQc7sXAznPI1kLpS7M8L11yHOzIdo2BwlW3+pAJX3eQsebLL2lnFrhyY3nNn
LodgOPRX0TdWE3uFZmkzEt/BtcZGg3QsK/K4GlhLShRSECCtyLBEWF1Wd2SPrKd9w3p8ihXSw4Dy
PZzRPjFzNkqrphtj56OaLNyq9LnDlacdr1Qf6ilwwJsQOzTTMFkY6sswj+GFMOHFQXVYjh7GrChG
MhzcH55xbFuL8B0c7/CDQzgw6Tidh+lI25dtBK2+GGWsTgOGOs9p2rBoKZGl4CG6FIiF23+Ji2rR
3PqJ+6f2jnRF3ONw0amYW3RgNIdbuj4K0wM55eJNdbV5fqLjWwIIzGks9BOkOXP92JBS/JiUh+g7
plajfheYtLLph5jeudw7iDGD/jr8Yh3f59ZsXV5njQfh7XyXkGkFj33Z2O3TSnErOBtL4ZPBFWY+
ymW2qEQ/OgxnvIRVdOIQnb7x1MV0aJrmazRkQtDIeG14CWyRGACA4SYX3C00xiEuAocaGO9pIbWX
VpOJM2T/4aZGtrBi7jMeRxSzru4bx/IaMlECgqIY10c3YxjDmOSgpLeOd0RKyjXuj6rimaONuAVa
qbRikv4V1Igv982BywaJCvN/Bm8W4mgDV21G5GwjwYsJ53dj678yYkz7HrpZ6KtAbGIQ72S0bA+n
5rZAvIVf7QlJW0F0Cnc+bfADEl6AZSfhDaThzHwl6FMoaNbjiTmGzUTxq7BEO7xC9BIU+8VkGlUT
9sKVk2LsdRBHJ7pTaaDdpO2kxRu3j02DTpQFszO+kAvxw/QFOFbpDzdds2s/6Hbo975HDy8QD2xx
V27CpU4ilCt5xSJj8VAqc5CEa9UtvPyjPaufzSrBqydzwg+BUXI1bb/pb07mwW/zbqAGIugGu1K/
XtTLaA3GGv7Kb4lvvuFDbXc0/ONN+R1gjmElGU/YaGS3UYCRAyutm6eH+2z3ou0vJ4zzhXhQ2L1e
G54RR5nhen8uB8kCkIRny2adoAi8L4wU5xmijlaEGwDSyTECKfx3yTKw4unMOomf0KyeRiCaPqAl
Zqx3+JRIPg3/VV+VdF5iy/OwgYkqa2j9Z+jjaP6HiRrIA20IYiUqEXuiJYHRXeVuAWqKoCgfHBzu
ORbqwTE+KI7vG0hqMMHVObQjF906CBbQNwvg6/meMVvDHTXCWHavqn78OKsBam8TA2EKGCv5wqdl
OrKcNMg+4LCF0NEEB7v+6rEF4OghnOFNlAU0LiWG6tQJiYd0W1iHN4l9jOrelcj1Ig996pXTPYwn
Uu55BS/DyvaSy4cjogVDC7SS3HYdbRN1XXdzjDY4EDEWZhLjs2UTsWRRGSdXquWswE8AjCgPqNHM
D/2Ebvx5Tr9DzeVWz1apbbrGO5MASKlsRjfGTNl+WIUb4NPmLUGAojum6Xdv9PAAiuZ71XNn8OSX
Mt2wpPucd+DOfvov451DTiIYiwOpCwi8yG4vBO6IXOkbNFIIqG37jfKT7UtKnLn+lcOwddPIG6X5
/b6CY6n56lV2uCeenLCspNQD6x9GL366TeU8ybbkurBXc/Epe9+csvJAk8HLdNyYrOaLA1S2k+/x
lBsuQfOUafkad0ThjNIRcUhFzrEzueonZY/gzU1mEOKdnD6MlcZ9PbOiU+zVx9SwBDQ79dJ4BtHt
QbLorjjleaDPAsAFEAcCqJvcM7u5SLRPfzaJfyI+LmejoNjgpXjtZ8qcx9cY7zjAgtzriluvxzVZ
4dYsYHTEvUBlVzjdibnsiB8zBdNR38EDVrfSguNROcte5dUXOfeKWYApaXeSRPzdmduuJtvHlLEU
LrrUYsfw/DqKstXKt9jwGl4gMARQVgA/FmBOb+xEtWN0rCBVuHSFkfeqsChfyNFN22hujXLPbhO7
usaQDZITZFws/nBisO/2nf/Lwaj43YjKhfdsEWKq6Q4jS8oNBdAX5SSw8ZnJhQuMdcV7WjuJOwxo
tuXb48ChbpI1uiT7wZe/AYwS+tHKkucADsQEBulRULbJot9qCMoxc/+5X4TLSO9L4T0v359+spCc
l8tUR/5g2N3cmP8X+CuhrbGlZXWDGurO5s0pPvJ2FOcuuqAc8jyaxxAM2K5VO1qH22H99KVswlOS
CaGLI2iS3MEUX9UbS3N44yZjw5NKTz3KV4ONe4u+TJybGE9Iqy5/FxhhnDELbEijG9zh6T0GMFmb
KCXg7uLnKS+rFFGnlYGVcUTz2VPuZAFxkhH9FU4QqTfeXZXtpXcI2cnTRWLM9WKNSCLS523h473V
Kv5rAMvwYJFld0/DRTQl5GrCHwZ0yujAca5OLw8sFRp92c024pqDpRoXQF98evofHpeojoCkTgeP
tuT36ic+Zp8DNlE/AMJ7np47ZroIizqykJfmNEqXeln9VOjlMdTArWKVnArFwoFBmN6dDC0YZInR
VmkBAULJ7pj6vXF1eI+IH1+UYRdp2Tr6WttCE7KFpXEAOxyITvxWE5cMdfBuWwcoVCw1WWpLtP1f
KRbVNKK/4BzzZlMNFl6LQ+L3/TlskeK5MkUa5r/78NqVVs5kV1/rPk4bR4HaVgHoRHPvyK1DuZGB
2WE/jDPoZ3yhqbhjahk5MCHg345uu1BZp1B6Po0lPsnRvjg9Miv2ZnN2B8GTE7/KVyZpVX1Qop13
WQYlDG1qYGUX/oiHEbz5y8DT24YWcXr8wFAucsYSjnTh93Ue7x2O0Lq+CIF8AlJE3HWcvWuH4T1M
ApHkIL+xpS9Uy/F363BSMIg7zcJ5Y5s+2OIJA65Jx3PEFWywyJk/silowkREUxUXa36alI2x7gNw
hkKzzQSVi1168U70+6901wC+YTgsWNzxxUl+VwB54iOegcXJ+MSwSWX4s2zfAE9eqDdSt0LSY41v
PEezr/bCp7JMtybvtUIF4FDhwUcZzq9b5WPSAdRaM2hgLnoEZFbR8rqw36Qr7pzH6MZtFx4Fhs22
sQXywY4wW3180FYjLhSCwU+pwX50vN9OJUMhO+IX8Rrjo8KGd0xOryPcgOfk1oWO1Xq2ePxj8GGV
n5P211z9PvhAzdXDD+2QjRPuAtgo+VkOsDLALbwp9/EzHjUv2tfLqUIeOHghAlhQSE4MLJfNJtvi
WoMlIOgXvvHtMvaqQ7E35+oO8/sdvnafMoAh4h87WUqBujNMt7nGF5ZutIid5/6x6R3QxXFYCiSD
XBTG8pSde0ecP/0YZZg3g9KhB/DwGLMwmD+QhSwV05toL82t22i8W+Db72lkG3KpQSlfTrRE5zry
OdOuo/k8KQHO76G7Un/LaMn60gJ8rOOSXATrm1lMFLqz2m8JUgLygXBIC+Z1TB0AEQkR28vSXNtS
Yqblm7kQlhnbJ0dPueK+LBaPUx47+of2yfda0ZJ/2CK4UcR3bGwfVPaXai05IhVbTEXklNKuR6YG
UoMSA4ZVZrNl8w6V0JfpbEubsXMfTbeI8Fbt4X3OgNzoqDOm5R9U74X8RmRS93JFySfTw1Qt4atc
8UyQZfF8EsjKPvdHDeYLCwHRFOKCpbK8Ix76aN+yt2TJ/Ql4PbmyMNmGiHls1rNF+tbOYVFpfyg/
XeNBWkWj08+p1Au2Pl4iJyYNYhQYFyDsEgPPtfjOXPdnoKpahefnaqKIhY4x3O7j3NyWH9GcpfVi
nnqFEwJuU9hoxR6rGcc99Dm3MLd3GLHw4c7VtaYF7x3l4bBvD9cSdJfp1CI8w+iYrbQ9U4GGAfyN
k+4tTRfGHmLZvl0wPHgvLwL0eMRFXvHBjk0cZGJ3MrePvJ3sZjtGnrCGlBIaGoNwm0JTLNdhaY97
qmx9J2JmEdlYVrTVfnyrj+oOP2f/kc5jxdapbM/4ZB6Gbat4s6X59gjn2gYTgC0nM+OPF14rfuhA
ilkmGFVCXsMhGA9Wi6p3jGzZ8EffdNgJrpXuDGew7uqcnM0TTWljMPG3zFNIG0T55YZOu7g+7utn
hDkW9nrIOyzSJahPgFTH3xjbh2vyRsPQcCFD/0HT5Ja7apNQc9DWlDjkuLlEpexm380HnWrc+cnG
vN2P6HnYEtFhNpkTCUFJcxlb9375LDaJEGhf2lcq4chsRXyIKx3fsjQARo+v9FTtVRmBQ1wN4ErY
6hS7mZ3u+m+hCfIjEtYNigw6OP1jtuOky+RtFr7jFwDaw1yUfqoPhHHV9OSrHDCI7+XgHnklUCuF
6U8J/nehhsCThTIjZ4zllMxWTuHXkLrSnTGHzfJhp34YbpYHfeGWuECnfltdsBrhmORoKhmnibBl
A+4yUhAJaBExAkTCzIJmCCat82XjI+HmuUbKKr7P1oITibbQ3zPRLfz+M37O8QmBkL1UNTsi3R53
3CdQwrQhv2ZTRYPJT8ZhHU0HcHgcg+Zn8KVlzArqJmxBfasvBLe9QhylVgbhsUw/FCeXg/yxjmFm
hBY73wxYHxKfTtNmi1/jIloVzDJwgJ5oShweTUiEhhtxVuEUtk8YmvfnodnqcwPYtAtkGRrqinMa
WBqRKuluQT8ewpcjDwtSOmL8ZFpcR6YXnD2u4h3KaDGptKhY523uiBwqgBHU1tL08ZeSm26Lfp7N
lt2wb/IDKhUpW2dFQB6LOBDTiKXPedbP+273HBcGaBcYZA4wsRi6tUyyirZQDMhi59FgXPMMKEuo
y6iFKBKQfFQMQyjZKbslTL489kouB7Zr/bAyZ/4dUh1JMlhz47OsOdDuHlflYO6gJ7UN3Fi7AbDO
g9nMojB6Fp6Yf4TKvB5W6gCH48zGHGvz7qR9drs/YL+dIP5/4fx/fxRldnWSnmb/4AL8/VxkhNN0
pIIPxz8YNPTxdlZhKKRK0fzve+NdUzy90XfdPTPnaItcgn5gwdWshGLGUA6zUmyDwr6dbEubhV7A
qO9H7E/LamWQd8UQYvrW319KmKk5BDLA85u+JyLjnJJLePj3Z7NSPAOPW78heWeB8rImNib+FvuJ
a//3vWr6izKFav/3ZayRHvw9+tdf/P3cP/4JAip8NWdx1zgdCWLW3w+hn0cW//fw70cbYrbtOJEQ
VKqPaotF81DQjSsjRJX2Hvwne+exHLmSbdlfaavxQxkAhzuAQU0YWjComSQnMIpMaK3x9b2ArCpm
V99nz3reg4SFIJkhIPycs/faghdrqNDZVX2db0lL2I1ogMyoaVZDr8a1yjbh7Em6rvzxbvDqZu07
fGt5KuSNysKbJAneXZHeC0t7N8GjbmF0WiuX8QZslEOoRZuK47X1boZsEDv4HEQwJS+e5mKvJSEC
22q2irEvwYip/W1KzIOX00GA60paNbLYUUT62tYMShrHpkxu0YkmIrrA3XxJu7w/gBtDZa8j04ai
ggC3DRlc1e2wTxWT7bB/z/XcPOEzRXft70cHGxRMjgg0SyX1blsT4Mk+SGu0v00bGNqkZzLdsOWX
ozOLd8S2AEs3xlhpq/ENVwjghokFR9sBvfOQpGHZX6cJ0P86RN8pUVvUXelvxhZZY91zIYxrms29
PhySPHjpIvOYo06djSQe44HWLYq9Lhsac1G75QPJVnCiMyTfJC+nbkmWe4jIC94xYrquu/aV+bPW
kTMr4NhZbWwnaCGrIujJm5zsryiV75lLPyMJpbfKSZXBk4ZOw0H7AsrzEKGmsGxGe50wjPXMXzAg
/hbOlYIUT8V6kwaI7RAEjtkXyDFc+hDahvCecI+mRi1WdZQB0Yjt3Jp6QmzmXw/c5BQGzyE4qXsv
jxE8BeadoXPhkEKOZzvIcfymE524OkmPtfwYxr3MNHw6nAPHPArXfOSAIJC4Q7ycII61Lx74pkOR
/tIjlA9ehWDdHpL+aorl0WUW0GF6CA16DuSmRJeIYKW2mc81SfZOSgop7JeoKBEp5A6iBVAfKzu2
3wLbhs3kqQ83mK5Hk1AZnCAoj3W5hcHHmI935Fv0Ns1ADZdUYr9PciKxAodFL4fawRbtBhP+sG/G
CTU3WEgNKP+VUPlzyZ64MWZwRE+MhGkijow5mUVO8qvqg+pU4MOeJnoiOP45QWccH14f6Og0LIY8
CWtX+41TYPHLSv2vSIG3zwgV3cYGLSqTXZZkta1Zat15cnAsT4KjJGI1YEX1q+ZwLSjooJUNA6LK
UtrGbBUnAzN5l2VKq6uKXuzQZCHnoXW2iweyxwD7aBl9ZaidLBL0Wx+rKfMi96HFFr0SRSzXFaey
qEjljUH1b/a3HjvS2iO6zDJBLpUFhCUjQf2d/SIFuD0bMWduyxRrty1ZkYdpuCOQXh5bljQR/tUd
YOt4VSK6zU3y43Q9Qz1P4N0EZ4YLat4l+XaU6qT4ALqS7mHaspt1E11wvw+svWMi8Z+q6NyGLFTS
mlVfVsR3vf8e1sORiEJmOYgMOMUS6iud1Wgxhgjj/itNOkakof8S5IyUczsxriAa7kZRE99XxdPO
bK1sWzsjhwlKVb/LaP5XkxVSAMc/yPd4tuLbAcB23zBDHOIR8XPLHhxUzlWi0cTKGXyGrrYmWkO/
s620uclNSph4+NRt/XUY+K5zAuZgK8Yk0ZQfdU5tT/CHyVc7ihvHouWoWc+ZMrhWLxKgkYFLBBux
TzM0uLK6H+BigW6mEyyYVdr0gv2g2yaWduxZRJiD4oJTO80x7sK3pAWugYnuRKaNjSoS1pjsGJAO
PrYED5VIOJZ3rtGQDBBBohOMiSHdoqEyhL7uyrzaZtp4YzbjxlS2v44d0qa9SjwkbZIhfqdnaJPw
xpIBkkE7Vdhv7OAmI5H7opvtS2UCeK44TlpQ3s2gU8bb9CcCvw4uaUEBKhnaT1K/snQc+TnVnN0X
BX+X85upefea5zOnKLX4iBaxBEUUkAW5jlyG5HDqOEXmzose06b00ogBPg4FIxqbfQ0rWFPJE5GQ
KLpV+9YQZnTQbZbDvfpIVPpzbGARyaHHc6/TgyeYgVT6dewhLTHNNFhjfzNuQNMhGTDyeO1Y1Est
rAKToMzd5Ld3YUFEkhu4z1auE7k2O6k5zFDKgfVyLIcoX/ZylH6r2sffw8S5zyJ1SIhT89EbZnqd
rbgaPevt/djXz3V+P7/Eo2cH7FSB0nZi9EizEZL9JHkOXcIhQe4bR9Jn0BxnY88YB42HQQzA2mk4
FJN8bLZuy2I6Y/DRKa1FAq2vamMk/i3wvW3XSTK7WY3a0so3bjUdYOUUG1WTJZKm4z5jzNM79c4m
qAbm0jSnZPSQdlMo+iGJNBtlj3KbxjUGEf7IQIXTRqBEqpvMZ5e3o7pbj3ObumYhboV8p67epNgS
0K7AxL9SwKBXBRAOQGj0vkxPZwjRQLzSaRoQ3Tg12rSxStQTeV/DvnamfTGnGOQDTkrpQ14iVffK
TbH2RT5d/kJ6RCZ6gFE9qrAY/AoTNEoYhCc9kgXfoWsoyI3b2tWdMAptE0idIeFAYR9ZdD1qRe3X
cYUl75vml+2OOBATZpgaWmyUI+XYdaQ11MXOz5Dw2UpexoGecX50Rzh5Wct8P7Qtcp1zvpsKowz5
5uCRbKK7QwbtxkBIkodAvgrMH4ZDd1lj/54N3Fd5NIYUidqTm9TO2nNShpw9eQpE1zyYWfSslf7e
IKCJUVfd04enGAFdu259TC9ZHeFb4mKSVvaPOpbmc2pdRlGR/GQXe62lgTnqMY6tJv/iE6dkd9wf
ypH9y9g6nx78TxAx0yVtu/rU+wcxMA8wVdifpOmjNHcp6qHD0Zl2nbObpe/SI5Cu05ni59HtEDj2
UUzt08geyM7KsobVXdHXO5yttF6ZNEYetN2UtRc6Lvg8OfOnVFkvacogS0PEhhGdwpdYzSsBPhA1
mvElYkn2LeDEATgUMejn0EP02VG/rGXXJOvCsHZZjHQhqO8n2z6EqgQdgKjBNMqdQwwa6dx4foSv
3kTdg/JsIBuEA00sLbsUcGBUNWEYY3hQkLfiajDhWl7/upE+XKuxunha8Ap3LtgrokCm9Ril1h0B
byDR6SalpjvtSrvbdBX6Hx2c2trSk90w1NHBC6cjULXbElgTjNpgF4R0r4wAFX8eldiQwhaz4lwC
EXW6CVgL1B2X6dC9+L0xHiAakbsT5etY69ytXjCkT8A7ZADpNLJJlc94VSqMjLrxS/bNp6M3/Jh/
iwx6PLG+4wMrnshXJ2Hs7A6N9TCZCt+tAUACSxoRNCyjn4MotLY4wKe9a2CfZphjeey1xiTJWJUM
U0qon6C28AdVUFvo0g+1WVLn3BZ+iuF2xEpaS4jnzYi2NgUNMNnorvrrweUq0TP7qUsFsm1EDQmq
QQgRHZIEmg2rWrPCcImgvjT4qsNmEIQhV5sMty+IgNI+jHZ5Iu7Dvy+iGLBYsKorpIpwDBQ0kebN
dov+nLruCU7JsXNlseuGt0xeg6I+11iFN5rtMAIaCWUIAWMZ8qFJAJ21vFY+pgg1YerFLCDjx9F3
PkLZyb0YhUtOUXNvNJ1/JtqMyf0Yv8pY+xk3fKCSPqkru0Mgi9eqRGKspfVLaobMNfT8EnolyekU
3D1H7jpV1dVI2MZVE0qNoiTB0iQedBC9RdhBdqG3Z+xK39G3DmmYbsPKqcymcy+DL7uHQq35H0A2
WPjHIynvBlfaphjJNzUuaQD4UgO8JraWUSA5LmiqtVS9nPzd8k53mag0YQ4GdVb2RmV7cO1SW/kC
/ReGTTnBHpU+a88ah0gpx2drSDErOmGD+Rg2nyvLOSdpA/z9NTe5DpMbsosNekd5FqMUqmm+jXO6
F9aCR52hWR/Wr+kQAX4TPbpJAm53EmF+fFKdSQltdicluH40gYnJJEu5RbYlYxFRQdxFnyZFtQGC
OoBdtzjBfOoTuHatgc0VgLHHA91jKQuM0d8oiTmUQE5kiqMfbT2PUm8S8YMXkEKftMxq+TbyVSvj
TZfo9QbwLj3xsqSf78DdoOw4CE3dGnZJv6vexvp41NBNDCnjIXBNLM+JBC3CdNpw0YIz0B84kt37
ugBSvaBV6bihFeTgQeME2c0N+oPIzR0hU4yVx6C5o6fwpCUGvo1UI6eeL1AzKnogQ/sWt1m8Upaz
YTWvrUjtPXsj01pdpqggaTeOiKWlulNUQ0dD3vU6A7FofI78du/GJIXYgZFsU2JgNpKD3SSGqP8h
DY14Ks9AVgvKmPf0jLl7OJkFeqsbK8vck8ynfZlAT1GhnAMJhruuM6i8KxYzngCJ05XOBZp7gfDF
v568ebFssHOyLkWQU8O06wjy8l3mu+6HU7VE2TTRydCg3vvmNW+c2Kiagk3razzs3RwTGL3FIibx
VPIJtSknvxmwZ4H/NgfU451okJaMfL76/L176EmF4Z1M8ht/6Mqjzag1p6iZfYpEJa6SMcmu0lLb
kRXPrE9n7jKA/mn5Kq2GwYaMq+R6mPt8daFdquCjHeSxGpv45Do1e4djMdapfFw+SFodygq4Wwyt
J9y2vbAPQXSfJ8gY/KD5DHQ0FRXNgbKh6HGZqw8zvBC23VXW8+kWNGe2JEIB/gkZeGs5xYWCHolT
e6j2XAUwQFcCnS56RFUCEAtye1u4sp9bGXi8TURxoem1GzUIBKuTmR3aCn1dC1SIahvWt0BNrnuF
Q5RtSCOa0XNuKUxV1a+RU690g/Gctglsm7EisKBGfdS70ltbntdf6hgaczddTzpZxJmD7g9y4slt
G+h+Fcxm0g42MvLu4grxtTaZJzItyLKwODFZaf2sIFlpur5W/Y/J9/UjQJDnzhKIubraBmqJEojv
M9hb2oQqZmDknkkiTLIWo1SDdnokTbkniFJIfA3jsyAGfO3r07CKCpRVNZcDn72eHGd9O2SBt6YK
/oE0o9Ar83MqHwIzNDbzWd/mC8VgCuznYobQp3sR3uUIOwoThWEBFa8mixiOmvegVzhEJubCvDEQ
sD8SJbaQZUSNt0IT4Yll4R0dkwmxRb/LdPMXJ8qvYCpLmG5Ud1nbwwUXKRwhsukr8oasyAR2lDn5
RoXwsCLHfcxGyUGo2FFthoU9NfyNyckGc5b9OYUhmhCE76CuqXZU/4qDquFLrKozgG4CGlFUl0U2
bLUyYs6hNcHdqD4c/x6LQ0FP6sp3W3dj9+ab3jBM6efp0fhi91QuiarfTJ2yrtjWnvXi5XhLsWAd
9QadR9IG70CPWE7BDID0BcutZ1kFD3dTl+ULhxwNJg/cjtCt10q0BMMJhKcEkpvI3PUPofqHqWKm
0ahLXOVIAUh85ahHQNbHX4EdZrcTUn0zZ1SWz3WspIQzWMMVvX/WME5A/yNxOTHO3hQ6D7JiINIz
vBppfvkiNC52bqxziY2q7pBqxsWQPUxC/yD9J/igtvmSHoe0oR4zV9LVJC2C69trqui9kCjHKusm
L9tqTztTDv6w9cvw1dJBRUHH7bmghhZm3rqlrcap4ZyicBkzfPskL4ciJaLFZxFjw2qoRL/l0sVo
wiITi+RuQi27D6LlipWJUjz3WJ2MHrkhOcHwgZUYsN45vWWj8Z547hOZIfhXkuVkxfDJGy7hkLw6
Rg1hnpzrczlYDvMujQTnkNxy1y3fu97azWUG4Eg5bUZlTSfXBYIWsW7Jp4r8PohMnOiik2O61pVf
AIjTHeOxcEtqw3TQkHpiipPtCxevkLzchhwyx31wSHHdeJOH6r+sn5wsW6uxtNZDXmJLJfHeajj/
ZYZVrRO/2Nmars252GaB/QlqPaGUOj2egXNfNugV1JFObdPKOlZ5pvZwu5gL2u3O01iEOjg5hQcg
loUKfgRWSaS045On1OsCzihOYx00qwXi5RerOItc4iVL7UiG7meYau5NGBW3k46pk0TcYeumVHuT
g+MlzVjIWwrEu9x6pb7txoaZpZs1F/HRIzxJOfGvqAhLtL0kSNg1Uwfvh8iyjTMJRPod84wgeq8K
ePAO7WiqhvFKdfazi/guxeqH58UaN7LQfmVWu+uVo6jctBu7rb58Gm+bfEYA9oWYdi5KjKmgWV96
LLvnrn2uk03r2zDj+8C397A3ySAYYADazEgl8eKYNlgc2BqKYk9DgzCanDEM+lf+RLp8EAzaym7b
V9/XnqPclutEUSUHRfZijlO6N2V88sgbIa8H+6FoZ5Fl06zTER+/1nMizQ2azaK+rQjB2IDDos/h
B3Jbv7Vae6rqkWnS1GPqUBW8grqtuVhp9boz8PLo2URiYkgqVjPRjhi4wq0iw032kanDezf5VLVB
/1StvBd1Kl9B1uP0ioq3SA3veqNdZiI+19rbnm/2ufDkcdChxQOiQ7FScwymibWNspeBqnjvVXBk
NNQM2TnuMfJHSN/TnpN/gy2LC8lwRT3C9VmVn3B4WZAaDvLifCbv/PXNYKzu+mY2VEmZHgeXeM2b
5cf90nZGBtVzEdH145rCPzv+/qH5J7/vpqWCibDc/31z+fW/fP7716eu4nV937cdJoz9ztD6X/yX
IBcdwSueN8utZaPlXXasSE77/dhyd3lieez77l899lc/4kGbKbpPo/I2Y4xV2E2H9OjFBe9mnN/i
75vLo8v9SQw8paXQPkw3f6A+yY/Lhr0Lx+33fW3y/nXfmn22+GjCFzud5D6etJWr6bUJjDSejknc
TLxLrTmQzQlddXT23gDv0nGYnqZdKY+BHsjjFHjOmkABJCvz3aac/vlEPP+IrSwmD5rYf//C8mPL
XY2m0E71wWl5KJSWdRxMBydbq8cW/mW4PcvPLc8sG3B8/OcUnfdRKDBuqwxDVzT/v8vTjSnlITc/
yaiQCIbdDnerQisQQhE7sXCAsjXTiuySYb6XcC0uC6a/VtSQ28GApqtGkIS5ao7LxhwaBBFBXk3o
GycUIlBn7Lz5GjS0Fpkj6X5GBsmtXMCtiolZUNeMCwEcxsDG9uFMlYpmUFS27ODz3eWxlLxNJpV2
RaK636xzY06jX57pCE+ZNl6R/Ux6uvLfv5fUARfUsVVHr8AWFy9/Yfnbha/N5BGtO/F2wt33//f7
f1n+7O+fWZ4Ctsz4uAc7+P3H43+/suWnlyf++Nv/7dPff6FwonrntvXh+2f/+D9zIt/DuCKlhQUw
zCxOf04KSEG6EMN996G3EC6aBj47e2zOMa1ncFLQMzonYximEWmTvceWUUKH9pgK5AHg7JGs0iCq
zlrbM1WKmeM3/r4Luk3UJAfNR7dS5qC8QKyAu9feu0r/pawgPXYlg/gqYalfsXKh4pRU2ZAKNKXo
iTGzND0qTzcTAwQYGESdW+88Zh+aohVQNxWNN/eRBVh+iXtOaS6A6sbQ9Y3fxN668DtiC2qG9V1W
Ifx0qEWsAahBDcMjS392fqhtqgINFGuBdRuPty0tujV2edRFKn9sFAOEMoAMYqCk6OiSQQa3mXc3
+BXDxPIP5WA8mHZ2w/K2JmubBCMVRvuES/C+U0Z11WQweMiSokYIkVM5+Lny9jYxci5moddeBoPB
EukqJ8jvWA9mNXjiu8eOQJY1TPkB4xpaYjkVE4cWUBwbrTLcjxGhJDkD1W3ObNGLbiALJ6t0cpHQ
GM2XJJB+M0WlvTZd45QHfYv81EOMXs9xPRhAdNv9ESOrbJiDkDJHXqTfoujJapr32nvbxsBes/pD
t7dxkjQMGiUT/Ti+rUuK7UgWaKgD/LrkGjPjCL2TJd9s4PJm3GKerWmmWaOxlwrteAA7epXfdDFy
Qzspf+AyIEbKgXNSNb5/VTr0SY04lFwC6wkgB+cHjTSaQ2lTO/jMYOMmrE42IHDmBFXXPJY662KD
yrTJYJiMdbhiGHzpY+PcC5i9Y9pGm8bJr7VGlNteejeaaX2QjkTflpejsQvTHDG1Ky1qQQZmGGNi
L/tlJ+Ep8XqM436pXRN6j6jZYdnAl8ZnkpgXH8qI0LtqVdW0A0okMGPhm6ssNl70RvxUsUYkB+YK
fvWadgAHTDDdppp66FQ13NJ7NH0Wa7FEAaak7e5teDQlzZAjsRkjrqk4PgDtJ7He1U629xBbnbyD
Y/xLmrj4w+TJZ4GCoz5Dt2u9drUOLoVQrmCv+SR365MZ7a141vWq5pNh4Fz49RrIUGq9JsfEJ9pk
U0Sc1URqTAxXWLOKjJE2Etg6s/U1YywSwGL70++q4DmnveV5BCAFfbgte8BtHn3dLfTZox6HB5qZ
T2ZpeYeST0hzhUarM5dPRt6ck9RFA+dwErXSHludJfdk8jn7pvCu6yCsjhYJKMBR0iMtgWsdE9ZQ
d69lUr3pBa8gLRDBpt5dkRu3dTBQ+vF5d0CFJUtB0Y5fRqy064pwj8qsaeFpgYGaBh1WHCIDj6T3
EoSIqqdMh6kTpCw68QA3gXedz0xVneMDeoT2SbmGokInPRGDr9+eLBR2PcaeugKpxOl8K3pofIWW
+mhq0/IjVbQNagiJa6GA71no20C3o6Qb4nprT1b/kDYVKsMIoQyfLQLmJtAurOkB+BmIbsfs1Nih
f2uTtUpN7fEphP52EMabE7k6apgM/aUZP41W2O7qmDLcCGx56QLvs6GF1hoSJIaJvGtoeV1lG92G
TQE+cBK4Zz3SYMah65DFjOSo0ZmSPqKpriddcRrMDYl0/WOb94wt+8eyrnW0pcFPU7QCBLkQ20ai
+R0IWGUNzx9lSozGpZ2diL0LgBfPdFKnDbyTyNxo3Q0v0VybtdegGKX1YQ11uctgVDLGRwk7jPkp
8/sGdB5qUoQcu0nT5KaPMFVAA0pjlMaqlunBFICFpBbc5Akr0WCYSQhM77Ze5DSHxtdvygldGMOq
p3ZKMDV1dz2BUSvTofcxFgb2Qt23jr3TfkaQUmm0ZV9DBJKwr4KMVZr+rOllzacOzFiTkDLLZjzp
0sHY1trbLmpp4eegb31hzxhQQuf1cngYGhM9uBXSLdbWk1lMpwZxTSL99HoWmbHn2nkXnuNiSjdV
mp7pk95opI8jQA+tTR6pkrLDrnZtg/6/H6b4OFZ80e5UXyw/BE5TkAFTaMMrwbyMC4fhJqZvf+wL
Biupg41riKCui5wwhiF+7RG82sPwmiiG6bqKrslBRh9NutBamViY9EqsfIkUfuzGc1tFybHcEmF6
lxQG59TMfS+ymmZ+g8VXVc+xQ7gEO/KDYqiVTeROlYorc6rZX2o+VIndglFGtF/PAUTPjtXeNHx4
ennp9ZH8EsW7j3C8GzqWbCfFglwGj4ZbSwOprlse0OWkJUIEKKD8ufTYK+B2jJmxQc2PLU9MDmy8
0rYe87rxT24gX8IEsmFUkYLdzgSbft4YfYyZws+eAiJJCXuu3ONoDS+BBqiizsR4NFjtIS9hU2nS
38gUOUGEDuoUl5lxAJO8NufuoVebu2GuAXSbuqCkjnTq3NjpM+Rz2Zj/vrXc/f0S51+ow5DB3GZ5
oGtMlnPD/Mqd3njU4gTIj014soO3HF3kj3RoTkUGsp7l40TDaYybo2M63GSQDkFcZWJtuISDD5W7
y2AiptWr8NH+G0Q3cVVlSb9sLIddwZw3y91Ac+igU7CtraYiQtx788nAJkV2/jRFXffTphnru2De
w2OL6wE5d4DuOVooLikiShN0ST5vllv/8VjnuFw3FQajyoxoTs6VE0nnLGl90aK+JIHab1sKOuDY
6fF7U88L5zaU/kpn4ryySoade2Mmsy6IVD/2qVkyndhOcsC7eRPZEinTcj+coaxTSTfGTcReaXOE
8TTnbC9k1rS67xrHOCgbYpEzb6YEIa9GKi6Zt/1MqgIWe2wLXGdVLq8DMnR3iMDM49jm4rjcqnTN
PBa9ymlm0Ir1l/htIea1mKTkgBi7vIbllqLUXSsLCVcQngtZGnMovHFEx94FyjvIEpqJGSP6BemP
CT4xrPEQiHvGIvkxM5xyF0QOULb6depZ51HrpSvGBiVfYU6mo69h2bFrcSxMQxxrEVXrlmvoVaNQ
H9gmp8oZnQzr0rUzaAEQbxIPmkKBoLRgWjfWFmkDHbUMc8zbwiMtwEhtdieXknfThNqvfq5jlk07
3zJ6DzH9JGgM/QuTa2chiPuEhkhVOdkp6wzsSyTIkTkUEeYTDVGIwpkN/dVD3kzGbmA+epzmzfL5
L3cFLcUkpZnDx+0D0Ju/A1Zu/9y4AwwVB63AanI1FLgJBZEZCESl/S5vUbyULHjdGST8vQMud8cI
T3k+Tt66rZ0HIfrXosBT102zVjKaonob6MOHwB7Ped8+9ENx+q/U6urAarThYgIjnNwDzR3gmz5X
XnrWwCdjYqA3ZEjiDtPfpq+AAiKiTbhBXg3PceM+lh/aY35iNKUjUkWpPa8FYS5HLIhXOJrsc/A0
vYIX+xpumFh4T8FjitZjZ48QTlfpLyCK80E57Gh7MkEs8CUxChivhLVhCALdOgIcyTT8JZuBYyBI
tpzUpwd40lUP6HXb6juojkG31++nm+Yz5+6IbPDKQgwB4ogZ4KvJ4WusEeY0L/xXhNzizQ+rK/0e
MxpDwhQ3OMIbdQ4/DKoY7KkuvzQhZ8BvTHy3TtjhhpVzNexwhJjWNpCfiGHA2xaARh+N1zsAVpvw
lpgYdYXNGKHFI4kpkE+wnUczaMo5j5/+rXlGnQa4YIM/FiJBwuj1q+ByRirhg/qSF/NBexNH74F+
PGu9GjuWgL1LnumZNQOnFfM1+jHeeF8D3vAfPQzsZufDnj9YGPiJKOWkrSgkt1a51phiISc/A5+d
oOtj+3phP8ABT/yyx9TonJwIX3m3Aet7G8Pa+hWOAhyx6C0w9gJ4aLWrMmSEtUIeByiqv2UlxnkD
Sbx7d0ZtsRs+/PJK3v90m20zIpU/j/i8nZKL4d4q9679oCW7P3Dtt6xI/Dz7X+SJ3uZh1tT/+Jvp
wHNnXTg/fvj6x98QnuhSZzkhbQdpqiGl4vnP9/sQ6cw//mb8V1EOfZQIA6Omfiw0JCub+Jd2yvfx
R3v076GcJugWtrp3G9rrMd3RVrTPzvX0yR7CuhaNXjKzXUjrNbYVISt8FcnMSY38XeAcvOwWZmdP
tjHuMo3oT5MZO+uGnYnk7wWiCcrA5+kXdL9tuk1foXBc4wHdF8/dXXSfPhbPDR2HFSGGP6MjxNqX
5N3C4LLrLsmRaz86TJ0dFmP9XuxGJhI7+46TGVqDPbIZ7NTIp/HtC4xN487sV6RqbuEVt2uUpZOF
O6p5tq/BMA90s8+qI3B1+7PqvtRjegbHG/zCmIChwf6FA0pOK3WiSlsDTHuNPhBD6sSwIC2+6h8Y
LDyWfOlYbWAV8wxHNbwGDVk/UrIDhlnvLO/YZRvGj/eIzUqyblbOJd9eMErg1aU3TA42L3ujXu2Q
RfY++UCrv9XuxDMUzK278X9OHwpjt9iFj8nMaTRfHLEJz+1B3wc764Iv1HqrixX2qQ3W++YODCCC
5/RHDlkE1wvKpg1yZ8yRHKc2boCPaLMiIZHEseCKI2y8mREAj0Jf/QRMFtobVgdrkh3Xe2CWwD6Z
YAcYCE/tbLw44VMAp74x7hlWGgErnTMtcujiM72B3RYZ32Vcs8og820PkeHAW/S34tb4StNDuR/e
KcF5qVzAd/JYvo4n95W6csfKbcvafE9aDU03QAuXV/mGkhCF6OYY7ZzN/7Dn63+14ytTNyxlK9c1
rf9zxwdkX6PoMvuL6XQXPEsBaVezp0082e6LOStMiftYZ2/YZlA2YTR6wpFUz8TvWav8P7wYghD+
r6PQsCwUz7pF9sF/HoUyagZVuV1/CU16hfxrCJTMNiMfEYg2HDZcP9b47Ii/oa7yb4rmxmeAi83y
Cf9IeLO8nP8faGFaUvHR//eBFjfVT86MfyZa/PNX/p1oof5uERihC4Y80hQWe82/Ei1M6+9ScQK1
dYO0JGP+Dv+VaaH+biqec4UwTdpLLq/hz0wL17Jt4SjLtihA/l8yLQxXzbvtn+dzMrh4CdKUuikk
So15t//jfE7g8hT3rRveZt6bQ2V5zAiwPiqC+FZ1P+7HBNVi3j4HogTb7tIvpV//5GD+8PUAJ1II
5WTJFfjeICHKjl4kzoPigp8M4vb3+nRepFYiPjUlbeXfi2c5BxcMTWEDGtWuE7/F2z5vcntODMJn
gqe82rjE0R+UYbA8QNRzFSVK7dQwgTzwEQrXcYf+vE7jfSu6kyeszyjRvNuSkFOSYNznzEGugnmz
VJ59q/C3+T3N0LJkpOmkaNCsizE4ztms02tJDPkh68RHqIJj4U0aqW49EILZYlAu8yOyClNqM9rr
y612LhqUOTwXPWTsMlc3osuKnUzkJe50uGJBlMFrZ6Y8eJ/6snpMnJFUn3yGYqseY9JgzBoitao8
SNJGL0/FvHG7QZAB8d6nfnUqPR/ToIU/H9+io0W/V5zLcr2eRy/LAnS5ZWRcgOMGxu38HWS+0vaN
TaJU6funeMICM7Ujxo6OmNW5+lneg6uU2o9c35rYmR2H85vT+d+utKpIaLY087k6eexFdI4CPTmN
I7ClMXdMzMFYyfG1yHWrm0BliEnSLKT/FbJ2bUTU5LPmS+sAH2ynd3OUOMDeXjNgHs4BJg2wAQ8Z
byYzTH9Gg5FZtsq8Gnq7OnmTMDHDQ/tLfQe+to/H2+6Mg3D//Oj/45v4/nbyMLYIjmp/CYsOQzF6
cEEoJw1ngHYyR4ssm2GwKrol8qdu5yNX574++iqiyzHHr6j5YFhufW+WcBYTc8XOQmH8R/rK/Ib+
4+4S0FJNKBgrE8ENRT5WhyWN5fdNOli3fRInTCbN1yWMZBqIYllufd815scmu8JHkKIHmUu0pfRd
bn1vlp1huTuNA5pTWcMsmJsAy8FoTxlToGAuhZcHl72D4ciLSEOxWSrf5aP73nw/JgKbaAwWZXMt
tpSdyTRSTS/V2FIfL88QZO6tnYIr/FKHLmEky2apj5fjPCVgCnNnTHkibXI9zM4qOCFElEVMa4rj
H/eTeKvG5o6QJ5oBztwXCJYWQZW8Y4RrGTbmWDHnPkI6dxnE3FuQ82a5u2zMuQdhzd0IJs2RQS0P
mr/oIGf6RSMQ2M0l59LMGJa+xtLiKOduR0bbo6L94eTDhvkFJi7yxY+OEI/j3Cvpl7bJ8qKov+Z+
ij4fbMsDxvyRLxvx71vLXXfuz7gVWuu5YzPOv2DOXZw0Cv83e+e15DiSZulXadt7lDk0YDYzZhvU
ZJAhMjKzsm5gkQpaazz9fu6sKkZmVXdP3++NGxRBBcDdz3/EmQ4C53DwnVQiPXD2mMsKDYG3WS58
bxohESG/BrJegItiiRvFEkGylvf8shJSkl7IN7vkmRt+GwBCVRKNaoClvMQE5ZE/pCpHRzlR0ZPE
sVThWe0YrjCXRLzgjDn6RUdSP0ON4I4GGUuXp9YnHbkcLaIzh/aSAKJ1DYw/UxsZWA/3cQjvUPZ0
K8MIvqIpyw5LXYHGEb1BvuW7TOJ0Ydp/EHJy4mHEagDl5RLTWwD3/G3vN9kxzsX9mMc4otUcUccd
hnPSgmVMsFuYs3PlucUORsSnCRBRB0wMLVBFU+KLrUQaJyDHTGKPOSCkSQV3pffiUzBDaS313MDs
p2fQRIhkmeApZJBrexcPeDKHfDuErZW1aWaHcRwAaBoV95lERLmJ4nsJ78MnziVm2gOeComiSjrt
JHHVGYBVB2j1IgZ7FGdkiInr34HHG1DP6d8kQlvb4wkiT3+sPCIRmylqcaCfP0wS2Z0lxktU2ddU
or6Qf75oEgdeJCJsSmx4kihxPTwFnhZtDH94Hy91uquS+UGTyHI4gzHHEm2uJO7sAEDDbzZPrsSk
CeXGRtREnI2Sq8hzZ2MHihOJEaphdccZcFuTKHcp8W5bIt+txMBNiYbbEhcPQdklTm5buHqZMGOn
Jg5W3gQ5doDyQa5vj/ttgkeWDWaFihP83ZRIvJen32Z9EbvQn1/6bH7IGmd8ySzT2CzUV7rSdDdT
2cE6BfCYHVAEXzf6vZEE1bauOClS0sduwdaHPx4yaZFql4lp1mKGX6M5cy5epsHBCyqUZ0H+fqrw
QU/dRGdaZP1WEmS3HRftWJjYCESobh7nDCPKDqbzgje+pjXapXdSzK9GDxeEfKAMa6fTuzEhKxx0
HZ9pAm9cr9fPXmVX6xx2DL2IqJHmUDlZSKwj1L4nzSUajZXnmR9Hj1jiUynrLwsRl2U0rIWIv6Zh
RHxILhVFrnbuB0KJ5npGeYDTaDdxAw1F9KnNh2otltFdD1WtH7RiBIHJfAytqQ3xYb661owC0kD+
KMns1vJVL8xHl7JSQXkpzfhNHVH+1vntJw8Lo4BC1FjmR8vlvk2NGieRJLyMsmplENbJ4FLHOJa7
M4oiKrFBf9/muv1+cQFN5jLAqynUDk5RvU+Jwe5t7dg3k45zqYZdCYQsI0nq9Sjneb1FZc3xv2RG
QnciQn0NiqBdFhkNWSaATA73pJ4vK9SeGS7DE2yauX/0F4MCmI+Lgz6MX0IpOU6zINkvGWSM7hA5
+sdR1gMrCoOTAybo+vgITO87xJbElljf08a1n4rmpZlRqPshmA618UOTov5lXGocC6jRjpUE+9bE
MCywoV5V3r7RDJJ6Uv8dH/QR2iRZjtpYn+HFAX2FhzYn7Wk2f11kFRRG7b0pAozIZYU0NBHSRNal
1xlbDg6wUJcD0jS50M65rLF6FFuFWX+vSpD1ZhDRtswo9ie6VtyZ8O6W3KBa27ifJ8q3iebX20nU
5zhYEvSZyP4nir0dRV9TVn9haD8ZlIMbWRduKRBb+Nq00UMm68YRBeRGVZJtasqjrC6nss5syIpz
41F75tEf3gWyHg3xhBHY1H4cZa0aC2ZZuXZkDXuW1Wx0VTtT1rdhmbza9m+mrHsTIFpg54AXgOCu
J50ScQxl8tFlKCMshCw6I28K6YOsqENue10osUeU2iNZc+9l9T2jDK9Tjo9kXb6XFfqFUj2K337f
V+KkTWh/SPRzUSPVXwtZ4eeHyMAhHipK/77kACyQATK4q5IbkEEScBRbQPIGNMkgGCWXwFSsAkkv
kDwDQzIOZqgHPJ76C32pBHAeG8lO0CVPQRLJkdQsq1FyGIi3xrYLWsMs+Q0pSSxBEkHQH03k6bYc
n6h1tRSm7FGrYwsjeNYYksnpi2oYm1bXJbVKl4gLe1t8mCwEyANqyA0N1idjgspYToRUg3rs96Xb
agll/BBOx8JgvGfSmxAEOgMjNwIPVUBj1O7xyUU4sq7qGAsPOZSoBkRn/gBbCalYs4us8P1UZO/N
Usxb9Orzpk4ZedV6BVCbwZXTTaRxsllgEV6bZJoYAcMZxuuPfwlqV3t0LWlm1MbYwEUEGhYmLgKZ
bHR7SHcxxYXGqupjMQ+vaajNG9PID/E4DDu1uSHKInSNYZ8LLKJLzI6dcMGfQTbEc3dr28zl5eU3
R88zvs7Z0m48+JKMBuPKPgyC5ISRZMQ/m06Oyo0wd+W07uzIobBqKlkKyqvCg+yHvUxYg8mbPkY3
nWXP0GXkup8F8zbN3QfPlgYGKiNRLZoyHTDpofeqVV1m/REQLMsdIwQNsFe5yLMLzbNgYIhKinjq
5TK34hRA/n1nm+WHIEuHPb0ImoNJhGeoOefFyq0XK8RVxPQetbzk4i5RcyUuZk+Rme7qsXRPc4vd
u1ehggy6ZLqgjpwuQdSRAe9k28x2EYSMudjoqONwEu/9kXxfXUPgIX6LcWQ0dOdLHFLCtOYBY93Y
tXGf4hKJ4hId/Jg7D/qAcUXBeKGInNe+tGwU6MExQ0xyKXB3QD9nSkEiogbHIYQPlsDrxJTLxVHh
+Z6uoSIgCq8Trfmod0n44ngaSH6FLTKzcdKO7cJ+PwQOMWQY/ejW8H3OgvLc6R2OBRkRsqmcLwrT
sDYW8jgcCPXmIerD5mF00LpNoux3TWKfuPJA8CIemU6sU6vN4TSsY+Q1a0uLprPh49+QkZbilBf+
CH9fZjbZDvo3s23Si1VLSwQTtmzlrM0CbvtIF08SnwNC3LoYpvkzmX1VPD8kSzQS2RishlTv8Ruc
pqe8N0mvmGrCmnLm/1wwOGPhRFLVlKp6d9oIseQnLcwbsroQQBZWc/HnuL305YT7UUzlP5piwmOd
COv2sflmz4AGfgh5bwU7sTt3rbnsp9l6bGOvPJnZSK1Zo9iZt3x0GzMty+cRTFr50WF8v6paQUQG
pg7t4ImXWeo97czAzalsv9bGkm0TgzglDQaENlD+KesoXs94jWm+Pj+Ovvur61mPUT/phLFMEHpt
gOQpikgvml4bP/xNK2bzsZvr4VJYQNBuAatJmAGEOutr3C3ZroTcjmmE6J9MAWw727hgMmrZMXy4
DHqRnQp7YDwHfV10ZE24ZP6M5kgkTsqTKuHmWvWmXj9QiSMs+qGLu3sb5eUlMbSTgIW2R971pTNN
zCV9XPgjL0nAUzNCAPpsekprpN4DnfRIw6wZD4bJOApGFJuBcsVqaXT90GS/zl7C9KTkf83sCWJf
j+a5HwPYz23SIpYUJibwrcvFVQ27KPJ8NDt8mpgRfMFjZtcuM7yYFIbf3JCYkVK8RbTQ7Ps6+Vg6
TGSXtLsneURLgycrFM81KM2e0xabOkQ47WHWammNiz8bWRH8bxudOueDEVMEiHGq9KCuEnVtHV29
fUrFNN43hTveqyWmKMYq1bAGcZym2GXMqO8KhqnMe7CyH2c47OVy1qIQb6kMSz2CE/VAEJ7ugwFp
ZRJi+WPpx3IetlYZ92c/kd50DgkoxGsHyThsRA0XyHD8owUJ+V2a9tGzHk532HHiRdyVXzIP84JU
znG0MHnofYyPR3EW+vA+mgLxLIpPaJ2TxxKtMGorcRmcEmpHQf5V0XzWxYJtt9OQ+wksHSEpXg5j
m2OXNfSMyUY9e2izMH/wqii9ZO3nUZBQBLW1OUSdG75US3jUshoVaMMpsqT8Our32eARf1hEqEYa
InOzsCmJprFxI5z1u6ipu1PZda/YH5j3fk9J3+8ba53oEPfQelcbsI5+b5fa176imtlbboYE2fmA
lmTY21byru/85qJHdnnoLf1FPWihfD7DLxGwN+3xoic50/s5RaYQLMeuaPDLzucj0lkuhJ4oGmr3
j4RR495r429QtvljZIoLvdEnhC3NsfCmJ9KJ9XOMKjHq0Hr3lTTq7KBRzBhdME5Ltbs5m6qt6/rv
edCQu4anKVPgL0RZZ+c59Kd157jk02WduzsspAFtErfy1uVoUHWPkOB4bcVoxUNIwTOSK4awOia7
0AbPcWvopGr4OvLdwaTu7yLpzTV9qzmpEgU268poHqZl7J8lmjrtsz5xv3TOuOsIjOKeavexgxHv
WMbyGi5RkX+2RiG4HYZ9WEb6cdI/M8QYSTyeSzxfbIrPUXFYHA87PIRfJODVq0mLJ0gg5d7P3G8J
w/b3FqP7vmYWGWmac9Zhald5vYdp+krwMI6g0oPAGWYCS1tKml1FXlZ6zn37kMROdhmIhn9ieD1g
0Z5SYxohLWhiIizB8L+3S0JomoPVT+MhTnMhHqIYDCh+lQywqc6/1GZIBX2mqBbJchxU722HTmMz
xXG7ag0GsIvDaN6Rw4F6RCg3NsZFjcJE5y53hY2Zd1+2H7rMo6DelPoRrxecscmO6vpibZe9C9QQ
QhXtw3RNV3YP4za8t9E7Eq0OGMNgvevAre0A4S/GEefFkKYIgQajbyGquc++TM3so7wYnt3O+AAL
sjuZmnXy8Ro4wsuoCe6keOpm1cFDKvfSi36iqvZqjUuEbwA8rGrGFAfaYv4wLKSkhL519nMszizD
Y8wZIerWoda7/qkQZXPW20s14H8xOsGwtb1hfgdFbJe22J4BRVl3ho9yvGyDeBXFWXTJbMberrWk
JNPEX2vcGBrU4hC98u+NSCAae/74ajcVdlxVvrFrHCBjB8cNbwpelhnT8lgnxiu1kujsuy6Agy9w
QFmCjXC16LAw/MFRzmfWakAkNb4Pi5ju3VZq8Es4F2VpfPc7A9jEMA/jUmzETLphmOYoNb1S3xDN
BYxsYL9TWfF06jGC9BvKt6buFe8bIbDAM4MHx3ol2rj/aGEYQjwsFgOdh2UnlHmiev0OoX0EElXY
9qlo5y0CteGpbgTMHHR3PGGsYIf+j2DGqgH+bPXngo4urHP/PhxI/8l8xog13iajRuMGZQ1LAd+1
wdJi2c+IM5Mj+sMpKzeREeFZ32fafYh3E1GVyFlyNG4YBkjvfy5YE/FOak2bwqmms+W3qJyL6ldR
e819OSbRyeXTT5qLntjJSQIFNttnS/CahwjrZ27EePB4yNr+9KzViMIqDXNOPNTG1uYaK6h/6InO
BLT1iMPDrj72KWqP+WitM6a2m1yE9qqjo9kgoiV8orXwiR0Hcz/6xXCKGtyC6Oa1ddCZxjmW79KC
3CLzQhAlYGqvPRO9YI6tXtPZ+osZY87pTO248ijWMH2o+2OMuNUp/E3Bm668oTX2UcwINa3Lixde
pqyxscmFEgArKjt0afaka/G49Uf+ANfvbJKCNKZAvU8HwBSbeGmtP8QGguMwys4AE7vR8rX9UBvt
yRwLRMXtkN0N0UQkQ+/qB+hJXwxoo2ANUDYCDeKpgyRsldV6uGdUBDMWP6xxaeNNvHhAx8ZQkWPn
MV8rGwKhy2VYQ9Y211GhFTv1Q+swSHGjmi8aPvGOGSD7QCgMs8kd6ImWgnCcpIYh7OT3QYy3hy6M
FZ4xPG5HDBed3zTLJ23JK19Elix7OzS1YxL6kPGN7lzm46chW3SesiHQxWSBKOb9YmwZKwOQtumv
Vj0tOxum7H2Q5/6unvPPXZ5CqJl9d+8PIgOPRAmamxhC4020CoBXie1uklMJxUDXKhwdJiqWh9St
xMEm7cVH8USfHJ68LshgK1v4U6blBR+Qrck321WYiuS1jWQUbPNc4B8RY6FfxOO9lyKFdAKz3lhe
5xwzuF8ge9qznSTuSTUekjdO1yQrYVr5g11V6dYaicPxQoaQde41u3h03bMRO8REwn3uY+3BSpxP
tt37h0CudW7yiez55sSkfgDA51kwms7H3MU7o+7xPEhM47nCX+OUxB2mscxZNwSqbipjHp8L2UwE
AWdF/+wPzFSLKWkeanRmrg9P2iZSlMmDca+5XYZBZWmDRSX1CTppcij9dFwXmf5oRNr0TiwoJtIZ
2654WoiitHTjLuOPW0Vt5RKvleCVKaxtZVOwHJYm3sUeY1efZ9eq7gMkqPnyMLXcv2U5fbaGOt4b
/KkX+PkrLZ/jsx/23sqKcITMkv7LONnWU8Jl6NMlkyQHqS8TFy0s8V6o6IQhB9zX2EFbw8LgPDtY
pd0++Li4YLvuIsRs+wcAwhoHFXhdXWhhhFAwbLQBbrPZ789es641k86AqSnCKyxzU7vBwYyHcJ5p
3dmH6JSAOD16WHlB3MMrMcDLqkEN4AIdxvZIUjYmr6NtnKqm9nZaEsaH0EPGZdQdxZPaTx/SeXhY
3HA4ZsCBbYqVtOWXsVRigtMM892I0uYuQQeHCRD5aF2KrJGH52rKKfF0RoJTSVmYUKugnRS5z309
ON/jpPkmYCbv/ML7HM3ucWyH/FJ2GQZICVwsRBz9xm6WCyp6vEB8EzY24DR6biwkZlTjOyujq0+Y
NpHvaUrArSZxSatwanH1dWSE/Yfcbu57zTEPpku9eZndajfnODWJDCWZnXXPwusxii0JZprwjMIu
rX+pAgxpAHBfQp2+JAtkonCs+xunR1AOC6ytiRObbfPAnJuLo2f2Ntv9LrfBdvWlbujXcsIRa++p
m4CnRpsEDU3DP3RuSWApehClWm+/meEEI70m3kvYJL8mpKkLOpm2b3G8xZR8LrtVMI9S87KbvCnZ
qO/Re7W9Mxf34xgVXMBxmO1HvX8feUNPmjTapLl7WIIPDlYn20GrFx6BDgCxT+XWpfB0LDvrpSIr
xBLTr7iVxdDSrXyr2f3xWsuXiNZPdT9VAVTbwqB/ieqiIFtbgr25xJIqWY3t23LTB4AwJYK8xYNS
T/GpWGt+n/EkgKykGLV6gcFjhmXK6rqeSCpLkocHwENxnH1sgk2nIyFwjBi+W9Z0TDo/28RWPNx5
InwKez9EhoVvn6rbK14vY6hxr+MKjjUh1ASRv+am1wPLahCIH5IGqkJI6fg4SqRMZL6LkzIU09bR
x2No4DRXmwHGgkk3HlUTZckl6FDHaUA1x3a2oCJOXNw5VaxTgCPDHUOaJ26W5m5w6g/2MhrMWeII
IT1yu1OS6QTt5WG+Fr4HjOHoVXWCBY8MAFNKxC4TIPSCrNZImiPaapJDF3peY8HwBxz0vZ5g4B4m
eUt+Ad1fULcU2qMQc+CUYCH1TVSD9LI5ZhLku23TTCPZpnP5/qc6dGAySkqZjdhTMCJ/4JurpRI3
gTeraodbER/UmFSSmB4yCm7SkYxWlrw/l9RqJH+w0jBelq6+RDW8yLyasjse7NkGu4LgiPVMQCpq
wRTf1Gw0LTDFVWPTex0WsuGuRGqP+R50ZMqfVQbDXjVqdTEYjCZJSaw9ZrSDlxJxHC6CcQA/hvxE
i8Q0wfMlDSNVJIWUpzOoOkVjqhUMeBOzYd7nRbu2Er/qs4kxlwRNNUwCjqnCSxmDtEcfc4reT6Jt
Q2X5mKPkPKqlVC5FRYZ4ukse1CYKidMhcj908utI48xr01UDyYsDxluKWK7oMqHjHfMSM4Fcgwm7
OPXnwQM0KxwcBbJuhijzZzOY5X1v6M1uiFJYIzbW0Y5ChCkO4qBjJuleGxxgRJDMeLIeLS/Vt/85
A+zyOnTf6v+SrLEvZSX1H1H3P//1w9ruW3l5zb+1//Kg9bv/+/KP72Xzj/O77cvPR/5w9vZ/1G7C
b9ev3esPK5sCbGl+6r818/O3Fq6P+iS/H/m/3fmPb+osL3P17b//z+vXnDpmLIWXX7q3jC/XMaFu
/XOOGJmqZfP6tfzra/4giQnjF2GZns8U0tFNlBA3kpjwfxGOQMfhQdEyffGGJKb/InSTerplCl94
hoCp+ztJzHR+8amS+h7ELhsXpv+MJMbH+Ikj5rme5/q+73qGaVu+5f3IERN5VIlAgw6VNVG+csHA
6GulI8afS9dt1SR9QOYYB+JRLauj/rJvCjpkQTPw3Zv98nxqVTWlbki9QUhw0eg/dimuNJt2zJ6i
wQV6kkIAbllYKG1LVB4MIdJI5cZYklRUU82SpHI9qCkQkIBlsk8dlf146JvT3Y65nUktTUD4mAEz
Ju+lO+efb/PTu45WAk/1tlst/XTM9ZO1GoOz3GdEfTum0NuPIhn8jZZ1h8pthp0yei4WyiDCor6w
GtOg+z0mWu1ynfaHdTCT392lqVfc6WiI6Bt5tTqYDik/6i9q+XagWlXN7cjr4fKFb97g73b/tC0s
Sg8+nnOOBNECjqiuTtVwg37/CLj8nF1Rk84gqzfXfG61qBoVxX1bNSZpHmBBFrvGdwPVk0XmtwAH
8ve//Ys//alqtVD/vxfifTE7Ls4NjqRfKXNp5U2dWDCZy8mNN0kEvQ2VARd1mVfRqtErUs+knbXa
ppaur1OXNGJ/guQ7/aKu01ltU7sRZJ5qM0qpfvHaDNcPEhSI5nrzWrVojNYjQ8Fxq9auN4e8+NXq
9aRylWrxpGuXUfYUFrpXbim5qJp41IdDn70WsgeZQwxz0ZPjJJDKppDdjlqFPdytZmhEYDF0WW6Z
Rc1eLXYYGJdhHR70KC/AN4vpTnlFqAbnMoIQ+c9Anvt4j1p4o7bfTCiAzneI6sSukaW3QIpgEuUK
dls3m9LcZE7xyZAENtUorE0tqaKbLitvahVC2cdlrryNKsF52CBXfmHtJ1veTAFcKDJd42iAP+VK
9BFlvaRdhm5HxejNohk/TTZFTDxKatLSMvZGspyXq0VPErJGrFMOdv7ohL69rW1xVl+M4SNvoRY9
u8clLcPQYFX6AUG0hmvkD5obrtwkcfaJNftic/v4rp6gREe4TeWKC1pVIpX7hVpVjfK9UEtpXp+9
ljqRrYqTboUgwFgspGJC/kZ5bnXbBeGb+hVuJUn1bqLXMP20XMTksCtnP2ZsuxTkgBRzvYEwGZMa
3E8MSeOaRdvuCFBOKThnqQFFc6ndVRVDhZuTFqub6+fSlxjDiUSGxwH94S9AxVT9J5Q2Vj3ktL3a
pP6h238VbBdIdMcsWHjIp1n+oWqLcHtdxWi3Ps4J+UsNVuh3YMB3eRyEB1VvDhgl+Vhlb0drOSR1
OexU8VntU0tMozeGlWV7/vGGQRaDbrXkTxUjWU2OZGusZmC+9F+9bqQk2kUu9wnsAawp5aJaxynp
ne4RnauK9trwN5V8r8Xj2W/C+0zK9uDMVkeodxM/zJ/1/LAhMsNB6YLPWfir0KL2OMtGLd1WvcWn
+rpE39Wmvg8/ecPkMJHquSRczW2PXkZakxkuZ+xOO0bsbIrCztjFTrmfUu9jZcHvuX3ZawH8tj6J
GLXJpFXr2ze8fk2oAVx17Vwzg9KNg8jvbwSFG19BLVWySm8NA5ZSTUAoHRoioM4Y8wa+ueIruGp+
ZatWbSgRqFBUIgNb/kT9hIClNxKSLm7Xq7o6yrT1kY7P8EFb2flf72AJqvu9tssjE5dauaYay8ov
dcSdp2rqoDX18daEiKFXro2QX/0rJQSmbS2GxxszAnM4TE4UeUKUKC/Vuq2DVILNAS6pAUEv6cuq
ER7mjlpdU1GKYdM4g+lTCOkI2pbXvCPnMrmLwXGSE+HcyLmM2hYU828Yr0Bv6omkUo2ToT/tSoGT
dpST5LtAT1G0hEnSftWS6zFzwTG/mQ6N+04fZw9zScpapSTTV3nO3IZ+j7mCbIZpwh5YTDlTd53+
O5WTOXWBX9eh2AWrwmcyH0Glcip42NcL/MqrkP/mMntsrGcsho3aJ/VjcXU05JKFgk8V1AdNQKuF
ZEjFjwhkOStXF7dauq12jaNvSjH2Gw9Qw50X/aiaMCQ4ciDMCHPJ3yXFPwmJb6ulIhcr8a7aqF5y
W1XbzCSMdsbsnNSaRQ9NMoA89XVRbX1znuuip0Nj7HjuOTPB601b3zPfbo/TzJPBaGHJiPapNJxh
3fcuWmI9NdeDFuKgRakBD2tM9o2KGU8mh5Kdit2AXMBlIze2alHt56FCsg+FdgEzEbyMroWyOSz/
ULrdqEW1UTWV3K2WNIpxdBrycru9Rq0OT2Zvk+ouT6J2qa1qdXZkn5Uai1QtOhVDE7murHBuZ4qC
hFCy2MZHiwEK2TbyPUo1nlGLkRp9yo3KOUetvnHp+ee7Cdhg3Kz8fNRBV6ef2znV6W6r190/nS5R
d5k6CE+dctf1hAz/+YHefMrrgddzuDW4Plx/Y9WkdPrlJDu9dqTTU+uBYQ2YkGNup7apppd7b6uL
R++kDlZLt9eqVfTH0TGzcXfjKCt06VjVorCdZUHGwqlwCmSrWrxuvZ3n9lb0iIS2EgwCBvXH+6mX
/N3Bb8542/3TR1QvfnN+eVa1bYp5Unggv/JmVex31SjN+N+tmjM0VDp4BKB/UuWV+v3WWHbeINad
4YkwKAPOontXguTbIT+tqh3/dBsEAFxqe7ix6jhTjRd+Otf1Xf52fz+Q41E7tfX7J/7ziyqav/oW
rXpI3b6u+jHeqABuX/V2jK2HcMOo2lXkM41EUl5fJM+ufjzIO/zlrj4CSqbOO1xSW6zT+4EYTznI
y0kiiSSF7CaccdWQT63fmuvGptADXIxrXLx+OkjpLa6nVKqLmxjnulGtC2r+G52os9ED9408jaC2
URBdMkLg7zIyh4Vmd5u6wULYa5IQlhQuxtA1XXdlgXpd0SBcp5fxnT4BwM51u8fdJVn3OnRAIQfQ
SinSq7Gkgu2MKOL7Q+OL72ZdkLbR+9YRQzHrqJaA2uzrEqCou2Oqv49k79PK8ZOvRlUJFciVb5L8
h/YLApx20g2GzpCA6HGmmGkSmBZDLqVvCWUnrjY6GrHJg0EhuXT1ZyPym20mwkmgPveOMOfm3dB7
OPrJprfK6hDjjK9AsUTOWq7Y2dAekoQxQyMKcexkM0pOBrVGHRGS/dmiCH6FAW+AoNoGew3FsA4U
Co87RsULKadsKagZLYx3fDepf9bJr0vjEc+lumNP9sSqaYmZOJTlR8EjmEeE/CVsOa5SP4xaUo3a
AauN+MIhQCUvccNrY2TRvl28baCejQpWTpRGRiljrotqqyjiC4wQ4oDHaDj6Dt6IaG35vmEz738+
+OY9ofaoE0ArqUz+jLLpujcNvJm3q2qv2hbLPBLNn+y1NLI5BuQBHJ1ESvZMeNtq222HWprkT4WD
kY93DKN59f+qpVszyGtA/edqm1rt4GxKuxleotavS0v/FGG6sCWs4o+9aod6sTouDl3iqy3SgGRv
qWB5UMq3Ei9NdZGRmuwpVdJViHc7NIoL6y6g6rl6c1BmUlmJu000MFX1lzJoIeH94f7gG67H4Ein
kILzWIs3PQUHio8lTv5Vf6+avh6JOO29vSsm3DJvKHmfg0PdWZa3HkRfXR/g9SDzBK6PK/kkynVB
2XFA7d0X3gxnFp68WY5H4PvxqMvmtgpVOpLF9T92qyV1jDparVaByPb/H7Bt5v8dYGvbvv8vAdvX
LAZ/LuLXt5Dt9VV/QLa69QsuJrpro6g1bdtyb5Atul4LkwTf5QbG+9EFLf1D1wvOq8NP8qn0u575
A2Rr/GKbJtUKT6ASkXSx/0TXa/B9flT18t7QfwGATerpaJJ/RGw7gpaqukdJAGXFp3gqtuhirPtB
VNMO15fhfWlNGH5T3SDG0MZiobExQujiagdtnipzmb/kIvsS5vCaJj/aBmZxQRRLaiokT6N4yIWv
wXGaf0OERz5xkxHO5lt7nLXfj543PRTJPD34nedc6wwUCYDmH//qP2H/Ra7M7y24QV0XIqpnSHX2
W7myVcxV6kf9cAkNM9+NfrIyOuvLYjX2PurC4r503WitY5W3KxotWPV4sGD8NOmXKrK+dZE0IZ+G
h1KSbAw9K/bIlrqtZwzOuUmrDQze/tFF4rHyrTEl2YRiS+NBhgi84OuQjvFeTMUz6mT9xcXYeqUb
7UA5vBpOsVd0O+ysvneYEp4aB3nsbHUbDRXbgWSm5ITzdXJKO+rSkws1dZ5TEgQmvOZ5Ej8Gmubh
cjaY7/vJJwvKtfAp3ZA1Bn5LauE7Z6lMePnzsApDfCHfXNx/85s6XKs/XyzS08DzDR/SI5WEn37T
2I08x5+7C9R8dC3YvZNdbvUYTULZHIjmsSs4+xrqjZMZa8SHVMlveO999ayw3cV+bcBYrsCAUvEw
DL2578quh8c0YIxJhvLU2O8SptCwUBtooo7x3scl8a4J7F/DrBuOQ0aWyQCodGK0sAmhNUIpTqDg
xWJ8SUtIXZGTvJuyqHCAs8KYcBUyeoDlyos16dGutgOEc4aPzVrpZQ8MO6nlDl2yrmUG2WxgbYXE
zC785dFDNfNhDiknusS3dnYVnYmSeIBqQMxhnEpcuWM8ZD+nMZk+SdTlH4wOomdf35tm9u5Nly87
/0GicPOMf8a//j/0v968LjUdxEyuwz0MPf7H/8OdtXDUqqy9FPbnVNaNPVk3NoZE2zdRH+DFY8Sn
AeuC8zSQ9pU20cYJ4CYb0amrGzLRC/vSd5a4jztIAZEG7XfNKFZ8+Nefk9LTD5eNq7suonfTN3jG
0MjL6o1zgC2m0KrasCA+S2uPSWqfCye3kXeNFNhnx/83b2fIKtNbpwL5fj4GBa7lMTJyZZXs7ftV
XP+wI6Lygu+tHj1o+re6S0lj1wyb2qZOtlCXkvloLv67mhsKmVK7dvy+PJHuhBeiJZ7dZ3P2ww+d
KfKDQAe3rt3PRJJQT421D0BKA3lhQbUrA5jeyAZczBXxNqoMWCKtCJzzv/n95Af+8Qtxrxm2YZmW
Q93v5y+ExwOl+SKPL3g0/OZmESS/iIufcL+GxxV0oNBJxcZ1CXlth0q7N3kSnZqlN7awXp7j2CBm
TkSbjrTOOyaIuxFS0aNqUsv/phedezBjbkHkl8S0iyU8TQtRTW3UAG6RbU49qCGHdRm3Y29xVdUj
8axNztAW6sKimfpRxLW1bRs3uwg3qEmJSNyPPilSK8THKGojuNO9i/VX5uGeSwiUv7Q8AqqW1FeQ
KQR301kbMywlQc0L3cAXwMVaSmv7710roovWCDgqOqGDzFb1e8+DSlHN6YKtX9aeghIEpLKIXvnX
v7v91wvJc2X3aDq4uNCRyPvvzYUrMCCH8xlo59mD8zgRJ6zZI7B78ytZKDx4ibpcjWjo1kY0f011
L/lm5vraSMrxtU5dzHZTy3mI4PAf0lEbdh1Bcc/JrE0kzXPsgFuuqc1f4d1crNQ8TIaT/JaU3kx0
2BwhKp5nUphy9IHYRKyHApKqpQcuc/Vn7DcxLG5afzMPC85B9fxIkOF4v0jdHoVZ7RAW+rsR77bt
jE3pPoIqA1eNTFvNFtCwmSru44KwIZSj+2mJoeM5RXYJwSuHoPk0pFP1kJlV88Fyn7AZnT56rd1B
/f93VjkId36+tBEp80TAJ8fXLXoV6SL15id2Gi8WTdSZ5//H1nksSapEy/aLMEOLaWpdWk6wqu4+
aBkBBHz9W1Dn3j527U2wlCRJJhCxt/tyWSAoJlTJIAGlM866UDqg0MTY58jHD8sTy0L5Yaittfk1
LW73Bt7G/7zHgGtaT3jX/j70n5c4eH0bwKy88e/aegExCRFmvflZ7/J0mKd8xH9eObnws0HJUdJ1
Uawsb9eGtjhqZGz+543LEz8fuWwg7nkgS7b9+vOYtWzB3w8nAoofI/Q6/Shiufn/fqe/r/53vcCO
IqYKP9vwv1/mPxs7746fbVpe8/OhqLHvUmNjtH23d6Svn6v5ZcsLQrv1tZ89vzyzLMZl9y83bQ7Z
DO0N1/i90c8ocEGehhWewVEEB5iCleiuvcGprw+ws6ArCneyh4k3MI597Z3pnykHNDLKlxFUPTwG
49hl1iW1p3+Y7bubfkyeZRZ/5Ypmf5yp77rQnU0641cHDzOJQrWNSfol7DxSwU2QVsKN9uRSvBGa
pO8qZ7qWnb5NWoNsjbI4c8GvqbrnPQkA2tYyQ2sVhyTC1bIFcNQwTMhC82aaQ7Ue1cNAosk6gviR
5CY4fTi/Q5gk60mGM2yOtAsf3TVQAgovOm7vktNo17MOonqrtZ7+YXSG2V6brG2RUKSG0zWY7pvw
zZub/G7SHnuCl14TSzvys0kA1u290Zt3HSb3bZYO3kqXJZY8V47ko9MI4TDYlIGf7E2reoytjguS
2+84fD/t/NMv2mrjjDVpImQOOpaw941NwEVq09+smIonPhk0BQ1lPLGgTLP6gvHI3YokDlaBbbxP
atLIIjtllneLCKw8awjZVuQs0lENukPrtltRom11GnhxeZW9ZyEZTeShrI1c/YZ6/WTSW95UrvmY
Ru01aKS/AVf4OEU2O5hcwYbmyh6NlVaGz9CTw02kkjV9g23Z9b8guQJjLLO9xBaNl7+x7iz7E0Xw
Oqxqay9H2LsxkHNftLhEXOgNkQu7W+fMSDJLPibHtj5ojXtuY6LOuWKfMSMDlYzzZJciT3Wymafl
8eul6lfS5I/FbFszwVnOgTCHGt9MZGj6HNEmNpriD0bg0LAOJfFEVQftxjmqOCLpEQ1IG8mDkTpc
3uPm0jjjnt5CeMT3RYxgRoA9Hjgg7So1V6aII+w/KaObglNx5r0YZOetpjl7cHYp5KpdaybhIt4E
4dCf3XJtb9L90eh6DpAHJ1P94w3ZKVevtpP+disiQFXbQ1BIH0saRxcYe6dKx4pdDaSiNzRhUrP/
trz4kmsOPujkUXKdX2FWvJRN9tTrmNpqAhRsBKV0mEjnm3ulxlnmzqvCtnw31CQcxh2JRaK/b0no
2EhmepNePcVWje25ct1t1JIv6JjknKaoIhNhDFfyXHZ9Y0enIDS2fYoVoa/3ug/MTFRE43W6XQFY
R1U7KjrK0ubUmk7578kmtdasCf9VmGlqHaN1SdxIY/S3riD5GQvRBa3iqm6hEOqje3NM8l5coBiG
H5urANrQaTDGXZl63/Rt7jhh5SdfZK9jp2XM7GqCPk3rNIZjuXUy/VRE5pwcCV4tcaMHuwoVh9bs
V/gqXI3iH4ONXaR8Mp8ceQLsu/NJJbz1z16a31lDvNU5IQLaL0NiAWm6CB+cP+7BWzcDSYsO4FHq
iOemZz5oTAY68ApasMehrMr6MDG+JHKyemGwtUtTXFwukW9lXl1goxRHaTYf/IcaSMq+fyA4Cyxj
AR+iGSaDC7RD1jH7T2Gb3iJ8N2frHuzDDvikyi6+iyvLywsDg4j9ZDJCXXHZxgipm8na1BoikQL/
zyBw4rKFqGIT78x06NvJi3U17+mENgfCe+1VS9B64Ox76z17z1RMkWJK4ICNTwCPqgJJv+4jeJKj
ynE1kHulj6N9Br8E0JpZ0ZTa6UMOm6+HPn8vqDOnLTFHLfJrJ7PavesiD6/DDlGGDILdBNJJyRRH
isw+s57wRXakIAJlncu3WGRHlXU+5jcbn5rKWvKV5W107qtGM4/ksYtVWrtiO0wKrbX7ICdC5KyR
SaMsgnM71h2hZ9561PMR8qhu7W0ypLym0c793dD75rmoQcxK5ykh4jLifLjGpYKdllYeYKriqQxh
pkD3QgduxocQGfbecD67oL+Y3awMK61nx/QvXsgvDNT8iOiY7OUwyDYimZ7MxiNYTCr6C5Whdr31
xQHW7/Mueck4ca7HVmCcNkHlMqqeMmId68EmFjSL9gW+VhXoJRGzXU1mJndbr35tMv1xVVfTRxkg
0MgqLEJBSgi55b63jbrFnDrrYtp3odlhE4R9MofJd4Xjr5IYHNKQDSFxnGQpgSFEFKNGEJ4+vqgk
OA6WwQjasp4MLY8p4MDcrE0tBtIlnzvNgiJqaA1Q0sbbBTI4y7B29hQm7r1UPRE+hw8hvup9+Afg
xB+jI4LJ6NXBmSawv4Z610uDsLpZ0ZXYQN6TOnZWqequpGDgJxkQ1EcdmS9O+ea2NSdp/uQwVPoN
UaYU053mGBcXQTeAE0xSQ2cbkuBAM9N4R0kFQ1O3h3MfBdqtFBXNgvkVy2K5C3E5utPdWJ1DkiK3
y9vm9xvsmF9+xGf306Q9StWpAyoRbw+mOX1OpP7Psg4AdlcACd1bw/V0Zxe6eULsr92NON7X07yO
0n/oi1x+u2mWbCrHiG9KVuKS4x7bWEGrffQ01ZZ1eRPWOo9r+IOpqerIVKzYd8WAZDsuweJ7+Zen
1e1vszDO1JTlu2Yb5EWZWnWh7DJcNT1Wm0Dvik/NjXbLS9n1MMeyiPJI3I/M3obsSPOmfWhRNqAe
mdfWX1Pkar9Mj95Rruv6nV768uSTwbIzKLW8hHXw7syvxFx97clkfh87oiaVHsWXAR/vNcq4ZNSY
zD8nGBGD4Ta/lQePY+ya7okhD+Z7Qp/GsA8ORDEaD3qHK3p5mW6/WXZtf4+06dYWMbh3Y6QMWiMS
rqneJq+e6b8ur3QmDN4gIt66yFfQQJV9LjQR3WLSYu0SRHivfZZFtamwzP72oxn661rpE4Y9DVHA
aB486WoPdmMaq+W7zAHodIDEt6oC6GmTH991XhWcXCSdu15vJTN4/3nZQUbe3HO5at5yR1hbjoPh
3GRNe3O8Id1Uutl+YbJZLy+t3aQj0aVyHusszA9uZfeHskuax9yS/LLzTgwY7fqxH35h6AvWPjS7
W0AuwlnTcm3bAIp7DYP4aXlp1EWPQzqXDRrd37a1U50L/nd4TfBuFG6H8zAH/zTvb53GH2G9Zf9o
hJM4+FFcH4xB6o9g2OYgLz4YvzuYEnzqXcQ6HFG4tPjG+iL0BljrqMZ1TCzYr8F+06bc/OpD0rYa
gmYuSI/lzaQ6+POCUju3lp1/Y4DqNsCNwkuvafFtZBvxgljlr6BifjkY5D4Qx2bbQ3Ud7cG69pUR
b5aPKNaq5w+nu0a6yX05XUNY39cB0+GmSUfv2x9WP5vSdlRXpRdcfQTTV6MmXKaofK7JwsovIRl2
8wYz5MNWyGfdKqVZl+UFepD6X6P2uGwPlHF9TSyufstyW16A7lt48Cbx1ffU/eZVFPHUYwcNwttY
G+lFb7xgU0rH//T4sZZXUIdoQS8VzR0nT3LXR5OcFDLGP4UitGL+1k4wACRIyEnPmU6fZeDV25gz
3kfMv3JZh2ijZM1L4/vIJ0mymE9N8+T+w00wb87bMUl+HjMIxX0WWT4Edx2wl53HHyUNruVTQjTc
K7Ny8eJoCXODZqIXhuGRP9P4nip7v6xHag7mU8/NHpyxpcHGNXdHIFD6TiDTcVkPCW6guNNWPQhT
i05A55qdk3J4MTw4La/IInLOEg6JBwBr9tGE5rZLK0I4Ta96rXCQOGpSX4mfBRtHH5Nz41Tmo9Po
vwYNDgQHD0bK0A3v/JjRvh5T0vDmN+hmDuzIc15y0woPusvEJozN4dMQ5+WNZN2rraSuceJ6ns92
IxJk8NsuT4I8mvlJtXsbHF/eVO2gFJ/Xivb6cRj07hmklgt8PgdbgUX6yx0Y3LjRl1RtAT88ro5B
rpOvS4Fv2XzdlUQejoV1JYVZ3Rk5EUnLCnuilSXpEE8dWKdTUvnpdnm8nE00QsJbHytGJ2UqD4Ny
zNfJsw/LJlbWGGEjHY0Lhjbr3sG/8LNGYrsSxnq5/5CkrnnuR87VyyrdMNiYJFy++0oa+1Jrp70e
uNm7ntiALNmXvQLy62MSPCNaDB/kCCcpcJmkaaSM3telIcmDa4x7dEMWufGDtl6+u6rjI2We6bUq
HeZnhvJ2qQqmj1pnaA/1/p42R7dybYKgVN2aeGfJW+987eNnq0z+aGFC8IlOEtnV1+gLLE+QzHPL
Iq986Se3PsoANJOpuox8TjzKbG03Dc4WAKBzjPMK2RzJ9hdYeI8/e0d05Zo2vOBcHno3JxZg4+cf
sMUfNlAYfUJVkSPazmmtzz9grp1NLvSfftR0sN5K/jJEtL/4bcL0lOdJLzew3/MX66IhvFv+diOJ
2Z9mutfN+JfquXQT8qNOgW22W3xU7zKEcFDVOSl+Hb73NsUka6T1obCc5lrh9F0BPOv3rl151zpz
nZ3vjRNnwp6rKrZOjHDH1LPkCsxYfzJsPMG6Ha9abGRrRn7+XSqnx1G29rXCCar7NbEVzGC5xHwj
YdTuzQSbgTXQAe8FzuhAARKj/fLp+bifhAF4AQJ09VL5wTFJB+CTYWOdVA9SrGQOmHgSdbvFrDqy
OxNMPo23yeyBsNuflDEO0PGc1w4j+No0+/7QufjbY49jlGxiRacadfcks+YcNl79s4gKM0WVF2Tz
j1aePD9BcrbcXLCNXW+eW9XE+79gx+Xx//u65cFlsVApf+7CbAP0MJ2X1S0rWB7/Txzh3wc5jQdr
siRt0oFnTbawIVhlWIwQ03nrXhOUC3wxXllXtVYucVCwqF5Lz6b+kjADIkR52le+fE3i94IOFwPi
gvRIF7Wi6GwADPMi63TGunXPmJ9k7xMhJ7TJJXluRF9sHH+CPc4uIoz2y5OEC0C8mTUPuVxNqEm2
fZcT1+Bjc/T7O8/u3J8X9DPbM6uQR4Bg+vdWdtYpTh0sZT5l+UCsNLpeqf+pNI0vFM867mUxBgQ2
k3JM+DkevWBATNAV4zZp+vdEAOrELktyEYIRTwwod5q7wrMuXtSCl5l3D0eZgMYGELWaXe3IY0yy
BPuX5ctRHUUlUED0qDlzDCA+pf294D81Ziq70ktejB7JhBDyWU/h5YlZN4c8h31FBByxJtK4JEYF
P3HRyc3PlmBycKETbdWNuHgVRXqvbVZl6W0YKEQ1mcLLhsVWGmyqmllclRd84ynVIn40BNHts8h4
2BLafVwQC1yZ/c3GLQnj7lXzAgstE/pL38fzVo8YCqqIC29V6lDY3S4kJRLBGNUr5+f/8bN2ByH1
afncAg8s0RwO2YW2PBpw/gQtw8NkdOU24lRFi0WfndddB5WDkkOa5BrxcJ6GdBczci/bh84uu70e
00hFHq/2pvAurjYCt0syLwQVk9MQqUkfmNrhFdfnziOT9lBFQQAebG1LRJmxjtjJCBCYt72iCDmT
lyFz4uCcO3r1zGU2UnPcGrHlnjSgzQPw5tQLizVpvPhDG+tmz4TnFtRzPjXRxlTD6+JBWIwJYtau
LLfaBRfdzhw4GWMClZk7HcrWep2SwL2G+cX1O+9eA+B0nkyCCcq09o8db70KCGoEUwX2rm0gW6Zz
kjLebMy6BhlaIZgi0bkDaD/TXZt9Nu4dA8uQ1RvdTUum9BhN/at0OhKeUgtHuLDrx2lskPKNkXvF
QU3guEXmwgi3eU0T0oMVHVqnvjNIvVBAukbcH4kKmRpzaVgH+Ef2qAnKO79zYLJSIIZ3Uuk1yBZ9
fIaPHd5nVZBiigBz4ej59KjhZF/xOQg2O2q2GYbbkzHS4UidBpfqYBiHushN0LbBdZzZ34syOVvS
dLqZDS6AhP/ovGexdwFAPBCIr8fKvCwujsXV8XeRaUa5HqoAbo+n/Yqy5AXvLGEEM7FcA13uxkju
MuirqGqwfiL7WtT6Xv/pzEbIEQ5zPMvYIKUyBffJVcFaDTWRkT/HNWbKYbZV9rPBEjXOpZh9l38X
1WzIJHkX2lZRfYcxLKRytm3G+DeXL4EyDavTbO4kJCve1LNnZ1lQcoKKQWrwbAoVHKAnKVMgVRhG
cxMPz/LQ4uZZbvWzxXR2USxuCSK2sLr8JfmZsz1V99R7lNETp1pzj01d50iczayLrxUpLiDu5X/u
ra1ZMabNcjDsTGs5G2OH2SLr4JXNZtOsPttngc/0p2b21S6L5a6+OG6D+Rmd8rk723EXU9KyKGaz
boiSjGIXBt5pXiCZy7ckY6OQ0mNrXU7Vrer156DlLB+HbMKy8GdP7nIr/N9brMxalQ29/CzFLyxn
6/Fyy57V+3/vLrf02tsUqUsm2Az8WxYLBTBripfIxtoczz7uZbHQDRdzyd/H/NkgjRfMXi9K/HC2
T8ezkTr2sY9xOnjpIpL2wtlu7c8OlUW1H89mbKdo1FqzPXWcZqf2bNk2Fve2mo3cdN0ojfpcMUx9
oAxNC9Tcwb95hdhAocbWH0JZWowlsH/DzyL9dzaNR3MPVpuN5HguaZSyr5aFy2h9VelJ8bNLuiIL
KOJjS1ezFXn5OpCv8n3IdB0Pe7mY2ZPsS5/dDM4MqZ8N74tBYjltYWek8EHNkEYI0PxG6xBPWvk2
igd1IiRXnRC6wMGazfVIW3Vc7hjuM5z3P26RwuNQM2dj/s99CF0ovbHtm7OBX5+t/Pbs7m6CGnxs
uV34kQtOUnYmibe5F5W7OOyeF9fHX2fCcuv/PBa5/BED2dBx5X/RySrYAtoarilJAVu8bYQlV1l5
oVcYAJv3UT7GPtAGVKh7r9Al3V0mY2ZlP2cAq3a6Sv07GNi7jmnuFz2YYlMEhGIFEMX5NcLhODTa
paEnfe0QLFICjnjcig6uN2UXCxXPCXs9yOW4+QwKqDi0WJ/hRaiz31v5JnuKZ0xOKabgVqIxqCyt
xyVHQ9CK6S3ZtMRXbmSI/QjC8W5oapCsUivJSHdNCoSB22yFOdCmyfuYWqzpXAyn2heZG98XQ1b4
jN5ncm8RUVJO5+kKsYooXoYHkwrvVvmkxfb5MDx4jsM0ytDDQ+yOO3PSiNghSWB0Xes+JEaTcCNa
N20SrzyKL+9GYMtV0cxn65T0Yifrs4uBTozgIavauWaeXbw6gscd+zOFKAqe8z793ephfV3uUYtn
CFhxUsmxBK5F4NhvqrSxIXrGZ2dr7tayDdQXZpG8KbvZLo97NREOyoyJSLOy9rUtWhJkUucxGKqP
doxIBAWKfS4a6YJKQQBjTs5zrTvtG6wz41gnBlFXUSneKmNyNioqaQrNz/o4ZhuHJHALP+FOFBFs
kdyItaNeMY72+rF989zwxHA++G5sg98D9XVWVNle12VMKWeXFIN6lLfMTcXdsrAEUX0mQ1gsbJDN
GCwaX1JrEQ8UznPUhSCJUgYewsnJmKDdztzjtZGa/zoTfQ/lkF1ppHRbrYrN+2i+NQIDgxqoqkNr
k9ZFqz47kTE8PsR5q61Nxx3XYMyqDdovya4WgNbylMDeVEfmVk/hyZs4A+Xd2B5JpjYPosz/FG2n
ozyt61eYsPQ2EkGxzZ6A31qIznzf7neMGyT5DFny3UdPAfTSqLb0V+UnJ6GyeJ26UfPsmSqHkgP3
GAUX9WT9JoTmsBEelxHDVWjkxITsT8lrnKN0d4E3g6wBe4DrSDy0TdGdlVGFf6xMFlshkBJtDdEd
h7apX1saHDh78zsb9nFkK+vmBuUjnSnzOYkt+ewCo/HI205GmR5b1Ym7km/hemNxkMC/LsuRnri+
dU7KnTfS6hp5D78aCIfyMS/z7oqE/brcMzxEe6Rm0rnxIOZapNla4RTfHTSV22+eyvftVBXfQ0Cd
LexBZPe5+mhUPV5oi1L7xmJ/9HywHc68mPrpQv5OAOzLzpixkIhrNvzJgjSX92if1h3SipXRtsMm
Cd3xwSLi+NjHdNtCi4ToCrEIKQPF2QwZe4Z9ab2bFCtXMVJ5rzbib18wlAhBlbVl94Huyt1Afke0
H0TVcxBQtnAb/zOaSwmUKusLDaJu7RFOu6szB5YpvvpfQLe2/hRPH0HQo4jK42IT+aQM13oldpo9
yidZNJxBmyn5paKE3AbP/aOljcrAig7RnuGZf6pqueVEFn8ggIx2hR+TfNnpwUMHpmZy1JsRRNZL
4+gJDURG72YM8s8Jm3/vLs/S4aRJ6jBUhCvXPLmKkzMs1HfbEoRPhxGSlflu06r3vjVQ3JnDP8LR
J/Jho1XUB/ndiBjg7KcBA1ybCrDjFtkdVcti7bYRvdJkpG5CeVd3fwUF7XskHvEzqCxvT5dkPER4
tB4nAxR7m1bNyram4bncO05k/6PL/ruimfxWgi/eIN4p7nK4KXDRShIjYFvsizFL34ek3aFNTF+g
zH3oGYY6jg//yxT+Q+ObzR8CGWnNhCFktQq0YRImBFzAUq8dTstVTonUyUJgURH+Uc91n8OJhLiU
EcFe8yao+p4Gy071wx2uzI88iaajTUzL1Z68jeGm9WvNmb1I7ZceVtATdLlNadnyLtEIWdVG3zjy
J7L5NUjOa3Voj52AHTjaLikyvXyqmvzZaCy5Ta3pMzerGCyqybwGyt6j0OC1tl2vEa9Q92+85z1r
bWBLDQdGS6t43ZBduR4l9a0RVDDHqO2/TZXyV0QBZ8Jy3y06/EV5VI1u3FmNgGUakwhsh4CE9Phg
UUo6UGZK1o472IeyL/X5+lptNSI44eFRl7HCXNzRFWbC2JtgIIEbbCsc10/taBP2UJWQxLIZketU
3gkGRHSkejTtrdy5ppkef5Ahio0w175jQ6NHlyrmrtGobUbOyL+E+m2rgR7sYNVXuIoV+NLeuIm0
e1WaGa78qnAuaSc+29YgmyKqYX3P9U3Xb50v/0NVdbQXM8tuMMz8HMgC/B8XTxzNgsSPtrRepsn7
Smtjo8UV0b+uS6BBaGKpN91yLVJS0MDM9mu/auSxdyx/lbYBszPp53vaIlzE9Gi8IJWhrpBU3p7u
V3W1Ozg+jq1dU0TaW/rF9WPdWu3Ol5W5/vcXlITqWJH57BZCbfwgE18iSXeokbW9M8T50a/mvaJb
T0C/raOekXdQh/RxDUNsrN5Rj/GktJsh+/1yz3H7OdoxFVdB6F7lTmDhaW5tHC+xfmdT9bt1yCYs
+PW3kcCMnAvvC+phN60yhmKEw8XNTUoaGU0zvQiF8MIgFOqDfIoyTseLO/gjgkqhXcErFoQHiVlK
pJ9FMf3Poq32ntb9oZNxP6QhwkJARJs+mdRZq8YLrMb0JdFG76whn8PwngZ3Ywa2lqNyRPxtVGKF
ZuuPcvDupbE9HWhTpU95cWxb4Z9a6A+nSNeehBXxLyRDg6u5Od2qMruWDlMxoUrsfqGMd1hTJnIc
GnO1TKZF0clzmBPIN4jgKTc0BDBJct8VyB6UG4gbpyiv8m/5wLSqnr8h+ift2swZhriP0uGl0Mfu
SvHCvwnpFcwreue1jeN9ERB1oUKjPtI0rjfkxhJcWfJe6TTBidW9ZPrwRp5S92qqyFqFQ7mFhVF/
zJ3HrwSC1sZOB3c7ipERWkEDgW+TX22wyStJfQFq+Cj3Tl3+osJ7J/ME4FRGilJGeWxTi1TfY8KK
AF27KVwMEr/sRry6OrX0qIiB8HKY9KKs8KA2MJlH51uvC3eewg8PSOyLs83Qfh3GBkDOSuxlT4E3
s8KXyFKoi9Cx/gJ5tm81dSCIluz1xF5X/oNlkQLa9n3/7XNhcbsgBg+e5ciDjOR+6uf+PWxU3Zy6
Fy0kilBUCZe6kIrSBMMfDs6wi8ssvTjCerI9uixuok13ppbkmwERNghtFe5mehYtfPFVDDSBurb4
hxoNXTXDKy4DxvYT9NzHxq8JJ7DT6gAFFReUxQl7cp38bMNbWnVWBMRPz6uD8EHwhQPm4tWkDRMx
e8o62LG9qSFpvDklpG5Jvb6UGdd8VwbfOhcLEGzFU+3Be/KEvrF7N7hLTEvuay/uz2OVROfCiNw9
OLv2zuzoZbn9R1E1Ec3bIj8rz9iLQHINS6J3J/IGNpjwXBCYuJXENSFeI9dxnKwacsbuzdTp1mwC
/SfwcjVfm42yXiI5SfQN0UOdZsaWTc+3FLCMx6JJ9UcO4Bbbk6QzattM/Gz4drNUvCjjdqslIoNV
SzyYH8ThHupPv+f6gSyqM9uz1cj2XCdc5at2PEYI8PeMOMKVEZj5Vi/zdp3xzLn1ITAyV75pLpqs
UA4vCsZxk3XWkbFJuSltkzJfGltnhllc3cRHLJv0XnVOc9YzUuBiM7vBaJVc4ez4SuWL8JJcjy9Z
nu/tQoqzkYRHQy+0+zCajJUi0+maUw17azN6lGX3KqNdkifFTfpWDpsTmqR04vvloSIzkNMSA2SS
knOrzewZi6P33OuSnCIjeOuT1n1Imrde7SHg1Y9pArtNcxtz36tKbGs72/qkZ5w9eODxnLlM2lBv
AfKONIY6hbM3aVd8Wi4d37RyPh0Yx49pzdleFIX7rTfGmtTh6CkbPUKQJTaaKPlEExkAI3HLg4yk
epPoktJSBWuAIPkR7p94yhz+sLQ/Dn4QCXgdTkTprwCCaoflE3uDolQr4zNKmFU0fstunu5anyoy
IpQaYXgYpkCdkiS7jD3jnKr1PbDBMKsksmJi6sAZZ5557mI1YfxgT6Rjp94wngBHRE9Bg8lTb4xZ
EFKG7WNnWxjro+yBOUS5GcoWsmHltgeHAsZcO4iuyyJRFustDfJ8gC23tvSel0VGaXeEfjckhXob
CsRQDTThfUL6ShS5ARYcTT+FcZdfRcjl2C5RwBhKZodcxjph4eAmi0LUn1Sq7qUVvmuOdmAu3jO0
4lSQdkxf/c7Pb+WnOXK6SzvwqbbrzzkAykWQkhMInPc5GMcg5Zcds2c50agJmAn0jbbiKmXcwpoc
XVezmasnxbMWZBXweu8+jZBuSyY0QaaRYdHNeFvgDGdTI3kjiXQ05INtQZij6i4N4zoKpplV7jWM
TbR0j8jW4T/JvE0N+UPn2vIK7OkSuSpmSlkhMitoOGuIWjwPbbasmwL2/bonO2yfgfY+2VnC6Nqn
R0URM3j0hVwHefQpLC947SoP6BDDETSiVfg6KafcvTLJL3G35OUdApNt75nDJd7jCo4IA22yFydO
Nr2hD9fGnLuBhTCg1NnesfHLd5CIUMWFPENIa45W55YvXmmcStWkNGTIbE1GVVOsSJNvNZ5kuh98
M3xuhnF4NidCR9vsN30seQVBJR6YARf094Jwo0KN8kJRVZh9UgiiA41XXQxQVIn+22PU8Nal8JJD
Vo2EBAO7OsgZ374sXKLjVtJSZ5xBxQUyc3pgDIQqWinKZxVYcm/QnedYknVa2sUX6W4EiJkIUtro
qbaIlgEpWn2UdUQDx3P+WLTZARLXDEQdRvFOsG/IijwVTmVcKVPpV2yc+hU5njwBIb5IoOwlZakP
r0dY28g4OVdR+CapCR/o4AFrZPpOzfk+aefQEauANW92D5bmr5yipEvPOLTQW/2r03z0dho94w5A
KDEYyIkcaIbIsQvrVfetZJeMBCm2mWO+khPKKW708qehMCjV++J3MuUvXo1MB4PpxPRV1Dua2vaO
ul5rmOFFQDh+Krz6SoDHlqIVpuuKItmIxzhxONOtKHowetMja0fEgnWnej1iTiDeXFHZd8tDcSz8
LelJ9cGpK2qGXDXzRA+3XFZJZqoHqprILC+j6fyyKWmtq057K5pJYS1vhvvEjtS94RC9FWABpHPT
ISKim5w6Prp/peevzPhuWJWaTQtg4EA/hlgRhJcHuu8WlY/IvaRmc+chgZC+GV0H7FqPknoGjkbt
xevgJAnH3mFNS3eWZnlXt0vOCJzrR3JF4l2pVRtTsx1KWzlNkZHiZElR9eAbcbDH22hutLx6IU2D
g28q7oneM7c2RnoEL8aLmyTNIYoyBgxGhZZhrA90xRAjEii0rcIpuuZ28O8iCTDyZ+VUFJyn6q+i
0NzzstAEQdQJvkBKLkG+QY5NGaFqnhD7Gw9eV2UHPcExXEf5HOPEPBQBRMKoXfn2w5jSO2glAdAs
CO5qNJi9mte4G0lXdQNljBSt7MMgKmc9QoDfujO2RTJaOWWNlaLi1FI0Nx0w9CItD/SijW0O9XXd
qpqUztbK17j95KHXKBuOgzbsAWZ525ZKKgae0j+VA4wqI2meOtfzz5S0/XMQxelGpFOz1dyKGLxM
VJdEK6cnkT7b83k3MhJ/3xdD+4w0hIm8kOZak+J34SIzsUdCFOpB1ScnR6zhwl86oFI/gZ5ABVN+
ibCIriPhoIhBx+5uSDgwQ/3F6jt5DTOkV1ljakfNiB7HSfNuqurc51FyvCcYxX7m1T0MkjUdaWrU
aOBk+xn8P/LOZTlSZM3Wr3Ks52wDBxwYnElA3BQKhUL30gSTMrO4g3N14On7C/W2s7e12Rn0uAcl
U6YqU6kIcNzXv9a32mmlNIwzqBvb+e7nlxhE7iVdgsYPTdts6hT+mOVclL202EtXJ6xd9WH3g/2o
9W8NF/dx7ROiDA1uoBEJ9sxZkjZEryFORfXcHQT4yMdd4jpp/J4787QrgDQfRTY+cqMxyRfU2cUj
flHZxd7eul2qaaMAOlFaqae238bTbYCdxc5p/vkwP6D6gKthtNpsUuw8B/y2d7IQ5kOlsyHqdP1W
Cd2GGI3tv2S7HqrVltdWEhxoGigGtvztJAm+4jGfn7TX3rM7CA46M7HbNkX+yjgweMhudnLf7u7c
jr21D/HxqY4DnNpoeoWd3lXIUV0ew7TP8ULat2q9ZWbGL+rfWZtw5KEAp8y1s+G6mI4WgsqdN04b
2xHBE77pPLSK1Dn8/BKzF9x0orl0eVn3s6rxrE2dHRY+94ptmGfczDSwzEqGhOjNc2NO5rnUghU9
55Fo2Un/PI9/VYbInoTX98/QJfZGIv6qpWm+ZpKXIjHqf37283vG5HebtbL33mBgnyR09UyHHrDq
fPqLctRip5YJY5PVhfXcBXKTNCwZFh4kwqgjI8Rk+UQYfbZ1Nz9nba+R0QsCABLD8qir7uL2lB3l
JeD7tZ/cV+fWzbgASf7gR4K4kuXN1zj4r12SXDNudVDxK/qiOTyOK/ETxiwc24cYGKGbzv73LSUr
cg+HNpUvx9LE80R7iTqixsUvTo93WqTyzktLSuFMwmZp1t+SA015JGQLB8m04rtiV9qOvs/LqY78
YYy/Bnq7vFHJjyl3vV0zyN/aQ/m1xhLni8CA1Zam8YSErEJzrYu/MC6+JwwnT/XKX6E5jR/lgD2h
CYzkyvqJ3b4gxldiN0KjZFRQtnP6/PPBWBriN2vg3QldtdHqBWuklZfd/3zIRgYcbWp//Si4KT5L
C0JTpMbxj2CJPLYJZUSrdSiMeTzk6K/M0yd/GwPT5+Iwtg2TNuzVFilIgoy42a1qjxOLPqe4Yqg7
DRPzLMpVRihgW3/whr2ZG+hPjuHuJbOvg4vsGxYdYzzAYxyBmEwe/G8yaMF1QOAK+9Kv9owD+i1L
mh02LoKyZZ/cmzzcOlpsfqKH/6Oi9P+tmFxbCpMk5v+fk/v+px/+zxsRHCoDvv6dvPDPP/lP9ILn
/cNjvmf5gclzynJuSFzNH/2//2H44h/SZX4UsGJJAkD/Tss1/yFt0zI9QLaS7nRP/IuW6/2DcSzL
BXFFkyVK/o8q1Wlt+W95ese3pWf5jks8mvCjbd2C0/8WfmQvpssa4tlRG24OXKD5U7HWh0Jnl97j
DK0Jk29L1UBWGscvICPVcTHuC543D9NuSR151MTkNnUCHB5Mf10XMenPygBfleyU9L6yPL6MMyHl
BmTdpk/oHihaFe9RvwHgJPE5kye1UKK2mHeCyDO2voDqFjbl21iv7/pLOq7armPrReN6gGCvI48n
pTapJe2IUuxMDmITLclr2x45zzdHxzHY8y1s3kWtv7wET7/j0zkl64RexRkHf7ne8/TGCI+hjdPF
pcLdhzTQhqXlb1J27ppW3mOAq5Ce1hpbvtWiYt2w1OJ5TKsssgtI+KYznQl7rI+zbIxttdDY0/ZT
s4GgDZ9iYditBhVsZ7z5oQu8dO+gr4IyNcxtmRUjuYf5uRhdGJtZhMOHhsu6JUQzfnVL6ZCfGJZL
Tp8NDcEey1CODX7WbKDUGUYE8ZLMMyJJxpdlamY3Xw5tlLQt2uaY7XQ24iFIFZWI7Gzh2swEpfyn
it7YHhv2cabwKRJuf8ajsrEOlRIvapj0vZkaL4SRt8uAyJbqq+t04aTlrpXWRnbLpmYb3GTvK0+V
jPRgaxonrYILGxX6Y4JX01NfTh1DSFjGDb6OHZn3jh2lf7x91S5vcTTaWxl/flKRjBmhBoE3VMG0
MS2841lHN7Mc6Korm5M9zxYsWGLVRsqiO8g7ncAfXOzpDrpSefLN6Swm84PsZ3G/LsJnObaaHeYH
XBjU1mTCiBEiFC6hAnMlAQYVYXoeo9iSwz53+h0tpkC2eoF5jAt8M7hVH2LZdk8jc88Pnpn0rp8G
z+u44JIman1ziJS1as5phJkWkezxpGX0Cv8aquSFKbHaWeiguHaLs+jIBcSm/aQscV/E7lWUwaUp
8FO2+tNJSvawVv7RqrS7dLdkVbbqA4FWHywRE5ls9rdj1fVbow922DEljokive/diSxflu50be0L
5EdeSfCAk1oJsAV7e6ECuGXovqWdRe/HhDPQOL6LEn05iRs0xpQQDEE+Yc88TMF7souK7+POuE7C
bSOvpfHQ1ue47/ZWP+mIxKLLUbvZljgntlaWPhe9QyJrDeBK9TjDFUAkB1KsR6vfNKCeIQZysMm6
J78Sxr5BENmYav2dD1WN00j8ps3nIabdMqiJ4FlOTyyl7MrQm3AQLzjheIgO6Yd2H+NSDgeI00Y0
rYQlhtg7pDjNsuIjz5+Yk0Mr0go0hsgIUrgPXpe3OxjvYbe819b8ZzEAhqUTLgM5H0erEzvPam9P
TKpuoGhE6Tw9LkvKKL5xaZb0xbDpRrJr1L1iUGn3Mk6uqFTUScXXfrrEkLm2XZDyN5QPXt24LACS
TkslFLVTXhtODBkRmO0qDKiAwZhpHsz+C+kclFf/Nc9jFcHxj5bE/DLX2xuUQPqCJbDzYgSwKWUp
y/vkYPg1jdZJ92sUZol05Dg4atZjKwJxX2r8OtQfPs1tEL+mVYnP6ZmyooZe9/oLhxwKKW6Nu56q
MY5p6R+laOMMtH3JND3Qpe1d7CSe7uZUv+GPvLXUv8WSGKCE9zlp/5gVKQEjsq+FIuGB4RkfIeBZ
JDEsqwAf3K1WxFR994/M/84M+Vaut2zpArDDLcQfPYJCqUy9WeQC6MI1oc5UnJL6X0lm6wdkiwL4
vImbv2p2NrCcKCChQUVAWC3oTJD/d2TwQ/uWovXRjyniXfdzwzGJnWByRYb2xu4MYpP0SaZ4d7us
2oMQjOTQgc0zAjo+W/O+8PAnFvZpViPxiiALu9R5rZSZb+xUtZwLjwvw1rsY77vflGJrG4OiV4I5
amaZu1QkvMYegbEqeW1NZHWSqpPez0r5lP3WeDZ5SuIvF9cqMMPCocG0VZW+63EURRZAEZcyYyMQ
FF/P24TsH6/NrOi0rXBsWDLyl/q5KzuqVgKExLUIPiVVZofq76AcPnKfrnKvbK89qO6jBRUhpkm8
WC6U6Dh0U7HCsbwMaoxSh6lgh0s9Al0Akznp9rZUFfMEoEdZmZCiiM3Hcgy2uWtz7WRvPAvaEOpN
sfeMhJlJah8ZY8P6qgglFb3/2FgO9Q2Uqzpe/TEz8jzhRcRV7GXHkXw4UZyBc7RU5x6jlqTvaECw
TeX0gIH5FlwzT7CQnrPesO+aySgejdHkAx2iHA/kIVX9wc29rTWMz6vXvrpO8FLEXChJ8Z42NVMq
X78HFpelNRPZUuNybDycaq2091VisE+3g2ObqfUAdo91td0tcFxolb/4Op2uhX8C4hEytqHy9BY3
blZf0brB/9etIOwm0idwLq5IPt0daJbf44IbOiNluuNW+1SdfhqHxcDZyPXP+ZuGDy5M9hz6kMWC
yPBig9gjMDPiM6iai6vdqGkKFY2gb2k+JA7vqD+N64y7dm7+tCBlQtkufmRBuO4mp9vRPWTtGu1j
mFlqoODpX3hFX7rRJyXmOE8JG5CszKfNGAScCeJlAwzGD83KJGcz3PddRcE9j6OsM5abDB7yUJjO
HvZukR1itJioapcN1VkHd66qi9n5TGpF8tkiz+5ot0PEmSjfbNb0dWpiN1wq8ZnG2R61nQd8HgYB
Kq68YaVEW71YhffujlQ8rnMo7xqNIcvG7oGQWIsDesy4W8leHBrLgtOcfbnGqj86M/lF/2K97/xi
D2/jJFvdcwPxipngWTa2CF6neqSZx5f3QjrY1BMNMZhDGE4i8VaV7LukLL/yAdmvHCj0o8B047aM
9w1jeqqW4Q025koyj7B7Q3WOt7ZH6iiH+2S+QVS96bUNaFJcsdiFPTGRc5Pb/C3eqs5QXDkR4yhQ
3yY5iAcb44TrURY0Z3N+B0nqWGXpNbOUeyqU+6UYrWytbr1SsERiOQG2nXwsKmBFbD9lZ7xg7ATE
kcbEXBPRUHlm9IfFS8+YxzFhluuVANDI4Ct3r7Fv/V1VeEQcCUjXWv1jx/Yp7LSXH1WfInchbTXx
e3G7UDusnx7v85HdSomBeGaLxFqXMcvYVT1K9tBrtfUTF0x+MS27dpm5vrpzEnvlbgUQVCiC4LpU
e7h/8NS/DRgD4SSUJv9vfveJ+HRIfR17I7uUPEVPFjaHqFoVVqMLzYv0pupVbY2lforb9mJ5fbNx
x/wpXx/aJr3GDirtIDO2lKWjCAXTZWGteNoVDDYPn3fTowkibkbmCJKzNW1QyOZTw9jrYWDv46Vs
0QPoMqZGyXbFbXHPnXbPuT6OxifX1BZ+vO7q2e69X90EtRVE58R5Gyomj5e4vdUr4eekEsyO5hlH
CCvSuF37tfurctp3trzs7Xq0EZuYYFir/nGsF5CFlkG0vEmPyrHbl2IYfFAL+XgG0TFtQG/63N28
3vDYNnTePTKfnffONL4y45zYlmOsyuiK3K1DtZzQIrPIse1NMdvJcVhnHcW5GO9K42/WmJw9OcFZ
KJ1ea93F9vjWmfiY6Au7Xx3xMOFtCh1+5o1eG2A+qjsukz1Fc+DNm94lfOGzrnoWplBlgOnsCSFt
BsMrLnlsgjdRY/vZqtnd1ChdhxXI0cY2EphaVeuEU6zfnMzbr159XugA2DRDpT9ilf+aUPFjrDyX
Pp3+jHZvw+ugVLet3EfAr869S39Zh20fE7CP1QWjYnL7EtdfEzv9Uersu7enkwlD/sYPMSI6P7/T
8t6oXL6V0WS7VLfvi7v8EW3xxNRe3Xas9WacxX1/vikcdVufa4uQTdP3TuTmHckcpg2emX4nBQYN
diKfVd8dfUl3wPrY4cPvR/XFKepK7+qbNhhXI+JGgjB92X4Ohh6IBKGuZGvwVE3J3o2BqxOSIzXh
ROSHgQ09SRU8uXPy5fsJr3CHbtxtSmE2UZd8xQhHQWeFLkBPGB/s4/RZFBBYYvq2g6m5o4mBEi3v
mFVpthGT3KOcRrJnmB+n34H1Oq/rFjfTbprVXxgVQksGr443Y6raBnPwEi/BL3afTGBYQ5wYNi2e
COscOAVhIppneLT4ZsnZoH5cB5Y/L35cE3FC933LkHAVU1lySo/o9xglSo96wjUq07XnqIT3Ms0L
bOt5iNmGMzWVVfxVeVldQVBFk7TvrKpYoirGnYsP4+LK9F7p7jFfxUfdNYdcEyWaqN8ANdob8bYk
EWzWyUNDvogBJnWurAvkOm8SoGx3cyKuEOXf7LY7lI7F4LYA9oZa3DTn1SCgiUb7Ejj2OVc4uT2y
aXG57eVfo8JBVTT3FOyFXm9EqnO2q1LZ/UeX1fnOss0X8uiHMWdVto7MOqhMyZ3L3DmfbaNezF6c
kzZ+GEH5G8bN+LdN5uLTDVz2e637PVJuyv6XimrEyY3ljL9m2loWtjhFnIYKo23RzjwK2AhIaujY
2sm8fvDgiVR9+itw52sZzygCBHZM4T26lOfaanqBVRa2FaLB7a2poSW4Ae3s3SFIObxXHEdF+0zx
ZBFZGmPuDCNEwKpgCsvoStwNgU0mQ4W4L9/9ddRhztqueSLdXnND+y9d4+yRol9iTMhafXnmPqPv
cRNPdI82rhetS/A4Cv2WTIqGdaADIBtZgkJkkFe2FW+oFyXbKE7PRkqcBTJPkmf1xpkc9/lJybQ7
1YY1wjkpQBBVxWNB2fHR1uynUFzORmESo3R7dMS1Pw4TiwY1MpNeOUc1lYB7Y0SlKY8YGje5hKaT
OwYCvo+34tZ9l9jDmeHxZR5RAHhwYTFU1Vlq45k+6Z2RZt3BiJ1H+s+7iBOgYqI8zNtiiU91MoMG
ww0CUmLbNe0f3Fvs5DCd2dxDK4HWS9/egG2kDYH1bFKJiwUrLROHPBgxtayo+LgTjfggRsXx1Uy/
OrZ1GSiPuGyqrWn593ai9ihXbOMSm1BoDp3iQfrnrmVbQCiZwzzwCLv99ib729DHvmMbRw35iJsd
OCdXz8Oy2ONm5oiGzSw7rKr5VnCOjpWjmIsEQP6tCm9P0D+qpE3DwWjepcyxwij4Hb353eFmejGz
C058WhPiuoHs4744iX/m0fc42bmxkaa3h5r4IifjMtr6TfRIME2PWmWqYGdk4uK5cGPGZv2kbxZK
i506u8FfuNvGA9clhRTIxKqCvKIxk2Sm7z9kiXWCKJXufJx43ZqldwZx2imm0bdpNXIT152LnRmX
jPi0m4ZNtPrlTDQ3zJ2ErlK6R9v0QPrYJpnf5quJyfPpISpX774IBBXnSTa81FlxjElPpWk3nEoU
z8g107uEmDFDOHBQJE48AvUbWSQRg5gTQPJgD3eRc7ulf1PSqShExKyQrsTCFMuGhdS5rQp9b+vJ
2s7YOoTLkaOB9JFOEdutGM/m8IkxC+8XGxtddpF2jOXoWqoJsZ+flhSBjSnCxw3+1HZGRuuUSd17
30crHO6D1emHhiwa51HEyWxtFCeKvyuoyeHotZwk3elDDgXnBf1clgbB+64jUQZvaNMzXuQ7evYp
6Fa5E8q4jqWggKgQBZZQDn6V6+1nG7eHIJu8kat74JnqbUq8tuE09ZwS2JwFOQ9bTU/rsXDdwzLL
uw63/KatPMa4IN6GHnmjspbpaR5/N7aeI93DRGkGjVpln9vR8Y8Wdo0IA/u2ESP7AmJPg0KoLIk/
67x79OZmbyHFbvQ8zdvWYOrX/sLdTHWzzH+vs/TCggNdyE70lxe7fyrPqne6jBlF+F5+mpT53AX9
wTSgb9Bg9TgwQ4Gd+hD7uAfjADegQ/2Z4pTDXnAe8UzSbYXX5lGV8E/6II/8fLrPmuS8WvGuEN3t
FrWrqPMYgzSqMcKkMI61wPVSb9fJ4y8u4Q4u5UNpIl+Sfb+Wjf0yGg3iwAJ+wxB2VHlA1SePbsZW
4rYxjTMQNTs2KD01ZRtKLOq9aRd7t5rwou+7eHhrekbdZiK3KsgZchdT6Ai7D+sKZbROxN3Yb1No
9r8NzN9yRZGSeVLgg5rWPYLqIZ6qQ+xx7sCmRzKqm6ltItKkkhyTi1VhqPDY/M703aZTADHr2Mb3
pdXjfW9/dYYjtjGX8u3IdA1KUnfe7UPSK7KDOSk5afWPNuMggAuAdIqcvUWD21NjXvivz7qkW7da
05MUAAS940bhRMhZJ3J9tM+fD1XKHJfGdHknlpYL8Oc3hyDDWmpzq/esmXdYiAi4I1gdf+pqktF6
QJBxd01LHJaJZhohzYj/qoD6qXuyEzqpcTTQXLYQxC2xJQfMDP2Ow0ZuHZwlA/eSMedV63TQVbXs
f0pb7IkY9M9nmt5dx6fwU/EAK2V6HJtrZbVZTpCxO8U64Cjy893TW6YNf1kk6wajAZo8SMvb95W3
HPPPZ/+tlOrn99iFRnOuiIu4vIlTBRAGME4caWArIex+kEGmIe5qKf75Ia05tjJZebdvNVo/SXHY
GcES/nz6b4Hzn9B4NvD8qYkstZjrbnFx9zTRdrnnziPFjIH1LlW4jsmzOpQQ8SL+fBi5a7ZamF//
+i3hYkdoydu2ZG7ID/6///cnf/yvX+aU8mL7Zmn/1xd0wwADz2IDUIDl7V/B7J909u1D0Nnkn3/C
yTdWfNuRd80D7gLYDbiUBOA+4H0Eq5MhGhJRRDBGnr0yrs5Nwn54MniaagTstopPMOnMo09OqjSn
lUmrZUXmVNlRN3SkcyofBOKxsXK2DyPt9jhuN3lgGCw8hbHnSXCtqKPeaOA9T2XcPWSKPVLOs3Qz
C2IC7HOyey+/5c9Is4VSFDG8APlnFXhmVD0dORO49+OS7bvBr7YKVYqeapG0Q1ixu0WFZMzt+C9Q
EcvIMlAVl6x6XfJe751FbzwuylPu2L8ywYNlJk9MDWz+YsWlujduyC/LgzJbCKrmaKEgB5dxztQ4
e+Pxkfqq/kQjNozxBVQu3b6rTxt6M9v5YUAaCpWX3K12AJxkHptwnUbQbyOwvKowDzUG6bsmnv5q
jerVnHuxzW8AFQqndHXlnAjVxqVSuyRWJXXnhSySNvMgKqZHPjRs4kTyzdm3fFSGle1kDHInAfVQ
OzrqavUbX9ulNx9Ifx5am6OKvezJG15l5b4VGOA3RWf/wbPz3HGoLlt1KsulPNr0ckwY9EOnzM+2
LV6LNlg2uE2qwj9KB7weezKXeMr80i8e3OOXSdDxkdj6Eo/OU9CpI1jyBzNbItU2b4jxnPfxT3CU
rF8XhxWXLnmsaNMnWeHH27dVPi0NAzNqTyozSrP8dw0ebELBZxC3fMStua0o4d0YZvXsOt67A96V
L+tNmZof5GoXNCgYQp39MfATgorBqUna1h4F3toFDbsRz91w34yZBGZgeRtn6d9vP13oIDecCynX
fbAOX96UPAYGm/OGeCXS7h3xQ16mhzwhDcT4DIAn5dbsf1Zuj1KV9T5W5ms7zPtJYDlOs/F3rwe2
V5xzUcB5VoqjMh0DPPiLwIhKPLyid7D0j6KlngHmB2sjT/m2+rGD/ikcp2RiMjVRvWxw3nYh8BCe
lu6MFRCamG0tL0oEv2TirqeemOfZGnUdFpjyLsYCRTzQ+KWaAUihkXYoDnt3RKbHvuqGduFPhzbN
5GONigldtNqYzDLKpq63mGdHYsn8CHgDd7eXjkGRDesXz6RtfD5UoNgiQX/KxhvdD0PqKBnkswVj
nimlc74RIfNpMMJYoHnHFoJv3J47aWe4FRdQASTUurQLNkbTn63FfwfcRGajtqO6sf+asONyluVn
bjuafaflVwH8bgNDIxFdsh80cACHZKl0CgSERbKxsfE3Kkx/uu126DUAAHP33kKsI5ramHflkH8v
tX+D018z2f/tFQihK6bMpWomdEFQYlmAG7JgEGHyLkY21t46tT9X5fP2BH7YOsH9GrRP8Wj/1tXU
bfoYzbXpa2irNdAPPrl9KcuI0xVF/1v05qbxnTeZcZPG2cTt2Lx1nnUhYK53ZEj1tnPIT7RvHLIC
zPzCp2bJkaGju/wYxAl8C46UFRlKJuoOFynib6A9Tm62gdrYbukwhiXST2ydsyxq/zKpfIpc2MJc
J7wlfndyPRpcDPfByUCLICPk6freT+1ROPoyWDjCB8l3Fr4TFtl4NLRrHSaZvuSp20KKhHqd4Njn
WnH2SULCbSAFzut627tz2grEfumx9WawAzf+ATX7w0jtZBf7PMxPhWfdd538bNmC9S5Zbg1FMFb+
UxvIbwg1G4PLprbxvDTrVcHdEw3oKGRAKAsofnwBUACD4Db+uF3wXbpuR+AxhpMcbce4m3tiZ+no
XIvCi4wl/6Km6BAQPOOfRhBXosUF2nxcYpQYNgsClOz8is2sC/PCeKqK8l5N30ZCpNCfhuPq4spv
cwdLGtESx2J46AJepJdgpeNoK5RPrxy5hNg2DoVcHtCprpQHPNrlcK1HA56IBNpqX36+7zJANzQL
EqNyKHedB9u2NwmO4EqwVrbczs3VmEngHGyQ2BEVy250cK+mc8DUNelxEyx/jGAADiNSnjy3M6KL
yOaKdpuPT73HvTSZIHn9rj4HdfwkrSKyF93tK+crQMfdSNf9pVi3NIU9fde+5vDO+y4Famk82MFE
+Tmr4hw8+qhJ9oBQlAy4npjCfvUlnQaL9zn4/t9++W02UCGZnb3UeB+Ib0VmTdIeH/IIi+7A4qoR
hVFYZ/Ow6u4TGZfDop9zjBz2NQstQMWvPKmeMFNcOhr5SkUUiaagkpS0t27Zg9zDULwzA+fFNZ13
BURdVvwA7C2PGf7eKODfsiS4GW5dMhQubBRjmI2BfMqenJw06XFXbhkHkuVHMh5L9ZpPM4ixJ9Md
fhEmO7o3c64miMd9woN2j6HtQh4FeCMjG2c5qhuE3FrRJX1lVbChmbZ3Bsf4hZmYysW+M1ck5kac
/SzbLibJzNW8Ta/iUxMP8IuX7egtJadEZikmVjAiSYQX3vtiMEORZRc77WjazbOrHurfwHgYvTvj
B+jTbT/03+3ifFYtXKCSbQEgzZboi+MV0CLr+cpeo95xfvR4AGRzWOriKx3sXcB0YoNcSpy5+3Z5
P2N/FtwM8A4aa+uXVnHA35fkBn7ZxiRdGgmzbUNmffaljK2SaC6l3pzbsNtxKzV2lHm8o2qc522t
M64EF0ZOlakPBP0IYxKowxbPsmFBzWpxBMQ8KBiL2Ts5tGezYl7s8MJgJ8hTJrzMb0XyV2/Inbm0
WOXZ+eAHdDZYSE4or4/Yz8jVp8d8dr70VADZX178xfpCNIOKr6e9EeBpsKv61+3+jqnkDfuB6OUM
r6YSVLXOjnxxTI/88MTqI5nCaXu5dz0mbX6Hd1gKb2EpHQ+JN7iXfiw4gArjF5lDuDbGG4Ep7PXQ
B2TFvsXtnHesAQenBghtSms5gkzFX8h23xt+C4k+NSRGtwkM6/ZovtRTzEalZcmkbpn60l+Gw7+i
N6zvvktCgkU3SDSXT72VGHlC0bkBtg7rWPDnDgakouy1EPW4g87qcrB6NIs8O41MSuzqNjZbmcg0
DEib+CXI5IeZMheA9HZeivhtMKeT7P1ia7UUAYwp7tVa/Vla2tyEWK91vu69rKiI1RSnhuMQqgKj
kIFeEc+mknf0vmwwrqC+3cibc2JcPb5jGDB1ZW0dJvyh1ZChSZFBQIHbet8Y7jtpaH1sewAuucV8
0sveW7FeRjaRe6oLzU0giitbIDwKi/eB8ebQrWCx2G51IfVT/EQ2M+4RdpBJUgDj+YK4Oo3tzJIh
P2fkiu3asK7w5jpY1NOnFhr31oK+s9EgAAllNGn/Idbc2urZxqWMMakHSy/8G6Hdrje8+uMdaYTh
julNCPjsN8Ogk+o5VTS9+2DFk7e3/fmVS6HjYfIoXK2P2H6uhpe/QkSr0a151FIQcPNPkgqeNT55
vM8RmzWLXTM/OUvUscY7FC/oPn0PiE1xr2zgB7HJ8wwMU/C5d+T/2oNKjuuqs03CgdBsbcbzmnGp
NTjQsAr5GCwYQxo3O5foVntmziYBmOLJVfY34SFAju4xKGAsFOo6WutpThP7yMhsMFfekoFiipkH
Fp7dYuMmPrFotVIGYdLxqHK8Uqh5aqzYR6YmiIX5dUAW0qJ+Ghp9306QkZjhvw19U0W2+xGoX3Lw
YIP3UJeBKj9V2fpU28h0HTPLpU/0U1xc/QaSL5oIQE7NBrE5ybHUu3I1/u6Ash6XTMNCX8llgcU6
uu74twjAdJbxsndy89UxPstC/jGBjOta1Ce7vlEGpux+tZJ1GyTCZftubzNdg+ss3xyXy5rsCRMM
/AQr7Ey/rHeGTOVuVMlB98PDZM0ECG8wSxItgBgtuMwOYShRQFFabQzdI/mr1OYZwrvG3iY/9uNy
mwem4ULyfG2CvZwdAFi1t/fnN+QZNEJpeKSJp+9aMJapVPysZ+/DEvMbcsTrWAsecG3Q7Y1KPsw1
LJd++W11KLLlyJamY2pDZCELqzGmc8E4gv0e9wUkbYDkiRvxDOUyLfvHXBLvTqnYirxi2g21e2wD
tPrEz79WgjJirD50if0pHj/7NNjVQ8dcXsW0Jvj6zED8jN1cRsSM5JXZrGfXf2SNw72ghikkA5JH
muMn2Q1q97yLD+iSg/FkAY4jlydXcSHhz0YLqdO1d2mf7SdyKxs1W996oQClKK2oSsgx4UXeN9br
GDhVyJgY80lZ1TvbIAFdVjQPpym7s+ka1OJ58n73eRVRXQTQJkbCHsYPmYex6qpz6dITPfDfimWJ
8iZyinG8gtKEN1UJfOO1cKjfTQ5FJrdDsKKl9+aBU5+B7rfVHMS6mQxd9ZplwNGqGzPd6WxowStO
8TSMx/rvti6abTBSB+xn8tshe7UpgB1tp8x6Sh1zOM4a5lK/yI/x228AXhct0yQkxtGDa0IrOnLP
wJGrVsB2ONIW+tUHqZiSh937viQ2XC+R275mcd/ug2p9loTa7jLuXzZ8JTxVoUBMzwA/u3IUW1wy
ezEQDktrLPp41plvPa9JLLhZL26Hsm7F2Zf0RXacxHQBG8J0fqaFs5yhx4M7WaLVcfdBPXkwPyDf
SPM+N2y9TZFXsFPW4dh0Y5jNDnbF8sAwh+zNoif83AdBsd61SP6TvDPbkRvJsu2vFPqdCSNpnIDu
Bq6P9CFmhYZ4ISSFxHk0DkZ+/V2MzK6SVKjMrvt6XwIxh4c7aWbnnL3X5pFZ2YhCb2SGGzd7APyv
b+rjf0usffxW334uv6n/XH/qK4c0yA9J/9//+dNHu6f/8+5v3+vubzdPh3e/fudPP6j+++3LZJ3t
Pveff/pgj5Gunx+Gb938+E0Nxe9/5I/v/N9+8X+Xf2e7rk+m1J8osVP1tV6jiX9WYb/91B8qbN/9
jW4L4meHHhxxdavU+g8VdmD95vumS8ydXAPtXIcv/U8Anvcb/jVL+qQdSYuAIx6GQuCT/Nd/SOs3
tNKeCBx0KsIPeIRvTzPPwP3voUk8ef8yJ85cA2b+ka0kQfY4nmMLS9r8OtO1f9FgW6DG0AEnLtal
ugu9qNeoqx4dYp9Dp9XzwUepeusw9UU+Yp+quNFbulF4BdmnBsbWPzx9fzy8v1VDCXOdOdx//Ye5
Rqj9+nA8y+V0bzrI1s1fIr1ynhSEjaVzsR1UtXOTNIfM+jrOXgPR+zOJGg0YQpojxtjcrd3d85//
/Z8TxX5/Njzp8uxCiPE5rPDwflCkBxmDQeLG5KXT0afaH4cnR0chsuDqghAJLjh2D9CJiKLg3R3/
/G+/yd1/+d+5VLhWHIdBnJC//O9dMiXxkJvyQvS0wxxszkndwN8zDz4BA6n1zsjYeTF5195yNjKi
MhBiglopL5mS/ZGDXLcBLQKZYFJL+BcPbg1C/PXBma7D9eYLQsV+1epPLaukMDp5KZDo7jPVfnJo
yR3aNjJRB6UcpxUVVCxjevwVOYkIJIshZgw+Wk9FzdyME2k7ETvx549L/pxR9faKcTdgnXeAJLj+
er/++IrpulAlwgdJGlVES6Il7UL1dAfxaX2n4I6fiQFGElYgsF3odqpidM4F2pMz4a9EwoUqo+lp
q/HgFu0MdqP3DoaISO/x4uxOmGfIQDuph+7JrgFezJ6kDwch+zK5+pWBt/sw1NjLlBei9A5TAJL0
JeP6haHus5FZ8tHIm3tusvwmMMG80UB+cDFjAmwD8xawzMXRd1XJjprGqGnc+PYpybxPhmt9EFYV
XP/82TJ/jptany1XcFu5wjc915Nv0XE/XN+ZCUGuiHHRpTXZQXGEHAbfbL/LeRo3YEZTrJUMztJ6
5dxV3dc6ogT4f30gpsnKgwfF5Ib65UaLM1sUBHwRquEDLBxEguU3sh+XQR8bq3+aF6ZrzawuMpKn
vic4xDf0uz9/Mv75ynFR9mM/cTzh+MLB6PLjlZP2TYdJc5AXKPHfDStEe0odifhTBsG9BBXDa/RX
y9s/r7b8Tdcy19fBZEv45WoVYyY9uDTyYgsn1B1ibnC3T3WMBBaj1gHLxQJTPbsF10JK8OLdCFls
uta033ed8xe3jrUu7T/f0q6wLc+0XFvyQvjrE/TDxeBHton3BBcX/TFI1JN9tYP+xi8Wgp2K4FH4
81fHM8DagtlF/j6RwzRWN6auOZgtFUaUpAH51zN/V7PjnAHYFPvALR5twTm2njNEiF0enZAJgV1Q
8yFnAs7MBDEpIrnfDWP/ch/7Jcj19yubMEggSCye0vr1yqalbEWRm8vLJOcaf14T3XVr4w6fM1a4
DAtRFPjXxiB8Gwm/PBXKGfbR7CJJaNpHtRA+3ggqpyGvDv7iIQafwGTURMCehsm+jI5l3BYq3kci
gUVSmog+Bvrexhx7Bwb1TBJcWpMO/PJjFqjuL5bfn51Sf/x30g7wa3G5euKX2yUvAleXecN1kztt
qA3k1kLwcKdqqC80WYdY138RTmeu1/+vl4eLBQzfFscQ69f7Qzd+VzNGBxy38hlLur33Tdrdm02b
bwKnCw4BrLNjUtj+5e2Nb22l+5q3VfkXm7L5897DRi+RbwuPpDiLx/JPd2qT9HXRto1x7qPcQFEs
npimFUfPZYSeoKJFd5MR3Luez9Fr2zeUEuyEhKGHvoXwJAB3TBxs/ARko/uLTdv5eUVdH5tHDLHg
qMgtjSfll/NTg0rUck0vOLcodCF6IzN3+gyLdemwUQQIpocMrYfv3wjPAslC3kRTRv7duq/EWL3Q
PHuCIZmNm8mh7HZ1GoIftQ9YwtDVAFvAegzctXK8UE/+PuBUBkOD6ENt8YPZDGycUz8AwcG56raI
b4KsNW+pftpw7v1gh4f7QcQ+HnqCwCoAeX3H8EZlvjjqBEsEwNUuzDGWwczUh7ZDzsTxKN/NS8pA
Nav3pkHmCYwXcY8g3YRI8efLMC/hz1cakziE1jZ8TWyFNjMN95eruwK3JHVpy3Mc04lUjvvMoHQ5
1KlrHNyqvLNXim3RDmJH/1IhyvIZN6B9Apc0JoT8rNDXLGMfaUkd3qc+6e+ibudzac/5KTOIw11R
xGlP+4hj10spy9OS5RPXjsQ8Tgv0PGfoFgPPfWBODUk2z2Gh4CvYAVTZ5rnlnSv64sfJnW7bOMM1
EmMApEMASFbG87ZDJ7ddFgndz9SgxyEr4rKXQdrgKOBjnRX2TgVetRGdzSbTeL6PWKPb2gv5BgY6
YOwtdn2hB4+yLYWVMOkwGqaZVOrlEDEWv1gTJLvecvsDxwMuoWllbGus1TOTFfC9D25vG0dE3zCI
qg9Fk4+nJSGB2XceWdfIdeJYRPj0y5zq/Vwk6imx2mYzwiLcB61B/tXKH8iRpW9EKe971tC7yegJ
egdzt3dFQ4PMBEWYJepaKh/RNdClfW6vYpVZBVcijhgWBkAdlUN6KfjxaNsuhdx6ONl3Am/H2Vbm
Nmutj56AAZnGJA3Yo/6s2IRRP71kVfbRdsJioXtjDj3jzTHVVwXCcLtM4gNWnBgvlYNjfCj2KF4t
VHnMn2vagkflMZvTnjCYDUN/AfIFs1E2qTw542062O4NOqHjgp8H9oUidCvwnias2JvajQ6t3/cM
dSPELcv8nFXpdNWZHVrIy06idL9V2h8P9F7oVK6CdLtO04NkpPm7V38cEeGIIQ1tqNEveTXfSb8K
GbeNjx5CIoAtHOT74dFd8bBRQTIzMwESiLPC4xiPYy1vvYfEjMhlYS4hS4Cuk3b7U+q3BV324rty
VfxojNH3CND0fnIYaIxJgbQNxxt5CAXhj/H7vEHcgshklw5VcttHBDBZi+9/nBpQj1l10xK0eIkS
SXtReQPdIW/aoz63d3B6unfDOOwZxh8HYsBtX83455KjUyea/Dt3a5epg3BWNDuXy/pkBnm37Vca
o9/cWi2iKlE4S8i1Zu/oRHCeAQu/sQM6TYlV+dxKxbTDS9H8foV3ldgT8ciViguPnnX0PUg7danB
5wUxe3AQLPU90RG3rGTWrkmW4Bgz0iR7QMznYMC4pdQXg1vjObI/ZdX0GOSpdQUS3WzX0Pgj4eXZ
ZarGG2MoDrRZ2ydwdsd4ha/3OC7IiGLCm6GBCdxvKQlRe6fsuoPC5bkN8rEmpJKBeYFiQGZAxN0l
ix/mrP0sba1CckhAnMTFZ3rkGxaM4BbzTHvPP1jjJOi8U2RFn2UQzZe+rL/ThJ5uUEAJtJM2TTte
1Q0GzfRd7HCFVSjMzXR+L6OnzkJtEA+D99pfye5KHut1Stz4HLylZ3d3qsp3i1uW50JUNsae7wGG
Alpp4Ayx3d5JD1/msHyJRTWdqwFsoJPbcJDS7mMqTkWBrhVN30tqRqQUOgl22RINdYQuZ4aJeBPF
03aaPPuM+hpkbo3grm9ZApeWBgCgv9tBdvMR9bvYi5Kgh0Ak5BDR4L4ST/e+oxwGpogJsWOky0JA
DBFHik2uaDSaZnPf5LE6jX5OolEa3UBoYIyyVE9CJ9GBKNkT0qCXxJmJTW3n1UzsFad2lOsc6qVL
NtlQKnpfyttSG5FIuclojQ6me019M5xVdAMJQT3Y9EWZOzB4QkwrnQ4AywSCrFOEcxq1Zb6rvDDu
SWgfTHvcEAb43MlMX5lcRe9bKb/FQs8bf5lh6SseCT4h+6FoENWSdAAvCqjVrQ1gaZeBct9VCa11
NusqTMHdAWxbNmbUfiDmJ0AFHndhR9v1Wo7Bu2RGu9Gq8Wiv6BQjcfdaIm9qtYKzXDnzu/iqxcjp
WtKh9mJxm9ZB/jIy2ZrMLMbNS01dauekVGucgI3dt1HLj8vhGoEIhh120404y9+Ks4rK+ECfkaes
6xLQ6X5aH7uBONaJJjrnxadFYRXSWrYnlK3pA6zVvq703sRSeSFIGtU0jt/OqsZDWeI/Epl6R3PM
u8QlyNQWq2BUuvVjuQTIrfqMics04XUE9PdhlMigIGvvMV0ArwJ5c6WX+21hXLCrJns8VSv11aAa
2kwOIOeqPk7UDLskkTO+/FxzkVgPsaHobjrUEoEVYTJuYZ/ikZL7pireefCHr7aCytYZYVC3ww7p
dzxfhqWhWmz0vfJxJMom3iYqcq6NZTzjrpCk/42AWuPYOWoiBXYyB7qZdJ7B0Ik1hexlYlZX6bzw
7DtrwhWfY1iz2in42Kr541igKGcGNRytoP1kYG//CLFgIYe7dPeQT0qUKJjT8iWiObYWF76c1Ouc
WdjKvVRc8nqhrazpGrWy+l4qYtR9w7GvbeI9gD4r73yFDCboG30oB/86jgR3cA5f+HNBjPSedIOG
AX2hJOZ6Zgtnwzk0EJrPBgYo1FeohBbGrXUCTaWy6TiTrbonggEqwqypLu1+JwNIKOmCuVSj0QTn
g2ys1/o6dhmt6izreB0Hh3MQbFAl1wl463eg3I2zo3VzSUcIhN0yTmfWYVFREgfe7FGP4892ayTa
ZuDedTVz5HFVLWcy6U+zawrijorbYOjQldnzSxqvBzCG5sls3GglmXplw62K3BQ7fB7sUdLfZi3A
oAzJ+1FXNmA6WA87i14qmz+utF5X3Q710npOzv0wqku9OiGnva8sLP6kIm1w20WH0ia9E0uRaQFZ
NZz921/M2mQ4kmlHCo3zqYjBGmZRILZ08pAmQoa8kpuGlbgk9lcWZ7vs5bavZpKfkgrAyuDmN5od
HIurCrjfUY53kPHYGZk+LsE3Rqnfk3pEz+/LFzLKX5smo9yVxLhHWb+D2PUF20BKSVImu8kY78ey
dw5Bp7n+reDQAK3dI9m6Cnu8rWBR7WLZf7KM4NTrizFzfZdm80065guAa+4uyyXQSmdHU6fsHZJG
PIGtciw/gspKwjFPWaZB1CnTfdSlxkTpO+6urZIX172szTCd2MnRqzXDV+e7JmFiM1ol0pvhg0MO
qSfcg5vqYIelLuYQ5xC/kMabbgEtxC27V16FyL15UX6TH0tNFvZcMopudX/CUhyhnah23TxgBU7M
G9l20XbM1I1h+ToU1aEazP7gvxsnk6Qpbb+HMraZTV62qZ9fHJ27hzTRJ6YtGMYdCDjxWH8W5fx5
MLNwmM2vzn4024oZXvE0zhNUCh9xjmxkWHbvjQHjDBEPwRZ/CfAE59UqMNcjAi72xJ4v+LjzNWz0
Sy0VR+wAl1HdWIg5tHM7j0m9ndq+4WCcI4BrUFhVmcHL0jKjJDoZdV31AKZqu0oi9oxx9mh+GDA1
25zQOJ6elQKVIsyHItVqov1ytO8rg6TbVUXL6RchkBoIFBRS7aaUVI9M9vt+PHgWSvpO909Dg+qs
aJmXMjhLiZuVgblVJsoZCCn3cT9iqFh0aK66hmUkohhl3z5xoE2nvQpnK2eTXSeK40rTRnVJGUwK
6tIoSUoPwtpWR7iBTWNP0Vf36cRZtgAzF6TwmJe7Nr817PzTkIsXrEf+Qbra3faDgTumugPXSdaq
6Fe8YrxbwbicEf1DoNJh50tzM7TpNypetBJJj3gtqnZjJ9+zMWB+TF7l4tasSezcsQcF0ZumnTS8
B99ISfhW8mB3qMqqhWxJwlP3SLrbfe4nB07oG0xEpxKqAUsoq5zHHNBov80OJYZN8ADL5ocuWsla
tJIcu+RYGRsmgBPrSSSsFmWJCnHx6oskmmRb2jkyxP684G/Yew2jTR7osYptHPwQcoMB0C1eCeS+
CgpuMXi4+/NXP3G+EYzHnoFB5aDm7Aj/7V0atUSXtwkbQQbkokzsnRvHV2Hi97Z75A+jP64emeih
bPLb1J8eGw7BrB89XBUj+LpaODdjR5uesQ/kP9iKvrG6x3b26EDTgmQlpugZIdWr3ZSwSAYa5yW6
p65NoThZB03MGRwR8pJrYt3jmu0HLQwoleGLjZ+vSDS6OtJlcixrhrudFnDVuWPXu3J0GNjXXwqD
RJy+ilWYW69oDvEM1qOzKZA6egZKi7lS19pHtdWbn0bL6VbN2jXmIMjYlyhQL6g3YHE8VlqdfFiO
fatu/cgh3GoK4m0h1YNl8TuNCBEYD+TkRPwXSuChHdGyG/y6Bd20bLrb0i2o1r2HakzUzrUdpKZm
cXbcT063DmNlrYFyhhhccXBnDja2MTE2k8dzzKVLUGeW32LjxdJlUo5LmlVIVuTZp5pgqfiSvtQa
K6vU+jPcErZ65BrlStvwBzvYOKAOFed8hzmr6CT+bCRVaRU/ShcFUJNjxYrmxNrDtbtmHbtraTrH
vPAQ9pPO3h7HmKQ6q8Lj7Y6fO+djYfWvAFA5nmBtZAuz9DzsYiUvyk4LMu46+1iTlp12ZAAnou93
BvGQckpCr4zfV6L5bsYszwPz6mwKKIcd/AnQWWN2OZyUJLYE7r1BRPzBLvLtQns69JiUby0RPCLP
2hWqGq+0QKenOEDwRW2x7K2ALpG9tN3e8aua3SfP0NwUoW1i7iIxMgDZIF/oeIpzF9njgXFBtEsI
iAvNGPJtPmpxGIwKUx55stu29eaDN6UWYIz2mxP45o3r1teRZfhsphy0YWocxNi5G0vUxCpIIsP5
Pdnt23uFrrJbkM/3NoxDTEX/83mFDAYY7myy6tQpFZXATWlxX7x9+PaGoqQRPM3suI2NOpFovWKj
1dgfx6JNbhvbzgWn2XE+t2TR9OvnurfPweR/TaoyCYmTj28nC4S/UOLs4eG/fXvj/P09OGpiq2NY
qjr2n0k2/CgLe40e1DSdCjUFpyQ2rsx8+NCb2itGfS6hfNsEJnOCNrX2TVo0L8WBvLgG5VdRhtXq
DpyzGdehhyRjMPJoa5XihaoYmjMonwNpAdscOZgwocSWzauqshLkRtZvVTSCyA0DbBzs1hIUHxaI
OsBLlifCvMAz54XEwcO/NFbqQHbCjAlU3XQOBsGRGCjUNjkLZyl3nmu8Ok6HARxtWB7TH8P6jh9s
eMqy+G5AGX/Em37g197RlEH1tFDNBWB+NxumtPkhzSxiCMf5nWrtz3Oq3B3lyfcBZRF6x5YbaO0x
Jjanf+xCJa6zfEtLlEZ653UnsHzJo2+OV2XZyT0qmRyQz80kq6NO6Yjayh2v60oJmNxm54451laZ
fSFI0KEhosQJSTSy/EWVW5oe/gWwSn/1VUuO9FDdqSVdbkGD1mREdBoyMjdPRNTwozPgHcJ4saOI
tk5KaOdSlMsrwTzJE9OLG8/qk6vvtwDDG1ThmjTzO3fYVI7qHnCFBWHH0QI0ouk9mYS+76IYOrMB
JfainPJOOQ6bdVxMYVaSspLnc8CKjbif0GtONAjO7aRFwJqa2UnDeDQMX7JCL+ggVZIeO2us7wWt
MoJU6y2BJOoaZcves6YPZWLEO8YbzlVV1ZMLBAH5ZH6tV79667k3E0jBg4/gBOSZ5R/ZN6ej295X
QnlgO3zzwUkecxCm+ylKybZX5S361eRL3SC+1TTd3NTDakFysGH145675VNtFEVIrjdxc7o10MoV
XVh7z5nXs7xPesGzC8oBtFWn2QfiIe2eiuxUWLK+OEn9tWs7dSfJrgiX0QdHNLO7Wo5+CUbv/WJZ
GJ87s7zwryfHpoR1pXUM0cM+c1AFfO9LlwpFuheNG8ajuM1XYOw031uL7XE3kgDCSDLYgD9F4qLM
aMtEcFpJBfNjw/G+j4cWtHD9wapLEtF14YSelxtXwpqegjk/BKQGIlln/+/7orzWJf2TeKTw0UH8
oWtIr0Z3c3Zr/3Emk+2K4OLZLBzzggkdJgA9OmxnxjOKxfrRtIGyj74PAARUzVvxaQGjP/Wje0On
KL7HP5Fsygrvd27H7bGkf3gDFR5Ep8zMGwUmf8M8NjgoJVAsv33y7Xumyhlv/CdSr5EtuuoBjVLy
NE054BRmwDSsOAJsp4STCVbChzEgEZKtEFObLuoWgpR0rnWkcXG6xK0FpazGDaJH52oPkIwDyHie
/85sDMAzGW2MpZ7xVK1UZsqfcJrcd0FkB2HblfPOQ4bu0hY9NlMbQCthBs5DZ65FuNapySifYcfj
M8I1yXVMOIb5UeiP2RQNOxvO6Vba+VUJMfIagGRFWGxs0dInO+jmZsqCJahD9wT+2il3I4+WRc4i
bge0BAqvNJwyFz9knbymeMG5knaWrFYHPhrhFER3KYPd0N0FFGRYTWeSJNo8+Wq7yQruBzKekRE0
JG4QYiK3ztJCPSvi9yig5vPbG+6jx0VmX6Xhs5L6umXZpdWy+PToh4ke/dt7oFro4aPwVgiNYnqn
PWl0gqIfRFSEPtVzZ87lDs9K4dPSTJZ6Oo8F6jTwuoup0ss4rkM56v6px69aQxDzyWqfRgh2scb7
MVao6xv6J759dSvuDcHSLGJSWQJCvUo7ge8cFAXucIoQa3af5sn9qmJ8OZn7tr6a76ZWO8fRbB6m
DgO7Zrkm/0TfpVlMT2rcJJHiabbBImJjqignWb+UPVH9D9k5sRVnPLvHjDp8g9qhT55UFwg6zKo4
qu/c0jnlOd3oNq6/O11uXFj9Q7pwDSYpOYe5f0wbSr7ZRQpcDV1x9pvguYHTBMIVw4cTfxtkC7Vn
5hFrx8j2Y8/qSEm2EUUX35huhVC2RM4Je5lTVoW9FVmzHVLFxoWXblpWzk2TRvM5abWkrCpuaDTl
e7FSVgWtCEwUwXt7NKzLVBhPejWkuVhkDZy3gUdz34/7mDlZcCdyGlRB0b2M1JKnLKWxbqKo9EYu
bnT8wI7kftAOkCkl8sNQlDzfCBvnCaojrZ5DOVvzmbITGXu23NsmThi9OgYIA3blY8NIa+ssA5zn
AWEJKHqnx4kyZEjeoZskx9JgjuGgBcw4k4iZHFHTW2hsGvan1LTE0SjgicmuPBXa3DG8XUMkimPS
xzh84T/tLf2V1hwYO0qnjsQcRX/Ri6l3CDl/FTSJysKjhduuLR9dEo0DzSG3kttEPyxY2cIlF/dm
DJAG5Qy5LxU+/RLkPopHYDdrdmE9DYCQu5VdkO0bHFR7miHjpiIwMVlEfRld0teGFY7mVew3jfut
lSVMgyB/sKmzKXyybbEiCNgYDjE2O9+UYeREn2CTTXsiIiY4TzB2ypxAYmB8IFEanWK03+mZuppf
xjAltzAnNTUJCVF0MBvk8hCl3GAK6ySI6L8+YuAvdr0VvXau8c2JwYGOGLg3HPxeUvQ8GyPgcC0L
RmktDOZNmnhIrBt5YIF4TszySVh+vI/d6NNUussuG/3qAMs42E5AiOgoTfLYVcxp+tILoWnug8p+
H8XxJwyvUDXsudlWLviWeU7NXR2krApUq0lasydGDFPtaIf9CRtspdGsU7crZVu33py978Fw7Ke8
e8y64euiey7F71PKaaFl7GSlE7nVsJVYKQ5+RlMkBSMkPi5dSgs/xZxb5PhtG3Th0A5TQvBc7AII
+CngXT19DZq1xcFEGiBBvs26tsTjGXNMT7duJo5MhNnxCo04y5yvJi2KAzKyZ0dXJMCo4r3jdjg4
OFltsJ8zVVkTatPSbXd54T4shnyZxeiyHvjWGRXffiZEHF+XjXhfAXmeI8liYa+Xt/HdyWax67q2
2LszMlWa07Q8zAvZVpDT7Jk1fm5fkYhxe8DjF5GydrrXExrgpNlZgwktgCbQRD2OqVpgeqWRIfxD
Oy3PhMQ+BIt/DAzRh6qfxLltxnbfIOm9h/eWrQdJml/QDEjOPkR0tRnEQW85xmb2pCnhL4j2bbRz
u5mj99kOMs6kLkmLKGsycO5klxNXIs9OCgNStssnD8PAc5Ymzp2bjHfDGMQPlorCwJnyd5DgGax2
Uedep4I1ARRAdrQM5smT4BBfEjp4mTjbAUutD6vc3nSbKwLhKnCeK9//7MICxX/jhW3ee3dNvVLy
u+SwpF12EAWFRWlRPpmquEuX8VIOtn4qGRluiqp/t8RGdElk5V/lkHC+kiuOLjougwyOjcdBqSnV
mvtqUwdbVEfwVLkW232tXMb5M6xB5gZcf4P5XEST3mPj3lV5czZGGT85S/ptMEi8o2iubspa3zqD
Px1ny273oim/wrmmxMiUCuFUfUayheegscV7KybzrE8xXVS5CpuUYJ/cbxm46/uKA9c5qei8yOBD
vQ47CPt6sXX9Aeq9Se7RFIecSr8Ss1bva+y9W78sGRktCxFJmQert+9tRrPmvYgbcQR8oHecAPsw
bYwDFP8iyVMoGxI6IRm0OMOCbUCrCTtlLRgFMyV6w+s7cfVae8NX2cLk6SPzxqldIC3pGOaoSU6d
D8elBvFfJLV9tMxi2tsOOzQzJBLsE9LahwR/Af5zAdLRL7bVEMPSEL6iZzWYR3QxX5hH91vGgw8+
azGOkiIjLbQFD6M69IdVn8HAmG/LAvxXnka8PHQvU6dhwqXlQwyh27WpRMs2R7zQ7ZyU1W2QHH7m
qOS0JVuU+wHO9GY2j9gcH4fOIfAlxt8cI/rfI0zdqrYknIsgwnnOz2h14v1oEDpZVwNjSebhgH9x
kcdsulEyewc7tT5FI69cgjiC6GSMyzo/CVbOrZ8yFKWhmzvQQpaRq52ccKk7upCcoekIQq9UYdQa
ydkGWct2zjwz023yvhlWMwpHkZrJzVagS92PS06/wBtnthrXPkHaNQ+WQKcOTzVl2O42F+xc2EH7
UzV2Hwm5r47jOhuUAiyDE2XfAT+AKJjsL9rB/j74y1kWMxV6CxS9V/MRR1Bx7XKoW76WHjziJCYB
KDeeovbo5w5xGR4TQ4l2xIWhu62+YZDcxrqR17rX7g6JitxUBvpPlyjQpj5UvEp3RsVR1e7YvFHP
bGUCT2ggYkXjgQXeEewBvmxAphDA5TZcoQmmUtqgGMeAC0TaRGvWUl4rF2Bh7Q8nTKX00yiLYouR
uIFOiSzxtZPjJQSXlBSfsSf3sKaDs0/D+B4RFdgp0H11ahGWJg38J5zgMquNjmZr7t2PlsaVRX9m
ZUrn/MbsE1U2AbcyEHBBne/k0Zh7QJ7IUNKwTMuYCUi6bhsKJXUwndlAiezsj5KyFDw/gFDDVFer
60AvuDES2qG5jm53M+J6Otj1fJFjXdySC0X9uZgenQOin3u05Jtu1iOJXBobGQEVbF6zuYvG9tmb
uVXA+z/jd1kdFBP9cqEui0os3PUVu/3oLLcDzxx6mv4sPf50ozBOL4G/7KKZGOgKnye6mDC2+tAO
WosK1zC3NCQ6Rg/UrtDbSGbBvcyFjexqVc1DJGOCMuO1y0yIwXPmzfeTIzh0RsSz+EN7RbXQ7yu5
3IPyU3ubKmxrWQ3CBq+vtoGS5W3XmPNxnF0iMC0PO0lGwo62fUIDxvfZ1lUCNlINYU9HIPUgbz2B
/vQ2w9ASDiNpu8+aSU4zMjPxy/ExRir4VAbWJe943lozi86RgMmth70yxg9kAo1bgTsfo1S3y+Lg
MungGUzQF3NIQs6F0B7S7Mc3b58bf/7C2+eMQgBStW1NYEJu7GXDMHoNUk9jqz5nngNU5e3dt0++
vWk9P9sq5U4EsFYECCPRJJ+5O2dW1p2NxQR0/fbxPz7pGaI7t+xdBSdt3n37ThVxnSXQDHel51F/
T6wWmwhPPtN7fltZLZeoZpvMRc1jePvLydvDeXtXlFV5wnvABlI153+8aQm3ICP175/0Zs6hqZt9
NTJoKC3/3hlj9mOHjflA3KVzNKwVc8HX/vENoo0w6lhQcxUjmd8fLeYyBfhu/Rff3iTre94wXkdg
MRzr3f5cWmTJl+vTPnH7F0DsQpI96zNjVSIi7fLgrB8FOdo9l4Tot6+9fWrySXxWsXySJeyf3Ilz
IHV5jVs5YBK82q+OtT2nIYk6ays//uwuzuvbj+fri9RIH+Z19U5Jm+6J5nBsBEge3lR2/5ZH5//X
QAXTfrPW/GsbT/h5+pymP3p4/viRPzw8piNXEw96bVuiU/y7gcd0xW+WdKUp31IMhI049A8Dj2X9
ZtlsI4EjPCnXjIW/G3hM/7cA944vIJohvvYD898z8Kya8R90uoGPRFfSnLJQ9aOU9Vf17A8ybuEG
xZKBJ3oSTWaEkFmGkNimGeGXeUOfzfhQrN2lZqpW8al89pf1rgu6+ZyXDTFP5vJeYVWmZVxhSE0F
PJ6FNPtelODGWuMiBNWtiwDhyAQQaFuP9Lnpe6IXmM1VrRM/Tr5RXeE4v0sb/yD6NPRkb5znPInO
eGamncGsqg8M/IkWbtrBjA14V0KBqGZ2aWr3hRBFolJMz4NM3bCQ+ZMdErWyogcnL7SJQdgHo1ru
Fw0MVazKA9RpOTGdw0NLQ2+7iJ50+okRb4+u9aYHz7Ao95m5NyIC9dTWGjpaRJCD0TuXGGWJHuJw
Iew3ZAvBdegxB0Z+CSG0OHAtdVuRRii9Ow8rpzcSLS8neafG6atC5WjMDVVjRtZP2UzDcTLcL70z
f/AxcdxOsfdgya65GzFqbgraoQhZyod5PVT5yqMQzgKgsn26qjKznWy9/gPale9tM4yg62A9ats1
Noj+m3064G/nUJbTDAytAL+0MFUV6iw9ZOM03Doyvil1NJ4yr92Z/5e7M1uOG0mT7hNhLAI7bhNI
5MotSVEUb2ASJWHf18DTzwHV/3R1mXWPze1/k0aRVaKYBAIR/rkfL2zzXNfL77qe84d51N60VDz2
tb7e0OQVu3OeRxW1m4NDH3nCOno3dbHc0e5onrJK/J75GfGfio9s8Oz7jvFwgM+gCWIxDBxa15d2
cWI6JZLq0ADHfiypRP+zRP1bC7/9rzZgc7uQN08RN4cQjI/czWr9lwu5XE0z06Lefq6IoOSEcI6W
MbL1Wgq1Z74Ybei9Yc/3TcoiexcWtYmoo0RQzexsJXr/MHl1g+VLOoE914c5n+STUy1A0dfJeGTi
b3vxi6w5d+OapYmpmZ7SXEyHlf7dfbGMoS4rqNRQy8Al0DlrWr6nDfiDYBLFc0s4mPpzLDIO0Qet
Wa8TTrwt1C+gAt/TCnjA4EI+tRg5hw/Fh9PkkILW/is10mx6ndepGK1b0rCFW+d3vdyA7j2XqkfA
fuyN+iGT6tab7uAbY40eG8/6S4fKi7lHQMqnquL585nwb99wfcse/uvSYWJtYhEi00XczPoMV/3l
HW9c1I2IE+yzQ+1okBB+Og+J2s8Q2u+MmEKByPpKPjt+KK4YiKZLprTHpZneBwETNU+hSLSK6EMz
dh8W4IkdDrmK8WLZXVUKvyrX7+AfZmG2QRRBE2Z4RSitkDHDyb6Z5ZlkPXVrKM2Ik8ajzOoTBAP3
nC4/KCbMz0WzMTM095gV6WObMOYTqZMEq1u+duxE53hJv+hNLS+8S9UVct/BHWPnXGDzQoRfHi03
eo3NBetRi+HSbuTs59U8QSxYJeaA5tssqO0CqHHAQakdTPcKLGkIFNGwfetBuGWo8S0VvftIM/fZ
s93yiOXqJz6d69zp8uiwuClid4cSZ4rfoma+qni+on4EVgnTcjA1mjEN7KEuakyScao0Mgb/Zlx7
RM1Kf6SgLkg5ge6KMjHZmcgTzyHQhGtKiQuUCGOwDok+Qwh3fDnVdthtPLg+894ca/yo1/SaJ0Z0
bagZoAf42TIZ7Q1sbosel3oMojCpkxvZKddftxk5ioVHbiUWx9IbwatWZOWq7soAiV1ooUHmxx2T
Zyu16DYNfxVUB3Om5abPl0Atrb4r+pS5ZeLmxzTtcYMmYAmnVQE266iKTTk7N017bIvcvMfL5HRq
vmiJy5Nk4pZep0ZdIN3tjIZtDwyvwJ3j8YTRnkE0GNupECgWHJkYoGPAjyXFHKtlWs+uOx4/VXyl
4rtpssoDN/pPAjc6m/VpI3nQtRC5+UeVoFSURYfZn7HtMIg7rivftXLQzWt+ba0uSDLRXEYWE71B
8ZjJuYdKUhjJyTJs+zV/WNSTkeCBj5DP/SrCO5hacIaU1RyoS2juPl8cYAJNC5hQ8ZPRhJI3EDOs
ilwMnfQMX4N1dt8NHVi5GLscadM+chPkR9gR8GtA4GpRxQl01pdjJgww+NAgcchbPpgU42CuGIXU
SqYwzuMrsVAe2G6Dg7n/GEmJ/i/ZIjyE/7IMWEK4lDlJshfS8Axd97bU2l+WAT2eoiiGWnHLig6X
ZkLni16hk3tO5lE6sZ5Wj4Ri3rpntcwubM0RBuXoJxr9DNws/R5RXlHMh9K7IvRynJ9eYyYYvuTx
fpri5ecaC+s5LemrZbHAINtbESav9uxWmn3QOk5iZdMMZw2+GIaa4Z7q6bdlw1XTlTmeZosrWYsV
5jOCHFcvLtK9TQvHAzWozl6POb5yO15riocgfPTDvgQwtjc3GgIQ9AupWpqVdAmzq4mmC4NJ2+8A
KvlxhRmTyoe6I5JANSF//wI60hI68VEfOeMHqZT4WAoK2TuikiNTN86kQDMLR79rJ9Z+LH2pbxmW
ujZ8e6YAms7502Q/1Eh2/2IDbxFn4NlTmAdY6iVwgKEMBwPgDEUA1qVV4nUqk/epSX/YGig2HC0+
zseY/msmJFMs96OlrEvv4EMa7BXpq3VRAS0dUwmW765f/azJGmzthXaxPR2FDqh7mFIovUvlYN7N
4Np3rsIiRZ86+zIrjy9pzK93WDJ8nFTaswDkwKD4jSJNH7G553eoJHrQ1UXl1/GcX904R02T9qFV
txQWT2g6luYLQ+tvTE3Ga9HaLwZd58hXV4ntv6aY5DquDoPR7eW4TOPv//zwsreL8p/b3u2iNdg8
O4I9A4lp19kic3+5aOdW9lq8dtGtj3AsehOH6Ajm+gWgeX8kIfgKceKoaetym6yPbPXUnWmFUgNd
aVDd8Z206UGrinxPhTm7YB1gY6rDkU5yHf/2jMagrTdN9dl5GWztkHfuk2YV6ptb0SbsYoO/NaAs
AcRhljdBJNKAWOKz0Se/IRvne26HhleVy11bs5YZTrci92Jj1mOMaTjLowP/jB92OsvLYOXrfqHl
Z+iNu2l5qiLHvS6R3fuMy5ydNpjiZkXoH4PHL83uxCul4zQIrvI4G+sAsAmPkjXvGToMj1m5lFQ6
FICerT5o01EL//Mbb/4tjbe98bBrJb9tXRiM8/+2WlQ4vDuZxM6tsNdhDzRouW8bVs83c1yjRwq5
gTLjJQ7IHmHtpAJLSy41dsFrYzE7V6aW3cr6vkosbd8OhQpVmtvBmDevIhLwT9tY8zsTTzDlODue
KyhtrrTuqw49M02KC32uoKBr8JVIuIOv12Sv6WrkTGBNkCmVkb9IYT0Uufutq6geJ1KR+JUeVVc7
d0lXif55IPgcrKKIQV6LE8Xh0f+WWPS2yNrfrk6T9iUpdd3xEID+9ibRf5l22GCsG3tEnphZTqOs
fOpXMZ67ZMJz00dvtr650BnXn6H0LRxXsslvJ2meoGeliABWdch7Kkwia2GYFpVsa80W36vTwAPO
PYlIJS9kDNc74SHxGhF4SJQT++TCDT/nAx3Ybfa1HoV5rPtrUk5X4aB19g2j5ll3NwF9DAe79A7o
DT9UUloY2tT64uCa6xY6b1D6L/QApHjTy0Ayj4Lwlq0hYaAq0F10eelm6r4wWeTylKGMltI2wbgc
q1JtnoG2u9dS1OCs0QFPqoKg6uZAMtPkTaMLFYfU10kbuyt021CNORX2thEHo0rMFyGZvRn5Sk1w
j9bKRoKFhHhgOvkZVqmHSWc6kkzzfNCX0GRE5LeY6X2vydzd0Fpv9hbjmznr7OG9WLvOTTBfwmgG
IkyGKKtseamZ0mw98J6tHTU2TY/SnJm1MZgJNOwid4zXIfzS/N3XNkjQYrylqwg12sB27QCtfa0j
J8hSkWAcSd9Go2fZ6JfNnPpDX5bhu5vrfjpQDU8dkkskzEClE85jNBk/J7IyCwzogSKgoCoZqMmR
ydXnE8hMqkeXBepaixa8rfZQzNJ96Fo6KNykqPemHqxV0d+bFgwuoTFrxypcO7U8A/aqLW2jvTja
uUkwQFRd/GrkWxAVPf0pbZNzZ4NRS5X4Wg6u/ILoeMqLrg+qRQNUZ6KzKp0p57SZygYKwS6Z6zwO
zZdSL7OHFp9njXMq1MkD0z7OyhOXoHIm49IvEMnbabzMZsqwo5h/OXJ0wBzZcUhmWOyUXuYvRnpO
Ui0hX8CUrOnpUfv8I0avg1NmH/g+6hO9sx8VtxTHXp1Kd5fIkQtVXTML/cpuCSFxHp4NQ5VhorA4
OwN+XbXE4o43193955WOxezvd7FnoJ170rWsT8HmbydS5HQoxPnU3iybzcFSghtvrNGh52yt7nko
3VZCRzurq8wHjEfPDNetnd72VJbNWERVBGFKIu3vcd8+LIbVXYzMRM6MHrWyejL1rHqBzmPDr3sS
epYcUzyZiA2J/sVze4g+LlEqdxLVodablyFzrQOMOm/3uc4aHbTwFGviicImfhPxOD+4efQT9/FN
FIb3EsdVWPNrvme4TuxDZt3GB8fEtdLPxNC98fXJXeiYtESAOrNZAmQR9nOfB47GDCOSlDMsCWB9
T4vA2M5O2GlUXNMM495HbR3jC4Ei29htxTeOqwdrxLmnKP9uSfFB8o3Hb06znrIsX19s2TK5iwU1
TouO9bZ5mqoB+V2rky84VFuIT3zfgpHGSxk923BD9xyCiIsw7T95Zl+cmICR6ohY3QRk4kmW4o4Y
xxqUwiDQYae72e1QPizja28TIk4wxV/tln3+lJjYjJTIwEI5H2UdV7d4JFmCFy++OAbhmaY+Vp4x
X+S2nYkzE3+W8nDKbeMNiy3TbZCrP6AhHHpvGRjh8eRKK6YUOQc6UhDs5lOtDYtiOlRs9nalU0Zk
I2tAtoIxM6Uww8FNunI3DFp13y85usasvaZTPZESYcbZKYZHjj1yzGDTAYXYukCsp2WivVibMzuK
MA1TomjtR5uKNeyFmBNne0exJWjVKiWPO9twc5O2Hchl0hRPHIOkRJx9TUBt7tpFGEExEmBhEse8
qPA4w/bRdWI++cT7EBD++JitQj5Tzwx4ozbic9pU/YONFu/UxNmHuS0/iLHxxMU2V/eI/AN3ZCxn
ugXqbQ7sRZfILDfDewoDeSy+FNL6gWAj79rtT0PrQRhab21bGOcCMfOF2Xa+j6VpEjl5LXFtQaDu
jcco2UbaHRUSbg9TMxKly6/Qy28uYxkysxy/zfx31M0/7Na1n7JXnQ6ic9JjpViOQ2bU9Gb9TEmr
+EPXbWQCCyqNUxkHNVluIEXtfjHXgtlrPWDeyTCP5jPnLh4Dr1pPUgPWQH/NY8MOokqAuOD5u/Sf
gdoyfQGr3/ikkbJTbFVfmrgeD6OoxLkRL5MBJZha8fSbC8u/xd2zxvV1jQG8D/XwUxqZe1Gl3oXO
oOgVYYYdyyS9F9CunigXPdHhZ4cxxGqW10a95hGXHZujhCnjGxwmLp6cyukSMJOvWMWvZVHlhC6+
NUvp+BCNnOOWZQKMXz/SybCSBVmgfZvd8zi4cUivpAZk0Cvu8CxNUP6RJ6d0YU9G7u4cj9nXKtWt
vcseyh9drzyUFUzrKp62piyZvGGFJZc4Tw6wtwbNofuJTqFj6G4ADKSwa6ucwD5EN/tAGQz2k1RS
iTm4L0zQLePGbuVEgZIkIpd8yaJB2zNbL0imHFs1Z8hgVnmxG8U2kPPTbgQqfiw1Ru2SYoLAyOR0
k00IUrLGCNYnQYEHB8R7Fz0uFsKpOVUFyd1pCEbTiM70hJH/sAguORKXLfgunVVnnoKhxR1fF8Wd
7qrlYOB9Kalz2n1um5X1fSBud+Lw/rxinvaVIjNeaUq/h6NceOrQjNkHXe4Fhg1XXHV8ASsN6pSA
4/ms696PbRVdtbld7+cpjzGtEkInIMxmlnaY4yqNbw5BVNn33zB/60eSTcvJk2wS8iGzMQg4872k
h2pFLN4LAi04quYbMwSPN80jn5kzuRLjfF80S4/WZPwuWoCJ+SLVV1NVD3GHN4PxGGsaOcdb3tmh
573S5VW9uWjnwVBYVL0mY3+02bv/eVL+n6ZL/38S4Ayhc/7596Ojl19V9avvf/366/TI+PN//T8C
nKRsG2YLaS74IJZJbfb/EODEfxnSMhzmQ9IxXF7/Z4Bk2P9lu5j4wb8JUwq5gUX+QYAzzP9CK7c9
z/Fcy0Vv+D8R4HTxN3YOsi+JUhsQExklPP0Qvv71KO2oDpTjbFWnRDqazybhH9yK2TSG0yBeR4Qz
kMB6g0VLINRpbQ2mY/vk51c+X7RSTaSK5PyPTy5a0v/ly59f+PxcNU45mKWCzZuDSXar34DTXZ/F
ZxfI55//fOga3YnmYqjRdmTT/RWhl8ny7GzFGp8ffb6M6dacMY6ZCrXWeMhcAwQvA62cGhE+nKPa
g3G+fdhu3yUnD7b6EgUSdCl7apsT8jmZtVNLf46vL3G+x1vxahVQItuSYZQFantYLzNo6aVkLi8F
IvdujXCXLjp2C8emGHOVsJH7FgAD+9XM9PSQtuXvwEPwbS/Nl04CxR5y50N7MEzxDTh9cg+vlKHF
QmGOuUbHRDMBGY8UQzdN8TCI6XE2k3xfKPgXCvonaOUOugMNcpsNKZlisR+77CD0GFqM2THtX9LL
ALvMm0fig1XyRrL0wsY4C010FM4+pB6QzS54vZ6Woj+k5mD55oFp8xrq85c8mZKwtGjtmrHdirkJ
9dL8KuzipZ+HdW/jwk/TgohltSBEl4y0+jT3e4d6HFNr8Dx4z25MDpySN/jo0n2rVn3XNOA6cfMY
gRIe4W1gM+TNtaNQ9EGnPfpgPXoynDvYyFqLL5/6xFpg/Utu85B9IzK0r1KgECZssjZiMJkbkwy9
daSF3TN9wPX4rF1Sf6Mzo6tYz5QLmUcBBU9304eckgmalwsNcvgWVS56zqweDQSJe2f2DSNBU/4m
3WTjONHB9xQNXbRd+6TnZ2siSqYKDXcXfpCYCS+mjhmkkNJN/I1yJGyz3jgmd0BTKxhQrnZIC+8C
ZSAiI4w1BQffNz0lkM7mSIaLdGkBiuwf8/a32Oouz5a3KmrpJEnpgDTc9Z2m1zSULvvM7Q5an3tq
xQKlL4+iomxni8bAlZupb0zMD0oV1G4ymE7iO2uIwTUnquIg70MP6ceo2DgxZ2mSsCgLz9fEfPNE
h3u9jXqC9RiSqljtyaOHSzLAsspR85EM9y7S0hkiQWh182nFHtJ09nJNNeT76Amm88ly4R+4E2Vk
nfWsp9OPYsQQo9b6CaW9ooxzAeCvc/+QN286HWo2dGaZw/mIGvJmGs2jTtrfqm7GlLmkfr3kdIRY
1KBpPTficKww5yCXFnK/1JafN60kCpS/YPIm6KpJpgxHgA0/KRdoCfsiV9igzOXAVpdqcIC8KdRx
vBg/uDoqkBoc50XKEQpYfEJWn7ICDfPtdsbiKg5SCBkTJP+LWRy0hi4ViQU8yivzIvHwj4OaQ+bl
ksAkE2ms3mhIsHp1UNvojoTqvWMBrYe9cHewkRBDLqCnmpr6Rqk3AmNUo5oGWvD2D2srQsSjQTvO
msDDKM2XUtrvuRNR2k45rwjYXb+TL6c0VCZYNSO6r4xwvjMM59doOcPRdm2oQR3hWpPoTdDlPXzy
tDw6BlJCTFndsFLGAaTjEnnJvO/LdNd4dxL0YcDO0ZsGaLuoSZmom0NC3S4BIELkXkc7kjPLn606
xWX3lsewAGRDIQ0LyKEwuTUS8EptUj3Y2zehSOmwTrN2SBxYKpG4E5LWMmPprEc0pp+FxZqKojSm
y+MypcM9SXzlT10Xn3rvGZE2fmUEHvEGpQv7oerUcY2JUdnhWlDkkejUr6k0VocpY0LLpN/yci+Y
J/Gh5/ypFPH3TRpMzdhfctgBXYVzFCRHlNxUDFJGT1g5J052jcWEFop4TAHW3kwMxeqR+gSNXo1F
cB+klCUsMQLi4lZ6ENNhjRBW+lrlxCF7tHq/zu3JHujeQJ/BG93OGHDBdmNGIMtBswiN5b9gQprh
ZKviqDzu8+Y0qil/L+zq1NDMW7ld+WaZv7USA6fU2FUPRYpqmaLRNL/dutLPeTQdtU6ORyhgL0vJ
GX3Ruu5Q5TjesyKxH62ExGvVB0xAo9MqWTfHn+zvViqXjVdKEChuzQFI5P1cBXXl6Xuu6inUWaYa
UxKnUCfHuWVgmJmVjr4rZe/DDwJu7lI/WCn6nqDYUYCQ/Vgb2kNyZo0XnKClrb9PU/tudNlWezEi
Io+kdURO9tbLqh+LN3+HC9vgLyTUuDyUE53ghvDOmLD6i0HywqGlR1V5ccLv8a2jUPHkJgzXmSud
og0tBBbRNwfgJIUBnEQjXXroiuQ4W6bwOSOWj1pDO6uwAHhs0KPSqftTgg+Ms1l39pZLL7kljcWO
gi7JntSCbNq/doQNQo09SMAId9rNhjosNOmeIwuRore8o5HhFahb0olAdaqE4w3IhJe25Fm06sjx
hSAoxng4xbf/24on6m5m/MFkLR2fjTc5QlAnzdGb1B0ZTxYapQ72Wnx1BT4BZoFBYToF+5nqd4Wk
SEtw1+2rhFRbxUMl7tUDmJWXzu4HSmwzdZ0YYLNtACogDfMWg73KNOauHKMurNP3qQ2kzTLa1w7v
80ExFNaycOqL5aD1grBPRwEkbK69gfHf7znjHGzTvmmahWEdPl/FJGPbvpDEofIshhArxb1TWc/c
OW/CpdGjbZrl0OUJ1LNi+vOSs5HIMdDg07k1HJY16FSBlWByMCd43W1S9wEEL5S+GVLS6okzBUfi
bCT6e8kjPcCedLcAnYFAxKK+5sVTAhTfdxPvHUwbrqG8Pi6xZRwikDusdWZLcyNVNmKqECsi9U24
pPNmkl4a0Xt0GVFigXar781myhs38+OUa5Q8Ega60ZEwhYxn/Diz41PaWEdIXlviHza69zNSfbu3
JJmA1JMod7OLHWepjrOm/WDN78kGtg9wFSzCuyz9tmaCVpo9zLnkoKB2wDXrWrf2Cf9wmeKf0VN1
yKz+iR7KAFJncRrQwi3aMsS2fmcAqBhFLzVOxon8UN/djI3+Nuc6WWVqRYddlDqbAszWOjduNn4t
bFGOsVFr2rNIItoE+J4oHuJcDvVMESB33sG25gcGFoFjFJLwFZtYUVUvHIjxJ3bp3eyly9kx9Omw
MKeK7YSBC3UUeJnmraqvY/464FbOCv3IQM4fNjekORZtqBfujTnWejLSZ5Uwq6VVWoxTzeCFfw4l
69sKm5wcr0zDYgJhL1uAJUuEU505/5+2O5WAt9cke0JPL9DFm5fMy/lpFTvpcFy0u9XLrVM54l6I
akYC2949bhhlC1VSV5HJX62lYecpae1r7Qq/eLv1V0sGwzRZ7YZ0Ap2R9k4AshYnWMqwPTF0MgbR
O8OTL6R/+hDjbkx13asw3Fs5GB05MvEKJAX1OgZuh8uAwAuBJ3zXsH3M4ZjRTrtOaNhDZ79tCeNz
XzlzkHjmBNclXs+1EPbecct3KEj9YS2q86qN/dlhHzVQw0iq4L2dnsvM/TWnrBeJYJKVSXJaenH2
WuPLEgOcb/OXtNV0f2qMieZHIwdfYH/3UnrwVgtXnOfymxfIwwFJIPbm3E4yLl5XMhr8w01kde+N
fWASejqcrcpOQaeKsNCnX2i52p6SkSgGX6hE8ntYmIiNtbFJUI2rG6d4MNTZ3A4RZq2FiY22VbhU
HGEpmtiNCsevICjtuIwsE/MRk9+O8tfGYQaQP2mt1W6tlgwyRXvUBFg5+m1J1U1bIXDVq1Pp3TpF
8hyxhgLJ+KNwaF+kCryEm1S9bg4Dcnqr9A5JHh9TzaApOKb3w22t/kB9yxnigRE6RfONHQXBwJLF
hkTLgJV51zYA6rtydcnDVV/AgDWhbQRJQ7YmTdvnaU6KQz0600VzcdKvrjypEYduoZ37dPjO7uG1
aOuU26q/bAMKj3b3sMxDMSfqrIOe3OVoMsGYWCa5PuuQtsVy7K2RfhsH30BTFvqZwmjnRD8W2duF
YmqqjT9vapOWPb3VcYov5OKz7SrUO40bxYREshQUV0VxLUNneneylsu9KQ2/FJAuoBxei2Vg6bA1
j2UFBldcLtzdbkahxsBbFBGv3XkqdY+dFwflCIaTk9VdGs3pWT2WVgGJeuCvAxXyUqvYDjGmJ5ex
XG3a37ctX0YmBDIfphznNXYM6SfOyoKnuEis9oKFJzu3+FgKhtu7sTEpvFOolxFn5rr3XtsUk0Es
jf7PZa4SJFcWnhyO7zcn1d+TnLLbSTVXrEkX2zDGvdGtlyKmpma25C79tK+vq3XuBFtqx8IC3szX
Fk7IKTHfS8pw6SkkzdK6v8uRisjPF4TtrfrNMp7mcuUa3c6uWKL+8VI04+tEbiicKUP48/nWFiU9
exPlBdtLZDv0thTxeBVC/9yk71dDPvEgpSCzjYezkY9yrw3td8sgbkcRmg39YyE7uloDNOOWtiv6
Cc/FmpAlzO36iGJHyZQJXLNo6VQi0xcOXyGoynO0CvOcbrzwz4/y2aZQluB3xXOogijVd/u4EqiM
Gi5ZY0k0CjDn8di35n6g7xXHevtIDDs5CLt1jiuUF4fxyHnavvbPl8/PFRlqO1HgBiIn/0lbl9HZ
zrJbJW0nXFSNQSjFXVoqvmOkPkxkFwIlrnXO6pwHKO7G+3Yr6khswZN5aykdWh2LbkcRjtm5Ltyt
+m2mnohng0eHZp3kvkzFr+bYAFNsRrQCmhuJmhddwsXsuk8cxbDoWG7z5yXanpKSWBQcz2E9f76I
bFqP1agHRm9v/oeabawTrefPF219ag2NHqPtsfbPT9MZ1FjcQ6q0xFlsL+vYvFSD6QH/GdtApSaM
xRwGXqTPl9XhospWFt+VpfgYMySko2++VDYIsHCsMOE0S0GVlV2E9GScYm0rGPRC1gDB0yWxuXKw
c32+lJr4gZ352RocNGpPfmk9g2JxO9oDXd2prXap7sDQTPrQHLpeP+NPNA99BmtYa9e7hCvPN2VM
E2AuzavIMA8X2WuOB/LbUt1o/alGXGnsvuIgcWT63ZxGAVbdosNmjZ7gEjnPTcPWQLg+zQbc6kzf
HiMvZV1Nip9Dpx0ib8L/2FCI0pprjTsHa6pNmMAHbTq9jIlBf19MFbnJwWDRaeLp9PdVlCc398Zv
VU+Cl+pCYheMwYix78ytHXox0vqSi5Y3C2DynPUkP1yxnLDW/QKn+pKI0jtao1C4j3FVzRzPoqRe
bmuantaq+h6VpfyoWqwU9vyVSa5x64gLBVZWmYEe6wnkb4LDTrzcNynh5C3Jk64cLevBhNzYZmQj
a+9kDbpzN4mhhhutFkg8s3dNmx9MkOhmeliK0rxxAtlMR7Scd6kXmAkrYg0D7ZTh3gjihiq2NR6n
fRyzn1B2pYfd7IwHTrewkShaIrjeXedoia6xmd2s+btakvxdN2EAisGmxsl4AeL83f0KBc6756kY
B91gyRecKLty8PQTrFoOzkmlrkOx9uGKBYO69N67JvVWSdYP0u+oqvXi0jlMyXJucLQEU5Org2P8
7qj+PdlWNh9WtiMcQFw4g330Uq+KXaxgg5E5JnagHhaCMdhTkLgzKKa0f7Cq/mtCLSQ1W9sDd0vY
MNjDXODyMP18CGtbogafTLkRbEI8bRLHJG5Wb1v+c8rPz243DiH5pJfPT7EXUufHtvBGdC1elBpp
xZsNksX6KoJx05imTb/FK9GdtdolyGZx83mkG0Hv+7XkAiwYloWZGX/Jt5W7w+18JHwYgkWuzgCj
qrPSu0dO9fOfT+mfomuj218GYnqhTivr+fNFbB+5Nja7oS38dHvitMljn9bq9Pn1zzbnnuMZGEPq
3XlyLo1v6z2ba3tL3BRbSObzZTNpqYjLV4iJVifqF8qdhYJAVzY/b9Tz8vlRITHy55V8/Tzp1Bxr
nDKRh2WR+Oe5UGwpf0I6BEqSlphtoEZom3NMj2kcrvGTxqQNwDxSuM5kJTs2pNChahQ2u1xvPPLj
IYpskz9F519EC72NK1rmBsW1gwzI3kLFWexfk1pA9ZjuxXUzify3br32476g+zEGxUCrHaXXQPKz
KH+xVyPj8IJ6nGK1wMpDfWNTtw9Zy/eaWjhr/LoeYz2O9tNmDLMwP9xxtQJ+gnbPqUcPkr2Wp/vO
XZMHuLbEPSZSR+0ldgtaIRHZkY8ocm+2pQZXnsEkbzLz/ZjHAeA5/eRkzo1e9d+IWjko4HMOPbBJ
RLcvVuBZqpm+5BlQIwxIe+WO+Y6xhrZjEEkNp6byfaoqfe/2UoVd9qVIjV90blUcjnIKs+PkO+f4
Bxj1h9zLUXp64oWdl2EY5pzfF1O4tDyinX5rwzwgahhHUt9UQGvZRCo3wps5LvPZo8gArZQurybl
zXbWtgycPscSZ2y14xasPPeam4Ip4ur82EaOg1dcSyaMjDT48b31K6haeoj3rb7kD60HRKQj9BM0
PQN1UQcNIm/Ad2Zzk9v83yRKtva9CxSI/OCM6/Miqb5k85rtsxT1GrQw0D6juep5ibSpZfKhJgdZ
6jgjhZteaXnc2dJkKbf1GTonO63ca+9stNJCy34tAk139trrwjzAN7ryPZ09LFhlhBenoJt1WO/x
OF6U4Rq7dtBwd3fPG7XH1xr5NvXIvts2tpq/C07XZNtED6A1fYvZFd36hh+7bzPU86FEcGY7mBbx
89Z1atwNqpxRxZPnfm00UHg88VZrc2WUL7Ye3znsiad+SO6W7RdNG2VLp7a/UAS4M239w2ndlSn2
a+UVgD1Lh6i+erVMsCPJaJoH+vvuZgcpxLMj/LtgotsYPOs4ayWPDJlxnnNOfSL1Y0Uqu8h4mlUb
G2sUodstX8csdU6apP7RLUJpK2CUrFk81eCSThbwiHE+5sYyIOYzEx5lgg05i45YCm54vLl/Ji+C
zjrvV2nf2UhxZD0Zm5RNdy6BBxH0jaDf3o0Kx8uqd5KJshOKiPEwoIMqUFqLEEDgVwOQ4AsJKTBm
1FN6hhfoxlbB+tMAs6FX+GdirS7YGH+Lk8eEHpeTiidih4Dz6CGF+pJA64gsB/HYVj7f+ypLQ/dl
P++dkrk0G+mWN+vTUnZ2te7d6szfy0fFlBC6VHWnKThQZZx8rbIPTqoJ4h2GiSHn6gZGzPSdI1vz
qFLDIDyLakVeeMEsR4yQC8RZn1tL4MMdjcCEAXMZoeGNICeX2abxzn7LJDVzUhnhAPN4l+XM2cfC
PjdYMUVTq3CakQTMBChjTOwtiJBZ6P90oeUFnf5GPeP03+ydyXLb2Ja1X6Wi5riB/gCDmrBvRIqi
KFrWBCHJEvq+x9PXd+isstPOyoz/n1ZlxNWVZImkQOBgn73X+tYiio0ns9HfQpL1liW5iTN4ONcs
pVWutTLOVgv2VVvl4FuRhwEomGWjdgGDVVYj0TNcc0VrXrzQrTa4rCBExxdSUM25G03ZwibcGmWi
g2tiDFgosldfG2ZdAc7UCqoJiA5SQK08CxojPVVP3Rg9WQFglkJuWFCl5mGxmbK8Wzjo2lXVax4D
U/+Sj+5XxPoDXbfAXTcs6XVgH3Uv/ET3g32/J2rBKaD6OQRQJlrG3Siggop8zKNg7zuufmqPegx2
NQ6pbKnHCvEg9I3dkThKGzo8qGqLlG7N9Wfc2LC9hMpbrdRry/MWBUTPVRQWOOEGzVw6lRnORLem
/njnYl8ElcrbmAHfBMvP5jrAP67fG+m+w941K6Onkv3ZzK6g5OYqw4ra164iwVzEnnk7OcWdT+6K
GQ6ygRfnC4CIpEBPzRrNAjXNfa07yyqpbGTboOCweU/s7jgQ8WNZGJ96BcWdkQnnTv+1h/8FMsBt
t2mZHIIL2bOshnvbypgAlTaHweUhuqAoD54CkUtJXshaolgJmy8MEaw5MZf3aK7VbZQr+xI2zsyc
gOAZJhVI0twPAYgobvDpPE5zsZqWhQVUpTB1ZcFVDxoD/iianSUwYCaDZb7qEve98XKOzFTYBz8i
ElVeUDU9Ig/7ADiNmSjRtrZWwSXCfaK2afVm3C/Rr+Bzq7Grl2NbswfCl4PtadFnXrtkW85ZSIhe
Il7obr6XeVatzLBAZbgVsHsvYS4YBwHrN2SR6Bvv4djs4zFXt6w1i2lIt7bKjMgV/tL5JnDxYoRO
MoFoO5Ito44eew8dVlXvEz16ZcJWrsIGti3de2uBEvqxymN7Zon43I2cYurAwC7jkl4005gtcSbF
szjDmmXXw8UUOYIViCFOOQyLIWACGRB0ldakmMZRwKIqnHxljTNUp9gzLLEjqZtsGuJBzZG6UqVc
L4d0Q/X7XBLFSC0IprbstEPIgLNPslfzHbSYcdSL7iu63HBWWTkZCogYJ6S0IKtsexZkEFQt+BN4
mupP1hgxL1XhzLOh2zc+04WBNWOtdXReg6ldOqn7hmliLyZGwVFf0e1xjsxybZT4tA7zziTlft10
ZrC+ucZ/fPhhNP/lez++/O5VZzvmo4epNQCCcb7LGsPH8i4/DW/Oc7oIeLN6r4BHlPJP3NnynZE4
3BB//Hzl6cy/U7gFt1+//cxPn35/OPnjxD/YFKdcHpp8CMdo77VJm5jiySeUH26/++PL7y/ix/P9
9NC//Pj35xv7QkUWByJ18MDd336xl90cXz54b0UoG25PrcE+26ST2gL71QlMMcI1FPlsZfrNO02x
cdM2UJrL3EHdSHW9LCL73R7jTQd+oMy5GxoYKWHbHQFkEK6SfY2mfnwJEpbpQIg7R2+tjaJjeGSz
xNhFhu399mlWwnopHTY4Tdu+QDjgB+X25fYhcmwUIbdPUR242vL2aQBMnTGP/KlaFdEOdXLideY2
T/e//vvt8URGx/r7oxDbVv/0+Mjn/+uRbr/pmhO1pZ1TOXMP/v4t+TQ/Xtb3x/rx9V/9zF99Dxuf
sxX1GnJ7ubNgGu16Wo1AKEaMfvLLG03gBhu4fXn77Pa9H1/evnd7gNtnP374l9/95cvbz6Vt3lO3
8V5Ucjjy3yQEn7+WHuCf6Qc/fdMoKvYcP/49l9398Mcv3b6+/bNdsvtpnW0vRwfwbSZijuWnXi4g
3t0+vf3T7YOFIE4hlODHr//yFLcvDbU3/j9kZv9bIQa6sG2c//+zEu0c5N8+/m1bJ6/Zt5/FaH/8
4h9iNKH9C7wc/Cn0Y5JK8FMcKf/kELGF3F1gZRXI3v5gGZA4ym8QlYcgzWb/JBVxf0jRTB7OtFTN
JT+Ob/8SPPp3QaQQu/8stjcd/jNUk5Azk9dl3MT4Pxm6yspvq9R18w25Skyp/eBl3NHLvIxOo69V
Lz9VtdosR6Pq5ojHkTy7g03WT7StXAyc3MKP0K/89OSU3QWc1R5BKyMe5FtGCDNWhshQB8Txa+rF
B8E8pVeg6UWHgIZiDRvTCh/KTBxxyJJS1w+AEQh4RzoxYwl11vQ0z+FgOzuteGh6BgsUT4sJsz3x
Hz5NyQTTLgLUxgHYpxtJOi/jqUethXgO5RWo0wVqW3VeKibzPwaKCgma7BPY3APib0p1nykvzKOH
WcIES4nso5sBZS2nZpY1GS5z6ukcaiolTfQZ4cKcgRM4FklHnsqgAXtKoMaIb90oFpVLmRrWPZD4
2ty4RnrQfUKsUC4ZSr8uq/bSmDx3VEP2Sz8g754VCNEIUz5GMuANJGuMzIFX9lCVlEeUHt7M07tD
7OV7v+ZoikEBbtU9UPAfQvZ6eWZia2WkZBUADbBT9eMprMQRa9U+JM4wd9WT66nXgNm0kY0nr2xn
Pa27VMPEXa+suFrSEluHdnIgkfNTK3LW7vCLV+M0dNqLHljPNCmW6a726qXInaMwhnU6xAc7jl41
a9pD8du4MV5eZMKBirHXJzC9oYxrV6Yes9ObTmY07iO7R/ES7xia7qpImXVTdAgJErO08FBoQARj
Bjj4ocxmQdW30ZN+zYYLVZB77HXyxoT9XI6gf5TxpE42e+gvagK13zWDTwO/4My38/1gBVsPb5FX
mps+o1MSSWmbqTb0LbRNyzPntSdZu9oibIqF1hjPyD1efQu+er+EiXAqAmsDZWGH8GOm6f5OreKD
fIc1r7+2NZb6KX6DUYpAIfgsm+EsDyNitGvpcFKb00UrGeqr76PaBpQJcxzV65HUqcoB8JHFW2z+
2MIRhGUoaqqc7rpdeACqglltuLtB60/DZG/aMaQ8ANZsHfPJOuoBR7AY9lpgbkgBBBORfDrQ8ihX
ZfS0sVLN+GBY01Wek1NpbYgmJIgnRHsxvDuFfmD2MMTDxQ5GsBfmc2DEkPg19nDxoSqj19tzYACb
DaNBXxA/dQ8vsy39T/BNtBiyYe0PyatQh71tUsLzrgQiI1kWCQHnXzOeOvSVoRo+W230iTiKRaJZ
pRQX6pgcUDHsDK7zFAKPR3GARus6TAjIEG8P0XQKp/gQ982KXsk+V6pH8sO7CGlE2Z3NpL1USnro
5HLgvFFyX1Efnrmv5f5wBrZ+rezkte6+umOza/rpKsrpKt9BWoN7JYkPZpC+ygMjz0fN788ihIaS
A1wBS9hpiPh6HdBiTZ5Eu4CjiU3U3Fg6bw3ThlNfqyemg+ucZiobDd+oeLxqgSt6F7sCTSsznN56
rgf4/ZO1CU3nDQXZFLAmeGb72CrBQp7bcTzs5WtLEMjP+q65hNowR6e5jqLsQB+LjBo0J7bVLiaP
a70F8pnWyedgmsswfO67eqmFwwX39EqeTG5Zr8CdX73GX+jpteFIGZ14HqTaPVanq2pua8V99AsC
0K0IKFO1yo2WZXo6weg+BdZwQce/aBjapMNJaceroGPukBc3Qx316vjKF0levKsJ5jAr9T2o2KJ6
kDJQus4NZDCGGN5dy3sCe4emLfokq2Wv0w8vOZkVP1w2445G1REBVKGcvD6/M+gB2L22GuGJlRNQ
CcfGPNddplLFH4E3Rn5qYcmZ9sabHcUPah7tGrIjSz05pCWvfeDyGANOCY60najz6qVGQtS2094t
mktd4+xlhxh5w37iQpD/I95ilYOkMji9BqZ3lg8UE2ADVuXTwLlJ3sCF2RyNF7NYe8G0rIQFsZy5
b81lNWkt3kA/2Wmiu8gFG7LWwgfZhi0KG9h01aL0tSnLJ927tulwoVsczEJzeNeDjzp0t/5gH+Ul
KdcE1RXHAMSovIhqXfZtNWCNne88t22BriPjTuOazyXFPvdEEOVqc7ZNrnkWqlncnYImem14jgSg
4+C2hwAGMrMNm0stfY3cnusjuKsCDPvxIdXF8XbF4QjWdGhsDAxfGkU5ahn0Q1UJ7juAlzMbE8Us
gEg66bjf/AIh9KCAfNRHY5MMPgxBq/nikLo2ug1B9pH2HvlIfEpEIaLxCtDWxjDXe5uBRubjRSF1
NhxHdWkjCouFveN2Rwd6GjdRVy9SRGnzpI2f02E4uXlMxDM7jUarXwwFgZnh0SuPYzmOzkBBcJ9t
lHlmDZjsdG3aJuplgPO206K+/T4zvn12+x75mOO6T5ttK+yHMIj01RQRIkm6lrm7fXb7oJjVH1+a
MNrm+kyF6Y8ABE3JMMrtkgDUDtN00RnNnWglMsn1lFmiJN4cWlpozN1qIoVafoB5pu1SsmMw8llf
0BTDsWkBy0mobZ58CUKw1X7j9TsHRSJzjZi+BmqkUQ2vuLmDLV3fpRMAnHNbdVM27MEZUQFsWMBr
BI6nLPu2nnEPmOXKM5t7GwtJDNh2zKBPj80CBRikoVHwnUa/UwqEpimcekYhSr0vxrz5/qEFo7bn
xdFOEvVRBNVAhjwszCaDKAmLNlGCE3pY0EiKeSXuK7FeJ+R5AXeBZRk4r1WmOcuylWPQrH2hmzXP
2E8sNbzvbQQiurUH7saJebUH0SwKBh3IkOyY5QZ5eWM10Dg4sSdS4xO4rwD5CKAoQAR26hwT/yYv
xue2AKI5cZlHFYsHl0A2tufUnc4+nl8utuXoUeiYlvMVUWBzL62DLDYaoXIOy9+glx6zYvGMTfJo
pf1Fr0Y6l/kxsT2Ups56ssLX0NwofbU37fifrOW/l8mujvHDxrVhCwsXPmX0T2VyGCFdiHqkdK2I
P8t4C9aahLv+4jnDEVUgsZj7kjpqgAv+03bi9N28/m9Zm56g+jb1f/y7Jt2uP3naKdBdnSGLaiDE
NDXH/iWm1TX7NrNHkW3IQziNBrr0MbG3CX1a1hcKnTCq5wO+DgWClCyV/uHp/8w5s+TTGwagB14B
FpbfMpCZKQxG5GHW1BuKeNYaEofwfBRrVz3HWn+2jfC1zgnOegixk1UmqxqFLf3jf4j81aQd5pfj
QJgk+yqKNlf+/5/fAd8g58GpvWwj33xr6M4WlQnwDWAV92NBYZA0Z0HYK6KneauhAsU7no149jXu
PgkFq0tSfGYuC/Hl7w+R3KP9/spcm66b0Iht/o3nFCPTJnEk27gtWyg12xuB8aDUKHWHvqcItWwa
oO3b7fQuaurzZHynErv49Sm3olfVHd4NBpOzW3mI6P3kr3Vb+VIk07Xh1mVEZPSNlCHUdnbK1Lsc
1rIEsd1+HUfWJuACkFU6Jr2lkwznNIh2TqqeJsPaEBWx7H1nAappHgTdOWqrpWY+46Vbldz8PKcF
KD8SClGfmdhtEuwpMZYfTbrEO2+V2dVK9etlCWVzIDEHGsx7PKlf7ME8uoSHCKM6OVp7Rnv1Wbot
Dx+9VlChuIfNdZOMTMFZM0vg0c0T9n+QjjEN9d0lqPLsH2zjf3V64NjSLaj/ZFXrv1wmehK6aU56
wQYk2crM1VPrJrs0ebtV1sNVa6rt37/tmvFX77uJeYtdu4PH7FcDF4wJh70pVyYmRPJLo0cEYXZk
XKO8P9fc+CD4xqghWNQmZMdq213Y7qJNSncGdX3SWVttesTKss3yw5R2Z9dt57ib7g0clER+UpAm
3XgyelIWHXy6+v4GNrAzGTLDraPP7ibWw5ZSTD5u7xCBosyszt6YFKByV5BwJrhButP0Ye/2YPbF
dO3YVaVWtXQj5svS/6CBAevX7O/XgPgO5OeswvrNCXrKFFrgri2KBWP2hS6KTTjq5Gn2jrWNNEtZ
mAXNedkHLbBFJS1nkXfwHGxT7PXfcXHMVCopvSyWaevfZ/FwxbV5CUOAxGzBqMCNZz2hOq5yRH/G
14rtaJ6Er7JobYoe3W9yTMf6S9WO751OOZaFbNmDc1ltSRVETrztOMa+FR1iNT0Ejvms5xaash1c
8LtBiT4VvdjgT1pI3sZYJK9a4u2EvmgMYGrGJhitzciq3TXOs91pJ7ndo2LZj0uFy9WCGSb3ScSU
6e3Eshug53sYdG5a/B1KT/1mE26E0FITLblCiG0c9d1zzKPQaBP8/ZmGU/G39cUUjis01YH84vxy
ak+CRBVTMbKN3L7JLd3A284Qyiu+yD85s8Fg/cNq+1ervqVScjqOEK6ly3//6XaHjSgU+EhYbGM2
ZDUbU4Rwf/9X8eJ//7uEremmKT+6OobKPz1JGEi2rapmG9Ppsllv1TRxEtT6Aw10350LWkEPCKjO
00Rt4NTLQVP3dRB/yiobXcE+Ql4UGu7StTTZaUG+oB9JEFt1uvksWAhFlmCP4HdygNpR9EZnnLqp
iw8OFZ2J7E8uxHE6XFtfv3YRS3VV4SHWGYyN6aG2SZ4U7dng/W+9+FUHttU0zT7PeJnsy4QxXVEw
H+PC3AwGJXmdHSxxnggRt9joyBdpUYeUtn0cDfuS07SwIYU7xVNBh8EhJw/HTmxEB8yDF01Yz2hU
944dHbLKOAS6v8QjvpfbpiYID+okSJOr7jg99pN/73i0Pmr6BXrFLonu3mzo8i/AP0rmh9mSPDPa
BHr4aXG7QCdyKBG3dkO800mVSngnncTYyL6CfDq1YqHpIus5s9tLirKScOxnpINzuSlxh2Su8Fo8
r7/IFdxkv/ZPp8FfFDicYq7psCuSPET9z6dBphfNkI9ptsEsmCEVgGleRhXzNPZNlTDtmRKr+1z6
ArFpAYgaYMzUxRYX56PuzpMFM85jxTavY2vYmjbZyc6ubq5WTt4FO3S5deu6U50OZ4Ke7mpHB4US
fXXhHBFJSEtOPUZG+GV04tdI5/GFziHtAU2YobfKafxlwMFbnTUPZDyqr6PcjMuioq2Gc+uRZMmq
Wk7de870TQG7jYr4XbDypyxmwsgPZsEzjc5OMS2Kj2Gt0Vyge+cpw9kFG6K17aK1hlWav8hNqoij
XaUMa2tqyPclF9sAeWpR7dB/sYvhWgbqiQ3e0JtMqYiDoRrz4g7xtkINDrCpgXDQojxFlQI6dWxh
jVAEWbVsWRjPbkTwIdRq2xNrxhtXrA7NrPW5JAzvoaBF1zhvsaWcqd2bxd+/0X+xilG4yf/g3dHZ
/uVt7v2SqXkPqbJ3ACCSCmgWgr4mMCF5khvNcDLtnVf4/3B+fSdj/VI4OpTP3KHhQqGb/WX5LE1j
NHSzzTZNYF1Tsm3kfc5hkJ60y17lzQA75PXNQvbPsLcsPMPcVBQ8BbgC2eHUuVCABM7aCUAdej9Z
ZMe0NSEMzGUtptlvNo0UBv8zWS85NErFcJLdDSIMnsH3rvoy2sklow8PraKs685eM5sXPfuhBO0R
yfHvvmcfAzJRMLix7ZOy/OQAzfIq192Iky7KaCFmPUp9cCTlso7Sw+i2eBJ70lqyDfVEXk7vurwZ
ZbybkXln99Oya+JDZrAfj6YzPNd9Klg35DXsG/Gr/JuNSb0SVHyNJvVQtrwv8Rtp4Aekyngx6dCF
ZNyIaqnbrL5VguZu3ItB3Tec9jU7V7J12jI5NtXCsbxn+oFcsZ3zLDsUPgTfJgi43ZrHYko/ZTvE
6Yb7jMr8W14Cf4PSpjX5Qus/q4S04T492CZVxzhN71DzDI+VCJY/HhUlHI7w5dgbUtZNVvY6qcwU
+vHeRxrM6tfjYypBi2IHRdqLrCbZjSQCBY56KLBuYSY6tkP82o7iKLvWGv062W0a0Usqo7mUTTj2
Xu/yj3YNKpZYO5VKuFOJpa6i9izv8CHXRt9ZR98bT/LrQoe+2aJ6SZjbhYeMdnI32IeABPY+wJEb
xogaSX/AgGhu5OorO2s5+0WgdfcaWiS5iR3bizP271oePUrhrtaqj8pOrrotTXLViw5knay1KXo1
CVjWspbNZvBqYsCpFIsVmu4ryDLckpG1Ai5oWdaz7LSlUKQqrt5MJR7TpAOfcPuguiyCx6i072TB
pCXj1UzM58gPlrmnL7V4eu8CbnVUE12W7pQOpaRLH9GtVjoeWOiuITgT2Wsj0432Yrn08w3V7a4o
xv3thGfoIcvIkNvw0HM8Wb1MugJmli3lbjwpxNGFFkcPca6n/VbefDKzYQdpHbsaeYv/rir09eUJ
J7uvETfVYmDvUJd0a4aUEQTthVp012RiwhNM3ElLFv+pW3clXWeWY9knnArv4+9XLc2QRMPflg8B
ikq1bBaRWxXzUykE2g73nWmlm1qM71nNgZz6rYEVqqOJO7W4k+Vm1GnTO9qYzGj6WcyFJHvP8sSq
A9cmWJs9QOPSIs775Ezc8W3Zvj2A0N/KiAK3Cj9zd3yPHKQx1nDk5v0ofbiQKlA79nF1Rz8Ii/FD
rOg4KhA8DaFMXJOKj6xSzKWagPwb2nFjwIAEZdyeUqQ5a5/UVtUqKJmd6ZDl4TPeNP3OnrhMBjut
VppevqLRDEiEk2mfNDWqnF5ok9PbVI2inx0zjtXcDlq4C8CdI5Kp6HJHzXhFNRt03adaGRAFuMDl
+hJMhF1F0Rw1xVyu6rbZ7Jc6i5Nccx59RT2qZTXLK6SpDlVI118NdTgPkblBNTELtF2XV0t5D0+A
B3hGvYKMtCCXaC+XQLdNDi5npLz+auE+asZjx1wjidSTfDRZJvm63BqHu/hegSWQMxOQZwUetKN8
EFwHyOjY49AZUBgnwJzcyZ2GWXcXLbY3Vj6+4+ZftvTtUxnhAyZhUxVUQXl7Vu/CUqgLbezXXYxG
GvWdX9afSdNeDHs4yQu6Ef9V+v8f4oUWjsmN+H8erB9ew4xr9QMSE0lx32iMff+NPybqtv0v17At
0zZ0y3YMysf/xrswUVcd1YFkDuHFljPyHzN18S+2NAKAKRWIY1AV/JipG/9S4cXQxGGuDqjUFf8v
c/VbP/BPqwbbJuzXquSrQ3mRIoKfN1CNiFSlGZSJqd7Mgskxi8C+U2O0M/1d21Uv7UXZ+gsyzK1t
7//DfvH3lqFAMmBZstzir4Hv+ecnzzMrx7zlThuD/FE1nE/NPumP+HbsZo1rihhGx/6gx/DT+3P6
/sf9fafyl6eV/ZKfVsoWSTPrGE9bPYOKCNL7VlkvW8zc+szDHYixMP2Hp/xtB/nLM/7SE0QvXnlO
xzM2xrydHjTBCH6J+nCERBBd//7PM0ED/XYr0DTHFOwAVGFSTP5yXOuEADK/K6uN3/QeKglor6Zx
PzQE0BqZUzJHigO84dSWMO8hmoMbPrhySh0IxN45kyYgzXBxFM/hvkogXjZiMuyRUM4nCruFhrBt
ZtRqu5qE+gV5rkZ0AViPMcV3EZnfuOWxbFvWzOjpOmErMhaVkTbrOOMIx6VH27W/95RSp+DrD6at
QZ2ciCmzhhptb+msOv5bEPALbk3dmrl+bjH1QBcCzzCM5BZNGM4NOz16TRigQqoWmVl9iV2qGmqw
J8MpurkyisdBwOs6tCFRs3pBiGg/qUtPqD7jMp/0q1rb2NVrLWEjk/EajDgm82x8ot8wZ1+Ftjux
drXdgbQx6oOAtQNpeJcFEKf1Bh6lizJYjvgz48NK20NYlDC9u6d+LBZ1XR8US9qhejEXDUd2ijQx
J/xpERMQjtrdnNn14M8nC5Sh/dZKwwAxfMNs6hDBOm3/hGcbU21RvRBEyhsDmDgLldU4KgE5qOyf
7YGgaCMnM+5dy/QPQ+H3egg4Mx36ha3zULqPgNdx0rmWTQ+5lhPdSlRC1fbeksO2UcrxOVMIuI1T
2DrEe7YQudNEI+QRLTW86qVp5i9E1sFUjZeiHT/iaXgKMN1aPgrpangae7wfiVesu4zpWiymD8NI
n/ziG0Os17Yuk8VIjDJYiFqZt8ocAx31UV+8eAi+FWGv9MwxSdTonghq+FD7fIn4NVnIxyEp7kkd
rfsxP9mlmy7iGo8LKGuM/M7CgU3h2MHZt+SGtRognmIeiHNJP63vCFrMYIzD3m8VSrHUppWbGEaH
Epajht5g0dvqZ63zN24Hh25HmpsfinD0tdaEczNVKe4YDetwDUQUftYxf0FKmtEsUJq72NDoShro
bvSkeo4MzGNRXn9zc5yiSiAGDDMUtjE/rUzGh5qgFQZrSUT7ZM9d5LQa+RLz0uGFYINHaZ+hcVY7
fxmpkX5IXBIA7TKeByWvGZXTg6tVZ3PiNEk0+OWR6887xU2Whoquj0HZlq7UMoMrxsaN84cuFRUn
vtOc2MUQFe0siMuKU4Zf6EqQhrzRLl6LsfReHdc58VjwRhrWeI+D0evVukCMwrM3CxoYB0avD6PA
uSJP30x3gRSU+TvAUsgiTvLgj1E06/wauozpAJSjdU7oMLwhRSvwxcQ184SJqF473srzZhizS5z2
gK0sn4ZA86KVELVIu1rmeQFrSrgKkyEAOfR9eQJBtqbVfiQK5GJk7ZuuTVdcvnuhi2jbqpTWhQFp
Ja5OYTZocI3qg1M0T0pWWbOITdTsduahOl+w7uLD8osXXefvSDDrIm2Qjk4yXCx5xeUCx41YqyWG
+k5ygkau2RL86qazMEXTNI59rBtOw3ZpivE2V4r6kWrNo95Hx1hHU2FypZIOA5LYMtJ53bLGm1W1
cu3+qRMc49qqXkRI0q5w2wf88SQHuyOqBp9NpMLeq7t6XaUvWwuCTNqkWEdIt52zfpKFkZB7RmSk
PJ2cXMGGorOY+U24EEX4lBjXipp/pTpUpVZqP1iY+iObCzKIrdmYj9eGCSicFN75wEOIkLHk397P
mCZ7rcExTJtDa9HAIupd9sP5o6iXEflxYvvmR1OzUHUkfi7wQ+aMiRagss9OwaGIeFPNSf+ogNnO
DNfdTIZ9DgyoJ7ywZuCbkAQeQjN8qLp+TZbYkwKoB+vmSL0aSs8uJwW7LwtDvQtjrOzGJ8RpwIe8
e9XmdFZDYGJ+NDy1qb/yRfjYTiA5ydsE9GZ+6Dmvs+3lGoM1qgotANnLzie9xa2Mjzwan3SLs5G1
bKsOWMnN5EFT04fULT8JW1l00Ih8XV7HJu/oNHC4gMKtSLRjGuCk4xwuDAoFMa5NhVyCqT60KocC
enoxb6O7OuCwDnJxHxTWIJT1HNbAxxkGat/vbYxG3H/m5OAdKmJw55PrVzN6oB+hUFg7I1ihzX3X
rlHwXRFdDx3rp+Lyp/lOxJBdGWEiVaAkxifScBHxmQQ2g74hLpdNTtxNtz9QUxKL8TpqMHnCW0Xz
UsL5yFzBzJMEFZ4TOBz30ZAcNFE3X7kj+/NUD5Y0C7hteSNOqDp9EGZ94Nb+Ehj+M8QXbPvEVdpi
iu9GbuOtQOHjht7aHQKZtWvIEcob7ilCmuWqZnkqHj4tJk2ywl+VTNgNQvxGHgaivO/jB6evRsbq
NY7qAn5QL+qHaCQGIndxVzmVvdYC664qMi6hgPm6BkwBMDtw7aE/mXlwbL36UGbYK3pITIm88wXI
Co2oeTCVvF1aOT41m9iGIfZI8M13Vaz7c6d/KgaRsrXHHBZHeQaW1f0EBbZOK+4AQaoir8swXzv8
CWzI8kWANUSZHGJfuWJ3TpilpPSMT64I5pEdqktWWWVdEFO/cEiTXISjB15mX/UEsCJeEfF9g6Rl
kdgl2YWD81yVwmDtcI1ZIJnPolumGnJ3WIrhvMEutFQtHoqb6rea+JACB3oEQ4Eb4HAX87+8yUCl
eBDg9E7/0sMNwFu1ToCrKV4ERztqWhSLJWeptaIRot9Nip3gg0T9H4YmLFbrqy04lZE98VSD/tJr
/a7O43kWFDR8qqnddjYhsL3v3uO9eAimgCDX1nwdvKabxRjM5l1PnFeSoOBwDP6oIHM4nImdruC4
XLoJRScdFw+ad/Km5HHLHRmwhACiOAtaBaR3UOmL0iyieY6QaZh8c1frvKKub2hQZwhXGE7RsHlo
be/NHJMY0KnyojQ6tQ4ayigauw2pNjl7V8javQMjXD9DVEXOS6ZgpFtIXAsLb+CwEpGkxfV+sUgJ
/mN+OTkbhDV3+lTeGz0ARnJbrr7C4tMNurI0JtwO5nywOnVD+hqjUK1YYJYt5wNpSJRlOEpLDUaa
hlJjA2b1nSygbBdh0HQ6i3gmy5mT63JxmhaFMJ4k7g4Y8AOVFBGVDBSDe3pl9mhn6m+sdviiuuHO
N4i3bwa8Cg5TlAgmC34U7zUvuQF9fxHw10FpoPMa73VlunOH8AVxabgo1d6fm7TQuT5AMgQSJmtA
u55DC1tFivpF8b0GlHyxoV+ubqaiSQgIQX0xZPDoooYIRzahsxhs/miEZyMgZEQ0nb+rGEIvqkbT
lgQGE21K7ti86IwKI7RzNKXRIzRII1A3EQnN25BM5qUltkMu3hgfWmj8U31dVAu4ft86wUXlBVpx
CCOA3JVBUdDg4iWhlPm8X6ibRs/PxGlQJZX1e82luSSiJ0w5IUBLvqNtQy0yQUqJEpUUdo/oVCre
BboibzkUTJTIiFE7wH8ZdE0lkCpqRElwnP1ZScg3BR4v/nZGsVCEwglln/cQ5na0cIeVJxCFh6we
PoHXfUF8TYv72DH1bMORMOROQqOpMyZz7KYhM1nvlFjf/IQ3G6MYfPaMiVk8JUuMxuG8HojjyK2Q
UZ9XLo0wfIubLkF2ELIDidKZCd+LUd8EaKGE722CXUc+xiB5Kum6E4jKnV6rDSB76lPIIJyhHihP
dl9zNyFFLO6t1xQmCsUWrr2qO6XhyDJgpXPL99Yet/BVVNtUV33zOVTciAnpfWNXhN9Rxw9XMLZf
gDheS1MN+wefO/o4zTmNI1rcJDP4ubXKVP2KNKGck3ZNYI/vkLqF04c0wDkCD46VNxFUEsTnQkXw
HXXeJc7bYO1qiLOrlrJFr6XrLmI9agiaCWJWxbSLyNgw7swwfguY+XNvQ/umQ4GDTDRHL3q0c+tb
y4aVYQSZKpWlN0uH7VaFMp3Z/Cf5qzRHLUrbIo/CWanzvtpm7a4HG94eDPJ5rdKyU+P2S2J3Z1GA
19BywXHxgq3vYEhLCBB8qIJx0SFMYB4QHRW//bSqwYNoX7OxHaMng5TqlaL3/ZYa9WhlCbQrHPMh
YEiajF25ryktGo2girJhsxlHS2pKe+YV6A+iumWzAdYxsNsEtHy8IjmhXvv/ydN5LDeubEv0ixAB
b6YACNAbkRIlTRBSS4L3Hl9/F86LeIPT0ea0miILVbv2zlxpBJ7STAOxWuZ7R6fYbVThHlfGC1Y5
ndsE2W+w7BBG4gRVSQkeQglkadNSxM5V6wcJ2DgtRiMd3INTVmjaS5syCo6CFBMpZIYEIJ4I8pL5
GX8X03ZSGtraui52/OrbWLrIlQTdG61BJRS6q8lqg5c6Db6iPonO6r4wDt51Ze52VFbE0wPHs3nX
dDeBA+Ow4o4UwrlP8LTmYuW6jEvIjZyWQdSPNFVbWIqpYoIqF+UHM/gLiKVvtclIocOl12fhOcH/
tSsaqu2MgRNkuW+TRjWbIs+Z1Iqo+YKCu7sJnZt3l+XejRv6r+Bu1BAr/bjm9DEKJL5m4hbXdscJ
fNFGTZpxq/e6i+jERAC60EgPuNrHkMScKWy80dAEfxjXlZap9Dw10VdqQAMapLOIG2MD4JpLMaET
C3cMEeDUvp+G3SJQ60cY0zw+qggaCx2IbWGKmqMb9B7IRQRJvsGeyV4D4K0rIItaZnoox+rUZYDY
LH32ZWLrjbhK3UhFMylGXjVNoqsXykchVZtGGlAXIusxhOhzTIgl/NeIxFRT1diVVn+VqsC9YJL2
kGL2tRgceznfLCb8vqHGW0sqpLjUv+k8gxznPbQaEsXIJpvZ/1m/9Au3elt8iHMIXbwAdVVWtzIW
virYIzZ1dgsPs+Y4UZ1ikDjTKHNsdAIvXYTo9SKVBNQqTfMjjrhyC2ZPBMPgyzTi2kOpU7tlP1mw
Ll56jZts0JVYrMktSZSwRTWGgXxWK2Jo5fSOLHTZpohpA8gTxI+6eq9Ix8AwD00h+oP2JkxG4S+6
FnmBlJ9xHC2Ic1if5ANs8iLGSF87ZR8vnlr1v/jTXwi7uhtF8FYkIbnKWc2VPcKhEGZsqoZwUET0
PIThMSjQymfVQYTJCr30AnMj04+y61GL8NumTpOay6FaFCcLeQW8u8epUW5trJ4UvcmchsEaw5vV
GKRMO1Xl1WS6uVU19YhaftmWYXISAjopCR8bVa1yrYSMVxnOAvQOyBCzoPqYqaFapbkHJ/5VLOif
TOSnEIy5eGk7qDBp8qvequzMdJM2c8X1rhsKi1HkMNv6yCYYVMKGGIprByaV7hCbeC/qbzpFkicV
ggNRunEMtdcPiinu4qsgmsN2jjr4OEn/p0d67Sa+UZQ06CreLrkNqZEMYvayhXGMkiU+lyM4BWDz
9llAOAX0Z5KLi61eloZD9/m1mmMLCfDAEYsCb66fiMCBXaG5igq2tyQx/UAkqFiN+A7q6twbPI5o
qqNjllD+ENcEE09+ycb23Sg6ESLKQi5iPp9To2F0OvUyxQqESiNdvEhjCiuRUDDi6AHjxBa2hqrB
1G1JUkhJOJ2G0wQOgFtbVDNiW9rtnAPanSF6bgWlcSyFX5VZpcCBMI59PY5QeJrCV4EhHcqUdE1c
5bYiVsJu0JIXIxTyHXEZN6VWlENBEbTCUQj1NEieLT3iRJjEmQkVqxFITkuGn6eE5FrCycKMJK44
mUX5jtrmgY7jIhuR4TLtJb1rRvACJAeKjaHyOFsnSGUNTv9sN8jyBfOndpgYwqthPfoVcfFOTjp9
M0Q0nOoDGw4X+/Ws1pH+OSPXtAR0KW4yDmytjSh1A8OinSZG7rjUT2ZWBFCq1JoRO/tE4hJXrR7d
IoGTrmEEV0sp3XxsV6gcD1IlZ8cGzVA5LfMFXeczSMh70GWgUhlgggr3FG4l4On1+N++mLwO64uH
FwRPjAln25ShPwZD5wxynm0adWV7as+gXJSNPAVOozc/VS58ZCnrjOTHbL+knAqZZm3G9Q2UtWYn
tZQVUml6FRiXMJ1VF1uV5RdG0jgDe69EEg4jcOvN1FqUgCrvaZG27UYzUy83CZuc1H02N9hO8hv8
jnwD/JiNfEIcCuEiodPGO1N4o27w+KSTLc0pSXRWC5FWFKAAQHufB9C06rq+uh7vs6gSTyWBK9iM
rJxMwFo2t//0gNFwrslvVkj/Nis2LdgTN21CrkYfeiONx9Dlxj35U9NgQZZEbDw0H6Hm8axI2V+h
61ATo6T3NI2yPOi7btNKrHkW9wRU1fjR+pqmYMYrY/h5yhThMuB50afpWJAeBHlGTjFPCfBo3DhM
DVcWqy+rESHUAh7echRJ+/BTF/7khTBmI2MDDlsCQsjttHxtDW9RAKxhN+cKJPvZPEcniVy7smXN
8a1QZfXjDQLHkYQkeFCLBHvBSn+Kif19tmoiLF7LZYKhWwXOoEFCqY26dOqJii0NTHtC7+Mo0mDB
cs+PmhXRntNYf+aqCjDw9CRyITyMAq9UrJDV2olRtFmI+bONhgCrRqcTBAuKDSgc6dKudhq+skjw
R2vOJKcQV5bKZMuMk0tEZH6L56+lJViDLspJB75OUU74JacooYLEzTKyFtpFsvNeg9RtrE3Ahd54
OdaXUQZczmWvc/KxfB07FcVnwzggkDglpH6trWXiUSX9Mgo0oDtxl1klJq/8IfzA3jgsS2c4ebYY
zhxptxojQlcpqFgE1dNg34PD3fVq/VVruxnpHT1SruStFnwT/OQFiXmmuPIsFaOkhQjLiCULw5/5
VCbloIOnH4x5wakpHQWdNjayLORrtjXyXZhl85Wu2rjEYjulN9rb7aZshh9kiOj+pOysp5FDJiOF
ewIarHyZ9KOizwIt/knYdFpOiYgTxO6awKv09hhWAUCnXnoIjLZls8UbtV4yIoHgbi26hUW005pS
ojMQldTSyjMgalKt6y9Thnw+9cKNCvUL14099/MzCc0jc4JbK7HZjeSGobZcuThfU0oC24jaXo/5
1pqp/KIx+MTt91gE9TGSzxN340lg5gg5GipmSAYlbPz8q9WXOzE2H2rDb6RCc7DaXnRn8m1ogFUb
XahesioiP4LDMl2IUgKTBWhfeu9qXCJVbB1z1oJdKuU/RUBe0zXsZwRUxM78lkvSZw1tf9Op8oap
JrfEVKXhWbKTw8R0SBdyNCh7zn/nThNzB87g93K/EgOVU6TG9QrkKbfDKTqtoCCJa23GfMjNM+Kt
NfWl1FXrrgQo2GIugQK7C5x+EHqtCU4f8FOnMWbREygqQyfHbrObeSTJSQ4GXxQbsG8mcTxVkoy3
cqi3WBY+5SQgYUC5tPSXNokK5q1iSs9FEqgIwqwAgm0s66e0JaJhbo3nounvoj7E2OsonQClkMpe
nCMEa5zRpCEOCTd3MewpOjH36ynHTKQDMP3vkpeFdBGglbH+Ey8S4u8mnadzq7HtxwIe4jyEXYVM
0VnmunU7wwB5b5V3aVDMm5bS0ZvDKXFxeVQ7Wa5qTw866zbmvohTeLC+C1O5CjKPuWbVH9PAbtEB
XxnMh9BM/HsJ7i6ichglhy0+r1Zd6ExnpjPGrHrMA/SU14ttp2y1AHSbxGOVKWv0VX4zs46PMGGD
nMhsNFOd235PWWJIxmOQwpem7mmgwoB15wqiA39S17SIpHHIDppwa4uE2L7auE5JUR5HJg43XdwN
CrK1UYq9thH1vTbFzwRX6V5A3ukBbYRbJxJNyazOFhv9VauRZGXqlbZA7DeBHhygeqUgE+y6ruRt
kwNpMYb6rJv9ruyyxl/aMPFVyU9MkspIpnpE8/TTCjWzIZr+B4q95qApkSNMueUWAiMYAtjsflo4
TdqSQzfkg5ADLDTre2YapUUDsHk02msuxOFOUbVwKzzrxp1Rp+2WxkSUSP+qXuvU/87CUOALJDJm
E/KPV9dfqHFkA+06KwIN4JymKoL2U62YgStoBUTvynhoqrLGOwJi1iyLmNiW2SjAPVPkw/tvo0ex
QKDCGNw6rYIPE8Xf/y1dIXG44otrjFBarxVoRNtvFP4yiUhCXP1HkrquolRAWE2Hc7wQpwyahnFg
0Ns6meHqZJzNQaShsD7n3Ff+QJ7dTDn5bmLiU7K6+utRgZkBX9Zqo8RJqlJxgzny/1sNEIAe1voa
y7Xcwl3vdiatC4i/VET0EeukLMHgl8zEZhqhneXoFeNehBvbKSZg21odqkRwgzBXFq/H3gT6SJP3
cmJ9WSNj0jjAkZOZ2AZTKoAEYqAtSv26ESWFGyDt48MJbr16V2gs7o1yoUGXbdh+uk2c9QvNf65q
ookXl1N5aUGi0qzkyi78JcM47yUI1miyFlc3DJ5BJV+oT3iRMvcNeRmFLdlwNuDXZcvdi8pRFDbm
JP7FJKhtrMgy9oOxlzr9Z0HHRVJ0iNlNVsEjG91qtuRnfTtILgtVYqA/xZ4VxJnbm0XpZJQCscgR
0YXDuFUVVbZHqmOnUpC/CnP1iqA33Unp1phussAzm3S5ZodRS1AI2Nn9TO6kE0pPOQ4OzCuxpQ4C
T3JEm0K2ROlSiUq4K8c1thjmbJSQYRxwPm7RDl/RwBo0LPL40onZb6Zyykx609NSMF09kLP3OlGQ
r1q+kqkfK//gtmgzV8n4GtGZ8cIl+SlEgzEpUDSENqhS++BTGwSDcb8CRDX/BNmFjWPMqBqNU0E4
/NKTu6d3Cb5WkGTIoXMKpfpZpAHdKC5Twh6qeOtGUvI+88p5JvvkoDXc7arQcmFsIrcyyyNhabCL
a6VD5Aqp1Sj1fyMDeA2jiIPUoHQ0dIjFmGQfIOevsKmddtEuEFdEDrwktCMFeCFjMHjK8fwHeg2T
ACpbdBHXYQULanH7URS1T+v/J6jikwDmwc0UkdZbhC0WqPqCqHPhdhgGzxAX7SfhDuAZXG5Aj7Ie
kMEZ7a/FXN4VAHSr9HurDi4yA/rSVpOBApnRqqsmMcxoQ/uUY3nZi2m58KK47he0zqW4PlZFxBAp
H9pdXaXnvKplv5DrnoIEyZvCAEsKhi9hBBc+9bRirTTz6Wu9FnNV7saYzHcqVmdS4DGKmMYoEsFR
tzUhpNVwNtI5wVdNogfVzdoFn4ajWqkRsrZNUanBq8z1rBqIPxWC6CGpDclFOpQwq5jVXcB/ZVOc
mY4DuBZDemuJtQ8L8zRLqIiqXPpC8UYHL8ukVQ0Iro3FiwKdULTSGBo/Fxh+qkV6VNJ5pZuhbR/m
ZS/TW/LVtHgvIoadljzRHGLK70WTB1lzPMi1tWvDMvB1raM6kmV/SgQW37K0zInIvZLCgfGugIUW
fV/Colm1E9JGUw0apXMx3ivyjVxd4wilsLEc8Jg7E1jli6ECSKx11O7WdZRpdOrLxCXc1LfApFPA
3sMlVUdpj0bZdOi4bgq46tuY+1BYkyIoZcalMqDgHRLga/v/fig5xfeKVEQyPt7l/38qi6uIt1U7
kf4wNH7oWOf/+6vMD/mj//7fumsW5f2/rxCLjySQAS0s680iLvadOkD/4nOkH8+XTfIu9vBevoph
pYEEPj2K2GxIpiWuVypCxedmkzvBIFsoUBbrRsJMgmsJwMEUVdZWsjwc1qS2JOHFihrh60VfkKi3
rRVgWWCxFPJ30Rm/6W0OBWkHVCT3qjm4VO1IHoa1XPkeEEFXPeta2xgmOeuVOBA0IlcVQdtgNkI5
JpmB6XHWk5rV9L+axj5GbruBsC1lvs+/d5c40BdTuAcjPvHMIqtP3RUaPOKkqj7SKO3oJIwfSS45
+RQMJ1GPBn801Rx1QLzK45VT2OC9nsk6X7O7X6dq7D3m+gUi1zg95Dki/Zh3JK9yLi84JU51mZAQ
TtRURcL8VqZkypPCiy3l0MRBSmWdvuR52Xhg518n3HBREuT7Bd0XezNRt4TPPrsyILe6us+pwJhW
7q56QzT5SL7xJmibAz0p6HXLMGw6XHx7QRbYYqRU3Sno/hxNnNYbVsmGAAHGKP9oLVKka9nTIl0q
jw1v1IKKj3cPe4dOaW2XUnIQMcmhXkGeZylT/FIo5XkYDQOpc2pspLC19kzxdzX5BZtRhu6IAYqB
fegmec7IXdSR9M2cwhZSsDEeTc8wlPaMZWHbhG13VkSZFKHFatY2muW3jNXoPmj9Kyod+NkLkZex
jKdGbeJLJFrbkTgrbqT7Uph/58JMnwgqbIJ59wPc+B0qaNKxIqbNdTFPzqzRyyuGbtjoltyDAGax
o9ay6yyvD30bMfqqYMmQJ7emTPL8p1X1s0SK4VWR+VJVI52JiikuDlSYMasMaYi05KBOGgbnRod4
rOcubJ0/GTRbX0IstpjdGUv5lyjamzbO//pV/2/E6lEztAOzN5fGEM1ISanXztITWV60CfviwSIG
cEG0GxV01mAIWdS7fjWFuL+RaMe1O6RhKUJLVURomG0Z6K4ujcauyHUG2ISpZEy39g16VB6VwSAL
V4VXY2Q0zbiQbwkHNg8J7aJdBI5jPwyBtauVFlS3xrfB8ocnYunKoRTLljuIhRK7DxbYu7JywmNt
ekStYRMImLAn0amtVQJtMxQsjYzG2ZACktnq1QbItAeFS2O6pKaGLxJ9SFeT8AjRge1dAP7CizKa
7iBQzpu4yu6dymi9Ebr4UauC6ghNLT56q56dUDXyVyQ7DTkgJQVwpDPkZFC+k8g9Zzraxwidg+Zt
5Brj5EnavBHUzQonL/CN8CemBWJfvHU1Q6Rq0rM3yTRTOgXMhUUYaA7ty+QN1GfmyHMTvdELRTQn
peFbMDNf6ihSX6cCEUGWWOYrGxMN+bYyXpFX4asc1OYapBaUiVKmw408ymxQJP73S0Lo5LMWlOJm
IgQ8g5BYjczWA0tgtFgL1yjRtF2st+M5CNXh3HXxeB6LSjn2EXPM9fe7euw2lZUT3ZQZ2qmVukOT
EBTa6+Zbl5qv0KZWGdl3No2x26freEGQ0k1uhhD7cElnEaQNNSQoBS+0xLuUTF45xlCVyGdmoM0H
IUyl5KJ1+8e8cvbipiFeZdDVTV0yG21EacZZxIKeo1TZpF3+JcwL0QpSeSW7Gpx5dR7xl/pZnRrX
hVcMnupYhBh6kzp7IWiVES+NcHqvpPTmAwRN7rbbIG2MAyHeWLhbJoJqhVJCLbRVsIN/rowaGuDC
poFGhy7AGE6aOjA9GQNzj2hHITSpf+nC5NA15eLX7ci0RkuvTRxv+2YEGLJqvoKFTX4YmCdPSnYM
SnMkpXkf1LAqaexT2VFOcQh0n4VYLluGbO0mn0muDRIabulZXnftMMM6rOc9+Nsi537UaMxG13st
UxJnRA7K5s4mUgztsYa1hP+gZuqn+4T7Ch5CsAqBAFZGM8L9iYoSQHUJCNnKoE10hrkcFU3XTwnF
JpcmC0fW3B8kdVTtghbwxSiTI5OvQ9s0cJoD6J2VGcs7NgSSSSqD3Pb8Qo5vjYh18cYhpnluzCF/
F1SoasDZ1bIVNqTDtlenwhVn6pBoGbg5JAwW1eSVKOz6Gs6TbCs0xdi2F18p63nPVQieztuyDDAv
aCMcDehrbqGIwamNxhVGHTk9weh7JHFOUSoqs/+MrSRsnLSvDdL76AnwTUJIiTrIPotE2uNyMkUp
Pbem7s1jrx6zeKDOA/iJOYR87j4mSy4TiXcLydzWNfnCVBChqqI8haT6nbPmNULIzMqaL3rFsHzS
JOUkLOy4UUtKIjE6GexSjaZlSa+2b5KjGLQ0BZLZsAkluyC0mAy2Y5h3+Z6zP9jA1YZBPg/PEnI3
TixrduK+AIc6qeNBJZjSl41Lp/Yl5hgGNn0l4zgCFMKu3x/JKS935jyMBImW9ZHK7BwuweD1rDdG
6yk0oqh8cK2TUBvph2ay8HBMakPvfmj9ipx3xrE9XFVMYJohQD+YUeKV4QdEf2TvtIz9ua+v85Rz
NDQEV3KGvssy16BIMdfmz7YxmrMlC7C0sPR7RW1mfpAq9YZ8QFSderjvTWKC66q5tQo3YBw45B73
0KqFIlLcZZqYxQbikcpmZjEOR8PA+DdlzWFq9ct/F0feSbvJdRL9wLUYMDxoF6AgGDQfTap+E3TS
nkADZZue74cAIuOkGchxs2LQN6nIPboWZZThQnhecrk6tgvXC0GZ802uq7R1AosuIWI8Z8zRjQ9J
8qaEQbYHRg42V9YPlt4d50TrtmqSXPG80CXJQt1RarXfgcriLgQFSTqEZS8dloH5YLUe/v/93n8/
DOufBouFLE1rZprVeau5uW4o20Zvt6FmiAdkbCbWPai5alDnO2WaoV6sf/Dfz+SCMX9haWtHvAtc
82SC/70Nna/JRE24KBX0PUnTqETN2/A+Ind/hG69i13pSqzy5/DPOkqMC6OnJHgCjd8NZZX6xnVB
veEuAvE83sz5FHwB9+/GW1v7FlpCwV7bKrPTql5k2dJHOHiVT+biNvOLjf6P37iUd52/iowehBth
evmbfIvb8/JhgPxKCfx0tGth2Q3t61fjGHvLSQAjvn1rCLgjwI8C/5InjvVgRCh+GzsZW7Gj3NNv
SFSkR0JJFf3JrbGI/VQPmIIw6Y3qMkSufgvfVOxl9fdQndgQWkaMnCOMMouDBFUtsxXZ7UkTh81/
QhkN84W2NcvMMn18iXaTeckxyHykMPJL/V2Kdr/NcbgaD0H4x7eOOM9TXtPOQdpDj2n8qXcISzpG
kYRv29NZRabVONW+8uv0kd+putViN4NoR67I3nHDQ9LvirfkTfhESkArCdvDpvR7baO8qd+ZfJBF
MnhAoP12J+XV2ics1S3JjqqxDRkm2sOhPqJvI/M7+Ry+cpJXb5FrXvnmZkf9h2HrSWLe8B49+jfJ
axQHqe2JUJdqsec7pxoSIp8bp7RBLjKcVcOunCZDhWEXr6QHoCYRHnAFJxJwBvyubtCdl0s7usmR
1Fl417hrcLpkGgksDnlL93GL/aX0GPYIyYbp1gETMp/NvC+O+Zt00R7F6Kj6rZe3GQrfk7qXgRf3
YKM86y7ejIc8uzILR9gR/0J5+U46HtZTesOJIxzzg3miccxF8pHssmldASE3jnkbPhnYDV7x25zq
D+E27TMU+n6+Wzbq4XVNkYiAo7j1M24dBDV0k/+1lLxfjUvv7yz9QMZCierW2BwuDWfcJ3aIJxtw
jt2ughTnj6qPEqPjUD1bOONtpmYG5Ck8fLvk1RRJnvEkQutoMvOouv2j9ooz93C0BEAxxX30lq26
atxtTsuIpXHbo2yTbXefXgU/OZN3sDNem+KqxTsiaADDPaWbfA121KYpqWZPLIPpb3PICauHCe+u
vVUvVDl37Pajdcv35hDQBnyChnSFl9hOAK1hMtxGkYeaJDpPX9hoT8a18r+myGmPil9tUOXWLqzA
Z/qJIeRu3NC4lO8k2tGLDuHpEHS/iUyn+yM8A5/pSOyCjQjxLCrXbiuB4LHHT7Yy5Zs53yqoRwHu
0/0m5VY5AwAVUWpui7v1raVO/Vm+EnEKV85XH93BHJE7bKXv9lMkkYsneiOc6p3YO6hALWdyzPd6
Z96JQBj/6TaxsH5/ye+rowcp7mKL2/SejVvhQa8owbz4pB0kPlRP/te+J1+QeuqN4Wu3xbAbCD+u
eeeeuPxJxCtm2/wo3pWbdYuSHW2wgIQ3VzjzDnFZT/YpoR3fAqltPuUGID9n1PfRvrzo76NnfAbH
5hD6GMH/Wi8KnARXKZMm28oPBtMTvjicd5tYpKDcMqc79MZLdsvodXkEr8DfvjH9UJz0kqikRdgp
TpttzgaEeQY10F8owkB0kp4j0TZ+0HHOMwaY84i0RnFwsjcPPAs1Zw2LhjRa0ngtpHmuRu2Z24Gy
4523q7foSzDwGjntP26sE8hAIOs2w1iwdJt2K10j1Mc+Flr90B/jhg+bxVRIzno0rdoH27xUN5ie
ZukGHFnxAXO0oTkIoFeX+KbdB6/EMpN9KzYvCCKn5QofgrnjC8ko9LpoBZNH4bfqRjrNW4x36paZ
aeew6/4Lz+apStzBFTfdUbiDrDsuF4EhKhXDycIyfQp+R9NJjoLHLREfhvLgRJSo3d61h3E1PsI7
R8KHsVN+hGO75flLuNTTMMjxoznRtnmD9Y0pHKWoI16sDWYGJ/rQ/8IDMnFQpbQ8PyQa/aPNRIIo
aBbwmSSD2GeQa+3bEJ2CgwBYJATJ2pj3JnebPxFAyD75FPlIX6SddKn7r+SYPwOWNjU4emWyz3HO
O8hkSpdflB0w/FX8vK3ZD8EegIysXYB1s5f8Wd0bKYmmq4HN79TTxGtZbSNuCC6f7RB1rdt/5Lu2
2jJSQlNhsM53wokRLCrr2VUQyzAA2S6EbfmibBNf4XajE20MpNk3ZbZlr3uzTpLoVwdMkKRz1P50
1H2Lx0S6CO8EbGwp3eVr/BuektI1f8Rhp7OnXmfJRrsA1CCHUMT8xFX/wXE4MOPM+RbrV/BBJK6Q
ETgdkPniZj8XH9b7moVxrAXbIEOWR+iLPj9y3OBHO6ejLV9JlWrgwXJN6b4tmA+4e8RTE7AtuMJN
v4fDTZ/25O25rU/OMwYgvz4RbPldPOXH/E5QkPlN6yfam4finKub9iN6q+YNOQYYkUK7OyjfADR2
rUeOHcZq5tbjhTcC+GncuvEjjbaWdUsIu5Z2MmO0jrYmnxLPtK08RRBfYFt3WnokfGgr+Qsijfdu
S06FZRKSZes/AeF5k9s6OrHToku4118nbkmKl2V6QX7x1iIYdIZX4WPhnR4gXNj5xTyANESQUMwv
2SErDsHW4u5v18doq36r1q2/IEwsJ2ACXvsv2CkE6cYeOC8NnJ7Xvgo4MHK7I44EzxZv3gGD4ryR
V4zkdrxo/VGPfNwY8tH4K1nb0JmARp6YyWu3nuNeuM/UG7GjvTW3EZn8N2jDYEOCBShSL0RSg7LW
QJkM32HDg1n4lW9u827bLBdWWHvNq51UuJHoMLBC/tAfAAmYWJGKvfzC/28IcDccuk/zC3EIRuqt
2kowF3gmc1uPPKXwiOvjzh7rNyqFpHzV1ROAhNZ8cJEU+hMFW/XbvHTWvUuIhvS1zyTfSTc2KORP
cvxKU7B4aS/xpcBTuR+BH9z7Z1r7RInzxDCusUPX2JkULtU/khkiDv03jTxYfCoet2KUAfo2LM/g
Y2jOUc6hQorP4Zf5KYPRtbPf5EaEJb27LblLn+Wx3kX7/tB9qC9V5s9MhNGU3pUyssk6xAMVLdso
d8l+MbbWZ5f7Joqi/FAqzlxcCtJp0HE7ZnAJl3v5U31WEc4Nm6sfWZeh9htqhJHYxR/erlz9xVs2
v+NdxIZF1AkqOYSDq+C7suHQXBqwmXvapI/Cj/tDe2faGTwFwV5Oy1951O/le2I6wdZ8hJRf++IN
D6qjkGGLN+9Uke/Eh4V1RHdqHlY+JRbbrSbKDQWKk71Sx3Wky0R2SWv0NNHXe/I6MYdiHuD4AteN
Kcw2X5i4gbnShptwze84ZSbVphxnep0gFf1G7Ln8rjhZjBGHkFLCNoOD+ES3cm+5dewFBf+OHZzN
bYtgmr7i4mg37YSOPnmbvYAa9ZuFD3SDGNk9YEpmhaFTfMa12/z2x9aVeGRWaipmKFd6K9iq98GW
usXNb+lBaVzNIyPNM3fg1o4VXjCTKtgxTtGFyiH85JnJDgMZYFhgVL8T7epOZlyVeKvfNkXBvmms
R4A1htWm7bWzkdvTgb46fQrwQDj4KhJoN0w8qzvj3/BTYsOiokpcjCXFITX97C0g+az8+RA+q+lT
LG/kcNfvdJ1DYRd4VFCxj0QBITXl2dQ8JrX2zZeeKE+YEreuYOxGjIht/fBhcKqmlPFcaHayLZzy
x/RqxvbwaYE238O4oMv+MxPR9cDQwnRSUt3l2jDy8+qnuOVjDF4CJEXwoNtDROEnezSCTXkbvfKA
lijHPXWf30IfkS0AZXOf7bJj+TWYdnjIHuEZ+nhpUSuBz05+aQS8qN/MZ7iIUrCCJWXzO6JYDu0U
sfg+vhYvvGzpKn6KN+VBM4N/duVFcavD6zOgSEbOfiCK5zsUDhmoJIAZbvbbBgcEJOuU/RH+rChq
YY+iqjubTwy73yCst5A0zV21Uf8FRxOzZsCdjxrZLk/WC15G+nrVcSTPytHcdhP9EMrEdVsctp2N
Sua92SfEtJKQavfvtAo4r/t3Wh9EQTcYW1wi7y/qi/CRe+I/Mh+r0AZ2JVxXTgzCT97y7osYZ/Vf
88epNdZE0TgEf4+7aHCVTfAvOLTPsDkkiHl3YGBdg1BXv47cerB7cwfN8QPOSDHxhPJm/yGhFzTb
2uMDMdBKuMHkab51a27dK2LOpzm7Jf5HhJ88qyhCvfkYfVFVJ3/sfhJoUaImvmcafKH9O1SoLD3K
JvTZnPLds79FyjH70d5ZnS/xV+DnWytwp9i1DsZZwl/4w2wB0YUFHo0G5sZQkMLb6qdwBH+LUX5j
kZXjsvvrB0YnbnRiWQHpSHbtPsICf5Xu62azisS4wxk76Vqtl1iTCYNPPy88z6/S+zsAN6lzafsw
tMVzzsFYf2Zo2Z3JU88snDUk+iYfol/sr+bLmk/1lzyGfxwCwl3yio/iMed+yTlxC/xpZ9zZo3go
jB+mbkflOBNXZxsfKeiGzFnufLHpA/J2v+zU1KZ5OydOtKMiDn5RjnNdR3ub/KpcMaiM4AlhtSJw
8n+kndly20yWrV+lwveoxozMjv4rojmTGilRg32DkC0Z8zzj6c8HVZ0ui2KIp+PcKGzLEkkgkcPe
a31rrt4xy3uzHrvFVYgH5pBdZy/I0eXlVN9U6Pos3Tvv3ud5mrlP8RtjuH1mCw1Ku5ir++CG6Uhn
ysFyNqPdVT1VT9b36onp0b9TLzAS3Bar7omzq3mVXhIde7GFor10nkuetgJBabZi8mSytL6zt35o
f3QbujFP+QMCNWUxoCOFtrLAbvfMgd0NZtUlcdR6sahWKi0/mn2Pcsdo+lnuC4WyzDxCFJYuuoN4
HqBJLtpr91fXP4XVSknWlrrOTM6WM1T9G+c6mhD4FEWWzIBFh41xpn6fHqAeDMtF/ttdWfpmNFfE
4fXNishrb81/zNbWxXCd3zALojmUu4E3W67LO2vXr7kC6qWxrGgIPuAx9mdE3FGS6C28QNuAhZLm
1vW0fcZL+DNlW+Yv+6X6Wog1WHom8CeFiXwSLszyjXOVv1TP2Cl0Dp7aXnkIrLln1SRVtQ05eoig
OwkpUqE1Q2oBf4p6oresKJeLalTDhVPySCPex9D0w4tcbp4RdYTEdIEWXOCV9dXoInj/9wgRVhLV
BUNFRheV1oplWLKO43lyF0GIYcoY42clhnPj1Baf265g+qhWyh89Ee1wHNLxC3GXBOy9UCmjEO2a
20gNi3Wc8n78vMXqPPGp3yHVIbKbeUNnA4/3aCCDqy5NrWe71Gf/+tKL8qoxc3sd2X5MzG5Ki9Jk
QxmXRA7LN/lGOnV7KZVGkBaRZRRh0Scsk1zhpPL+xR4fYkfx1jQXKGIiMCb4qwzYPvjiCZFlufFz
NuboHrEgUng28Z6i5KBEO4yvqhUelOjWo2LR5Z5ANKBhfS6vO1N/1SMVkFHIYc4We5fPuwsK2n9F
0iyygjMX8azNXOLuLrzhzcjhjNauzhbWazCPPYe2XvGoqPiPuRGNqW/QK5OL1o0sj/3eqZpoPWK1
oDJD48zNH83qaTBRr05/DkQP6jSoXpUwPMg4vy/76q4GRsUcac6J0Xrp7JwS6vA05Iqxrk11Q2V9
pQ3ObTR4mxzopMHBU7buXaqZ947L4QhM4yyC2QtQ0iDTwt27NHeWXS0e82acaF2ogdx+fOhG/Ybb
wQYmM13qRPmrUFqgeC2gIpUUB91SdtL1cfT5G9coL6u0r7YNLivmmTjelg5bV6ffdOrgX5cKphPM
GAOZXsTzqpD7A3PqYlbOlYhlf9GmbDJlSzGwSCgHKaO5llL/RQCjsYS37M4CxBkLT3Pxjz6NjfXb
7BA+Ki5PXdTEKytmu9CozQ4D+3VY+JyGNTH/9m/EzymEzMTi+4DNEYiXHMuGBim1z5Bnu4/1tFVE
uelM+BCZBFPQsl4QFbitknqWJARtmOEuJwweRMXw8PXLf+a7TK8On1AVNh0i84jv4vRWX1uZU27U
qPvt9uZCrXCxKyFVDGUSKLmlTbVLxSv99etqYIc+fWxNNwCMWzS3TH16Y3+Qc9QKsqPeayWdlgTa
L06x0l4HTnc72HjhRxU1fVJeYcO7siV6TtrJnGwzY2vK7hyVdfqMx3dA0x3dME0peUdHSB0tsggT
MHgrrgoWISRwqlGVN4KSUUXe+DdeTn9yAsIwfHu6Z+2D5RbjXLITbr3hzHD4jF4DC6uhRTWEaeny
+L1YgavpShbQKy8Ih0xDFvgJKxAP+YuPF81VhHnmThinBqCOxcPBYqLapn10JyI6dmOeK+XGJh6V
k3vy4BgWOkl2Ws1YI97k8jta/SPPXYAx6brCiVr0bO2RA+Ayicm4c0kSpoimYqUFMcZe37T4ITda
YbvFcVWWjwINSD6gTK0Tbm/e0AIvIEdwIEIctgxEvf96fJ26p7phOFhkCXvS1aNxPXgmmcKRV21E
wkJog4eZ2UV35uF5H6THI8fQeXYsFf6W4+gfB3GP03mopV5u2tI6wKbZt4lz0TkUv2uemJwSrNOl
+zEHg+dJ/tCJbR9aV/g/iBjt4r09gRPjKr/tLl1TXHLv17kw3wC1sp7lP+KC7MwBgEZuF2u1cm/V
xv+dlUDsvr5Y+mceLfwA3bZ0MtM1qZlHvFBpmb3m6QbHAcnW1HMyaAU2GidaLUPCPR3LINkkjrHt
oT2RVLAuxSot40dP6xA4RhBG7P7Nk/qbiMqHamIuGB60grHzbt1ElGeekZNzh2HSuGPxcnT7/ft/
zB1GJe3MCXi7jKx5o0G1wXA1HyfslJaQH01LffL0/+iti9CgdukhgKMmM4MBX597L6eeHoOJWzVR
1CMMPRoCHsISTRFDuYksuidOEQ0EcFGD9akJFXqx9iyep7qlxe7Rxuj85PXre3fy8TUmXrUK581m
IH4cgxK/yT/HYI+gaFFqOkXmNkAkOjyIJgwJCSMBdXry8GWRfDRRYoxWvw8FdaUJJ9Njk8PG3r+5
ExBlROw/r0PtrSb0QfU8cKI57B5SogtZY+8fDq3v/oQTcYGNkoJp2O4mylI9Yai+/mDa6SsrbIfV
WJ8y4T5+sAgNKgNILTdVdmE1lNhtA1cgqjXih+urOkRLPGpyG1M4DyG/fP3qp9ZFRthEPFMB7hlH
a4LZk2xkJqwJw8TpUShNdCPd1LYL15rnPIQWCc5lV5/5zKdmLVOFmAS5F9DNe+zCHwM76pu0HeKu
3Iw99xLBzQ9bZD++/mTnXuPokwVWreMTZcAi8rsa7XJtiuTM5HtyTPIwaIbkuaDJfTwmZQirRa95
KAptZXS0AAZmEdkzwKwMqPw7JsgMllbRXOGX2WNqohmPfjiOL2O3uAjK9qpV8YcKXVt0Q0yXyqFi
4A/+jyD3VnWFArg1GMmNMjz4OWvzMAGjPOcuD9yfE3BMuKg0vr5w2vQof5ztDVW1BCnoU3YhT9zH
AWlaeWMowII2HuL0Wc0yPjPjZKkjgpqHCY+ZU8UPuLtpOYC78UgMmRk5W99cpouv38pnsDTvBDw+
m1VL15zjSacg81AMuVFsivS34tFs94mCl05Nupw97Puydi8MgBW+cYYs/Xl3gmpSIKxzbKETSjJd
oT/Gp/S0eiyjuNiMo79wdJ7Jios9z/IWPxqTbume2w9NAMWja87nExbQc80yTOdotMoqIGBpIFqW
tQB+BMpstrLPeRk+fn1FT76OqasEaUzbcHP65H98MpsznCFLB8QvtZvR1ddKh5mhcM/sNcXnba9B
XMq/X+doUlMMsnsQjmQbkBS1Is0Fmm9O+RDfe2QBWmbSV7yLg2ybVWHPvJ1/N8OtU4QHPj61hrZp
V4qcNFdGsjTQY2mGr65CdkKz0U94x+kg+B7kgw4FW2ECuGk8akam7LHf52q6hh+qLHtLRdEL3aeR
AlGF6917CT4w3eWYHxokMRMfTjBwlvjJZWfSodNaJ5tLz0QAn8HHzsZf+MyVbceBEs9khzySXn4O
kF6oyAsi3+NAjF8MoMhL5yw4ntJq8/oavZr4Dsw2mYN9zDE3wePOtsiQtAnDvxOe/71LbGKJG+g6
Vm/uvdz/rcLEW0QuHWzHEtQwR80hgwkc9EqfUvWKvli7VFgzSQO8tbHbhBHiAdH7j8E4Hrzg5uuR
op1YmNhQOhaPoIoyDE72x7FCso5icEzLNmECEED3u/s2TvdGp9+LUv6kGgGueIj22HmeZBLeVtIH
Vmx1WP0vs8DaDal5j3n92dKKpebnDyOh5sSoxqzUNaTgWF+Pg09hp7AXgeo9lq2dcnPdZo4pcd27
6mtZ4a92oj22NrpUpv+YkWQ3I9lsbsifcdfdW7WEHt7c60Q7VGTamCHx3gr5kmXhL01shLXJD0DJ
nht9s/A7vJzhPtHNS7wke71u77HMeeVrOKRbw9BeB09bu4pzDQ8mmhml/tKk2jrvaT0GXHbXpYsV
BDGlpmVRjlPiqEKoC+9TN7sIbHFz79va6/vPtfZllVV71LeLqoVQoSPnq2PyIA13Y9EWbEr1pQrb
jdszpxHaY+jpFp/FLg5SQuR1ok/MGy+CDeGXD8qYXeF2gbnj+w9+F30v/Xy8rH2YPK6n3NVpdWU2
zqu0bKr5onzKsCPeRq3Eu5USPtlkd5xBGVMuhqszI+TEQqFLaKkUnyxUmc7RZOImUEv1ckAdDYYs
I+trV0MunduSOmRSWqsgka8BAnYkGSVyFpXbHlU9TVDX6DZn3ss0QR5NoIbukDFhSlge8viIQpWl
bbs8IeyWwlmBJk5RgsmoliwFernG1todwnt1ruTdS+/Uv7RMva9KlDW+L8xl1uZ0E4Xibbu6P7OI
aZ9PHQYnNNW2dU1AxTye20tvaBW/sQkTwjJAvSsXSGVpvCAu9y7cvvzuJiN0QkePAZHD2fKVbts0
qntmUZvgyMeXCL4t65kQhL+wY/n4PNdDJDp3IC0hFQ8QAZI1/r9EWb5zQzB1zPqwHy7SGHGikW3L
iaZRT55zs5XIiuMQR6P9iyCwGDsBZfn+Ft7feJW5CvInjCW6Gc11iXLWLevFaCu3RhvzWYJahzgH
W8vMxpXb2DMsG/H//nBCurFtgGSwqG3oxwlRVVTncYSnCkJrc13rktZ7+QKDiiCI8lB06SFuBqQ/
xggsJnv5euR93kGb02qqOSChCTuxjlbuqM1xN2khdhRBuwm/0qIfhgPVulVgF5edntyNCuKhr1/0
xJhi1w7u2nHYGBmqfTQ351WWNV7bxJssQvKJljCPqpfRboB+hDeWi046xSPXvyShs0dF/fr1y79v
AT8+baZq8LF1zdRs2zremHlBnBMVW8Sb0aoJfVRbRoetI70jSXA0b8LY3reYA2hvW/SkFdAWHdWJ
ojVnvSqeysY4NNO3RRDdDBVe/rwXVEyyF8KTjeYKjN8uzLDoO+W5u/V5muCNc+hg025ZvP2jnV1h
Ube2m4Q3juneN3ADj+I1xIQPgvLM6eDUwDAo+hFaprMTso5eykcqTBimjDZRBNfAweHhOevEaq4c
dN5YxjhR1vLp6xvzecPMx4OYbgA5nyab420XwSswT0WEEohfL/OXbNAOIBkWaq49vF/yiORQU3fO
jMfP20pT5UhuvG/WeeGjh8CqKGLUrhORFNHshrjdmGZ0E9jq5dcf70RS4PQ6lLsMAVmQfKmPUxjb
rj4I+N0bL7X2dssZPuNBo+DGUpl9LxTjMjL1VahaKwFbwKyYZUsDp1UzbANEgUCqLDhwo/OkuOdG
1ontEu9NU9m/C121ORF+fG+9ovdpGGL7LfEBjYF/bxD9E9juJRj8i6b9rrkhIp8QRpR2bqhZ00p7
/DxOUx9hFqRZ2MfTAQtILaEcRRtpAZcwMfpRAYG1oBKugby/29Yw3WYYNME1QCJJDY9VWqAqTrwb
HxP8rGvdcQ588OodeCs0jICCh9rQ8B73CfHSESuBF5CrZFIw0/RygTMOUUjepCu3Su9iExN5PxFk
3qFjdW5ioMdNgk8snhxth3eWgVKIpdUBL3r/7wDxJOwkoE+YyCm1goPruh91Ze3KFiTDmKmTKd5b
+cIo5rCPQXIEP6nroXzrgfspWbsBxCXnula8AHhe5dMx4MyAmx7STxdWyKk0owlpHg+4MYTh6ptM
dEOn/HBD9HK+tbSHXVKiRisAorhWs8tSSCSYpl5x5yyNvLr9+k2cfLiIHKB9QVLpp9NoYhZsHrws
3uDpRFLFx1Yj7SCc+syh7US9kREsbc69TOo2tb6PIxi3m0HUaxpvOoOmE9pE0YDsYJ6uinbHFuoA
8wA9OPemNqy93+iXpdtedmI890Y+71SmCr1Gm0hQ/OTqf3wjY6hiIwbNutEquBcNXxZ9ua68lygZ
nq3JyllV8c+ysK4nI3wifv7vLzhXwWRBJ7qMIJaPL89jYLeRz2w2RO7rdL1L9GVJ6Z6ZrPXPh2SK
YMyM9Bko3+vHT21fRak2ZswYdkSLQcL5n8V5jDrL2UeDBuWBOSs06k3QEljX1YxygOQkSg8rvYQi
HmF44OSwGSVb3ql9F5jyKYGZoxN/PuuRB1YaAqfz0/Cp2YYYCpMTPk2cT2UZYZcChF8boexsdkpX
75Q8f+FSzlNdvxzUs7P+yeukG7DuwF6IT52bmIvk2FS/NkN/o2gNSOQof2kom4KEFChr4uBnE/80
Ab90Criqjh2pXZB2jADm64HhTE/A8XTAjaLJ+54OelwulY0O4Mkrog0mY1w6gP4F4AcIlAXUygDt
FyaprK5ufXYTbAn2UlRrVXx3hHlI0NZkb72HdSVI2k3FdilkgQQ1Tdb4yJdWkszT9daVJd2rodYP
oqeYkTMYVCN/MevoURr1fZJnL7JXL3NA9bMK5aRZfi8FSc+egrqW/RKlakqQ8jBqxZ0BrSmXwQQe
fgsymu2+SIxlptuXeIzvWgMETO6UF35jgLdQV3T4F67jADy1n9KAYy7DXkVx2qtgLfVLn+Ewi6wA
1s6P9z87drJ8v8p5QUXFz36G6rlV1Tx57x0qrMx/ePuOt/alW00lhYSVrSh3KbAlEbW7jibnYnog
yq5DH+QPG0trSg4wP22udCi1Q1imL6FX/mr8ajuq5kEJ2GXWHRN2URb3sDhuR7Ps2JZKQqz9X+FP
TYIcaXxECfZwi8Nrk8EiiybOlBPbKKMV+7VlcIncquatge5xmosNh2+pEPDBS+W4dVqcBJl3V1f0
sxzlzDJwaoOhqSbHSAzecjrGfZyWYqfpwwCAyEaptZnWp3deT7p5uNS84iErhxc1R6vjxnuZDWfO
OPqJJUhjMpw2zTRrjeP9vq7xVJvYtzejq72Ca3sG9v9IBPqykOl9mP9oNGNjbIY3ezKWWQh3/Gc1
cy4z13gRbX2fFgD1RE7XL58qVeuqR0Chu+mKeg+WKlnf+2W8/fpZPTW7UtPSbPb77Mc+HbtbaKt9
6WXZpgtRtDnptmio7yTdfRml2zGPdmrnrAwfhxYqzSHlzaEjmXVqcx/XqCMcH+uMfxM746+wN58T
ob6OsOBC8aAlw0tUqWfOVCdvr6bRlqQXw5nuePU1FRkGpaiyDXa668LuSkRDj16dX6hqsCcPb57G
/XIIvfUgrLO5QicOK7z2VHnWNUsyV38cW0x5XV2ZBWOL8JS5zmjWevOSp2ZtZQtLCe9x1u/8UX3N
Y/WVOvUKYts67dxrS2/usebPologYwY+bajp1dd38tRhlzfHccZgD8bJ7eh0kbilCXCeOznW2TO4
sdUwWs+hxXTp+c6M8+mlmlJb8izr2vbkzuy9xzPv4MS5ijujSkPYHLDE8TYwd8ygTlKqS8XQ3k/3
p7PlxquAmNfPpmzvVTV6zBL7so/EdYCfDJ1HFhrPYTW+1o63V1LzOQWyr5i4Zh3tzNN5YjnWDFQ1
0jCNSd4w7WH/qOm38C3TkTo0SuiGc3X2ZlnFIa4YQIFX7EWTnmsGnxosBjFbJHLrOl2Eo8HCyHAz
vRqJdTWx9Xmo4eGZzCCvLnKbKEJ/4B/7M4/ziYM7/XrVMgw60KYupxnqjw+Zj11fqi7FKxzLTyM6
xh5vuFNfeVl6rvDtnLrbf77W0XiTShiF5hQrmkr4WFXgYjDVIHVxwtGCl6LPALAJZI2msfbV4nrM
MwcTjrgQg+ShtRdY1g8T0TcxnZVHP6/Mh62amU+A6hM6+aSTgFuKx3WuNQEYHnVbKfkBS6wPQt+o
KdZCkbhwLvKmPLyTj5FoJrQfYfPlb2aqbQaDfaHVgl0Jx23la9sidZZp1t4MwaunO0tZpSjpnJ3A
g03JRe+zTZ0Na7WQF3nZXkuCRh1lWJdjda10xSEC4NMoWE0xgMbtFcmTW6PBpVY0v8OwPrQV79JL
r/sUgknijvdWTKdEl0QaZZi054EDwibux1n+U2z9iONZZpLDmbjqM1E236PK3pQgy5TBGOaAtGW/
aFVCcgyINKsCP9o74VLyUVYmKknceObORhPkhF6xSnqU0mrykiPNorJYkYNVk5I8xLBQU9YRuyDJ
J2MEghdYk0SoA0Xygh1PME5QWi3r0OsQbtYdbDpAUd0QEhDRRHdNwibRkCZgkFiN+RUTdR9ZIqwE
69rvHX8NWQjJOBXsGSEMz26BzjqUxjolFkgo+R6MHh4dRv0o0j2o84WRsx9z1H5bpSyFFtS4CL9w
S3aQjN4k9iAnqA7CFReWKN/aINt7ZbpXqhothYvmycTSnv2qhPakx/gW0yh7DPstLEPigMDd0jh4
coAjuTkmbyDF0t/4Fr8rcq9UQq0awAGGb61qZTsNid4u9nJwiJweMJHyJqd5AEj6Gn3r2ojgHrr+
ZRc0z5nj9QTfDuuvp8uTz4/mOBqTg4Fs5WhCsouqqAebCUmv3EVpMyP73e2Qk3iBSsgc7GUzygs+
4pl58NQmhfoHp1fEFGiVjl7W8gcYKh7J5jXtH02VBLon1PPTMzPRyeXIYodJh5OSM+Cbj1ORiTgI
eL0k7niQm6Zr8ERBgk9w61JNyZDTAd3097LUrwJicQrt/E7h1IzPourYXGOqsMcHR5knRZJ3Fh0F
PBxxgeK0Qf/eKfYl/3yNUIBDn5i53njH5L/0AxSvIBEv1RJAsqD42BDIU9flbaQTqSXsCzfR6WBZ
wJJdgmg6yJmzREt5BCt348WE+nr1XeN7O7jiF3JogSmQNtVaJQ6FlGq+R1CIh4E4IR52yOyD0YCB
i5gum2HqEcbKXC+hlfrD5HRShxcjHTfpSOCO78w16VwnvoqQ/1WvIoQ5LQZ8cr1mjhHcFfm+FBka
dhPTgFqPL9PdzCCD4f/qo4UI7UeOUlFiA20YwGeF+xLeEuRediI/3CkI9L1j5zNvGHD0FpoXUKhp
wyvBJpWsghCcAlWoKnHqhR62HlUGMI4aCOHYDdZEfpBCgEC9jvM3jFSASVXY3H0Llh9hROeZRBrU
5iHvu2I1oPl38toD7yBxaGtwKOg9Oq29q1RMlHHpzZoej20bPo5RDn0jmUTieD4DlxeYsIJfP4On
1kvb4Igu0bsxVKdn9I/1MlArK0kjMrkHkx6T/pDY8cXQqetII67m/+uljo9obQ5vOAP5uPEdSIop
fOGUGjuYxHlXK2c+1sldss25Cl0KcjSOcx8/l1roeVaYJZ8r2lQ+aXpeuvT7bDXt20Nt+K55xIvh
ZAc3fOZjntr1UKWhJMVWi3PY0a7HLpEVpDHTCznePQT0JMHyUtfXji8vtJz7y9+/vrCnX9Gikj8F
m4rjagNwatQtcAw3ZVhiACsPUGVeNHd4yuLyrWYNgeq0/Pol36eOowoHZR3q11MrFbHw0fUdqxyq
PwkKm7CP/blJyGGLxhGzpSRoVC1nY23fV7CZyILr4nshDkUExbEc2COU3dTqy/CY13uFharC7IrP
NKnZkQbjWg5IGywlgzpB8oiTWBcRojcKXS6muHFr5449H8tx7bl5PXcEz1uHK42sAWrbFy0c3QXP
ykUQwJeieVvNNfe+jDHG1TDhEmlsskR/6GVxmyrpMHOpxCJoXvgEleMuUKKFTn4CtdkO1/HkPi8q
oEkIAAkJy+acPtM5HP/voYA6YQHH+/qqnhy1jFmDVhCtaTSoH0dt17tkpfky2XRF/kZEt4Q2Ernj
FnzdtW4u62YR4ncczxUyTw0geEAUMinomp9OBlWrDH6u28kGQvUbQfAgtMfqZYjrl2TSYPRlvof7
c/j6w55a/ek8oXhXpy/vu+s/Zh5VlhGCZMiHEUtIBq5mLtFpTUt/mVm7UGg3cVYcpv3J1697asb7
43WPz8/haMZtZqkJxuZ+LWLGWCiq607Xnsqsvf76teSJCjUpxDYiMY6lzApHpfK6EwR6EMq0MdLw
ru/bbhEgW/eoxuplXBPjkv+2CHOj+zSuB9XHyy5gZlA31LjRrls5M6vaGN5rnEE/su3+JvSMPazK
PnEBnBoxIj9Fe/VsvFiVCSzPtb6HaCSXuo4sryd2r4Ix6IeAc6zxoW5AmozRPXMj7F7IUys/3bKn
xRaN26TCrU1y29O7ucQWoUrsE7Y7eR1luJEKhfOGBv56xsmLgnHGXl9JD8RsVFhCqDu72tprLTLu
6oo0PYIhkVItSSz/3o5mRwgcxx6tttbIva5d24Pk3AG/JNOEJbiGMRHNPR2GcGT0ezP2d9O+uSiN
J8GOuK8YG0QqLD2/fzK9kRis+hBmzTVxD/nSiZSLPrKWHfjZQPF/K2M5LC2/3pExW19bpU9aFOZX
EnrPLDGnHho5BVDTeOBpPRZ1xnFeobvMqavnnK4y46kFR1Gr5pOVWxc0fJ9qIsrOzPT6qcEr0WTg
hnBoFR+PJ86XHrmFTBB27FzrAO+R3br6QqvmBSTcYEqH0qYWXBXIje2GRBom7nUfhOHGC5P7sqGt
meu0fRNSO/Twd+rmz+jtCbdqxwktEV3A4oWX0ABUB5u1jFsswJoFDeLr5+KEU8DEY4HOQ2e6oVZ5
9Fx4yhCjqYxhHrnJCv0UDneVindfatdmwqcifyufBZj6lAH+eqT4hO1JiTB7yKiQexgRFVmv24ZZ
uE7vSdVDv4XVaU1qAU5c+O1EesSPrbFybQN4fA7xslYIoIjVKRpaJfc1aP3N1x/qc+I36EdEA9q0
mRKUf6YR88eMJu1BJLVuxJteD5cFRXVQauJQZ0RZlHq/0qSbL7IEdHiiawcfvgJn+BR7r0c2SJ1G
6yDiGAC1UvjizDx0SoiBaJvW0bRLcD4VZr3eGnO3ZbLNhX/ZBPGLEhd7P8MYbZkYkWsyTko43pXV
H4A/3vh9fWXR+pq1LifPunIeu1Xip291xI2CUo/MLXkbSCtwOn5Fk4oLQmtQ+5jK7zPXVD0xg6KN
QCqAwI3GzrESQw1dz6ZslKDPLglSivD7NQPThqvuSH5GI8LV7ccs2Hb+TnagB7IwGq+kCruh81/V
odBvaKDR3Y4hBhnulM/ZFKjetOHFG3lchvgn+ZDpskvrG+iocE9IVpQ5NY7U5mmxglZZhHBVye3k
YRugjlsiuGOyAlCZZs4mjqRJ2m7KWUoYu0wnIcfwqQtPnS+4Kf4OgBqQvpgCRdtOXFP3DZ/i3VNV
GD5aQ6ks1SJHeaoYd8IKnlJkSDOjMbVZl7NXEoq4jOQvp2MKtsPm1bPUhWuxm0nbDUK2RWH/gFj6
5rnervdgP3mhtfCMbD+tJ63zQAzmj2lTWMfGU1WWB61pXnV6ffTNn9pA1+j+84sNtT747Pm7rt3K
vKZB7l9ArW8XXtD9vnJV41qyGnhmGK2pFmJJLwsiU6SzJw6Z4yNEQKbYFuZXXm/GeOKODuqPNBt+
nRkLp4YCgjRDRbTCofZ4nzvQTIir2kg2fZjFYCGNGXjfu8Sr+jXnOa5PIPetqRDiOc1f+GyiRDuj
LDmxacEgKNCZW9OKflzgJe66KJJpgyYzbl8X54+2A2K4lQXXBjnpRg7FcsRHOgtgLZ97ik/M/pRK
6OlQxmWHeFx9T+mxN10SpJuoIUQyT8ONmcEwcwDdL4wCe1WGGelSWPcWz8AqcX3godXGzTNyn/1a
rPU0vHabQt8awxQB2EoghORyqda2bXr3ClrmgsCkQyAIDmVvsWZXw56wLP+5iv3Hr/4/vbfs9p/H
hOof/8Xff2U5waueXx/99R/rt+z6JXmr/mv6qf/5Xx9/5h+L+/8+/A0H19+u7leH4//54Qf59f96
+cVL/fLhL8sU4cywb97K4e6tauL6/UV4o9P//H/95t/e3n/LYcjf/vr28so1BjeMr/lX/e1f39q+
/vWNGUpl0v+PP1/hX9+ePuxf37Yx0lzsiid+6O2lqv/6pgjn7+wn0IEK9DlTf617e/93qf3dUrGk
8s/CnixpjI00K2v/r2+mPn2Lf0djNwkRJrF+lTXTtwz775Lij+BH2INOv/Hb/31vH27Tv2/b39Im
uc2CtK7++mbh32IJ+3DswxiKu0pVpYnim2f84xIX2IEZxho8Y7N5qDIpt4MLEHaoyCZ7HsySnmdC
KgXRNQCenNJckv9RLUWhipUZBa92n/8ei1rZWH5ZzJUBWK7n4gIL5O1QtclOxIRSsh+cEaC+G3Iz
uRQ6J7EkaADGeBe5FlqP6rwX2i/P6Jz7vrCI5+0Fy6wz3nXVKAAJMXPqmureWs0wl73ur1EW1Su7
4JFEftyxAa7blVHF2ix+7rK82HY9tLJWv+zjiMz3Ml5rXfgkB6kvIuENC/Z50cKxTJg/KstmCUFL
8wNvreSWdVmF8aMYvPECyp6Tpvqq9zZdzerPGuk9g2dTGshtQ5qWt3qSYssjrsNxOM9Ny6rTcXIO
DQMzZN/tupjWea1WwOtS4V7nPsoml/hba2jTNRPxjOSa8kntSwB4/aSWxOmwNnITfKplgJsG3DMS
cCEqt7h+/1Lb+lYUxQAwlDMOvDYZ67TEGi2jEibJ0VFCY5mEhrIWaYlTJgBZJS1Qf7weiudxbWmg
GkqCFNjHLgttdJdogqB55GRlmZLYxL5p2mWugplLR20TmcNb2dHBkEa3jCtl5YiYyJ6svzF7QKix
PsKDjPpb2t/OLKSu3rcZ8LVWMeZVaK7HCFRPHxpyNy4qF7RfydZxieTrgEOWqM8+vTDTDoRaSTXO
tzkYG13m7kZ5I7QdWwPjYVSrZplkcbA0wS2FGZzJoh7RhsXKLLHC5Il46RsRg1PJvPyCle9ZdTVQ
yZW5VyiSsmLXqGboRd/autvOUkf8cC2/W6XAsPQmzi8C6QSwm2G/JkHY7Ay2Gzg9QfiRJVIRRAM5
jT0YhXJjUfeBPnOaOrlMezv+5xc+Ghkb8X0bxJdRXmF0LTGJePkNx8HvnPUWWQ+PyNKLcTY5KGed
m2+SQgQbQbwmhUk0BqneMP+2NdaXCtWbBUqtwnTQRxF8MlW7c+xyrvtjfSMokVJwD66iyFhVnqEt
9QYHWK10hwKU8TWF4a0Skc0eG5n4GREeA7+aqrBd3Q1VPixY4rxlQCofi0VbaOGbLfyr1NV+mn5m
LV2X5VZJ2/amKLVbpSCUKyOyZEG/DfWEmkuE9AGhEv01clm5S5Ngr5HZs+wbGxhorf0SiQdprVLJ
ySJNGMLCRpGyXDhKA0pOBsS3mZejBy+XHlGmzTs3bv8PV+e1nLrWZeEnUpWyxK0i0WBjzDY3KmOz
lXNET9+ffLr7dP9V53gbTJBWmGuGMcfYVHmCtPMAhSm9HIqtovaWPqnpmhLE/Dn0E3atweoZQj0S
QUO5Av4xxO48y99ak75jLwUPgR3e3UAK+azMazKYLdMZIP2smhsTRnG6dGYaI8hHqAUUmGhtnMQx
8VYFNJ8TKQq7TFFjL1V6gp+G4Yd5tZ1kF9J6R4pzL5jgSldhNiQkPUY67mL1HC9DidravHChCyjP
Yxob25RHR5cBhxjSeKcf9UPOKsnK626t1dBAovIGpkuYkNub6vYlFBp46V4nmhWiSmRtq+g8pjo4
9VLJ7ci8N9EnIdbkPfRcluHO/ikEGlOSp6Weuq44Zugl2Glb/3ma6HNnJs2wJAFKL1ZpBQ5KqAqH
toASt1/kmKP5JBbZX1TlzkCVyNnpTl6Tq6vhKzGDaRuDBdoBKUo2vRJBjQ7TVKSmd4oLm7Ai4y13
419E5mMHxZNv8uGdXTWBiOWdtj1W0yF8gsO1pgdgjhEPXfREC3qC0P1YlG2kBR55zsPs74CElNWo
T82JJR161rI5UQmgC60+oUcUmR0oT22+rlTYf6ssIAqW1zXr7dn2L0DALnFW34opPrUZEt6hLoRr
nT4xq5ohNw3M/pYHzxgeLrTONXlpAM7oAdANjio5oFAZ2vFUwH4PkGGRCe7o4slDsHNN9VM8Irq4
syibtvJTfNE7YoQMMbokNw+yMW2iXCYd+lT8JNLQbs4IAuVKDH00Jxe1WOUqB9kto2yAvszzp4rF
TTU+P2lerLx6UP6EaUULUB1fJ1F6iaJe86U/lQgLO9ka2WmXZqU8hgKzjg2RBGR7jctkF/TBaI9o
9li1SIu60s5nYON/e1SagkUQJAheNRBDyNcKdiT/LWf6bsA4meuqS8rjqg0NV8/mrTSCkijNP3Km
J3tKfgwxYjweumCoOEXjkUqZ2XWmrcvxcBSe1Eur5of+Y5jKE2QbO77L6no3lqkcDrH5FcfxYZAg
fpNoXkGdQ78ITXuWR07WIOkeqtbszCYRXhRD8CiCHEMNDnkkwKsCy50g4r6L0MAdCwiRybYHHtzu
O3ok+Bv7o0rzYQP7ChyZf+NW+1J7E+ByrF5qGeHstGzdfDXIUIYMcFz9SUT17RnW6qGHftsaFnEl
IT5jesx2oVvW4WQeOTe6bNoVq/nyNEo0ZSYYHZ/6cTWaX5owfOiILQeK+jA5gZAMSN1Rg/8/H+1Y
fn7WoyI4VfpEDE2WNpmOAlarSDfciHLTJ0tNljnDUUa+wUidpyF/5sFQvXB5kEIrTwd+ARkvI90D
Z582sQT/UbfY8LF/XlQ2hjMi0BnmP2zVeSNEI2cxxOA6U/wkmWAt8uarhtLK1EL12Qs7bdFLh6v/
MSrIxtfwwPYxTfcI+vxpA+1NJEvShJX6XU+vQa2gA60vrGUEA2AMoWRrtWjXGxJpfIjhIayhr66x
pej4nCmFdyFJlEzBdNEX3+ccpRWpQyRWFYBelDQxPD0ciHV+l1fZsdOUg9gUd7nTbmH7MQ0BhIpg
ggyKACpLtjffkWTpIu0yZEvJF7rdQjf8oksRz+q8FP9jTvOD0RTbZGy+4H8AZgw/a6a+SXV4kE0K
grUOk+lzK3fS1oSZq9eqq/Skj1RniYm18CR7uWY1epU4R/DiKIM/46fv4sK8F/3fLmp7v2zlwspH
+IHDrPwGMPdMv5V+9qMUXjxa3P+0BRz9ofYD6FN2psB4xNlLNQ6wts1L4JVMUP1pKyoDSrBoh7B5
UMSgcWw9anAUPs3iRD7dsIXAuMVFtSsUcq44CIew0tDVTlcmrLVU90gtHSNltltcPxasLQ/3GTb3
WZ9fjSa8h0N3odazNRe/UqyVbfGjKuGJtiMo6NrcQzXuOJGz456otVICmRNZRShcQJQ9cEqB3n0h
ouHuj1ClJyS79nkBD6e5LgfowGq3QJUORPC8g8fkbCTwr0uheOkk2EtWOaZlypENeaJwa+qbdEwm
u5uuM1rKi3MKD+Rk0vRtyOspklUuWZPsuFv50grMhkzhD4qTFbNKJIAQvY5/a0LoWcC2HUTSNWsE
eggGya1XUIKng9+p8g0lkkMSCncDlRhNgm6+kHQ7GGkdDWcN1S51M1QZ+NbSXJPXllM45cjYvktN
ATky3MvB0B7kNpH8LmP6B71ZFzCbN4C2qfgWSHLALqovlBh5lYxuC3THSiDbZclA9VMsh4yYNNte
ACYc1SPF3N9fNbNfOWhVZ1ay/Nmktf2///L7OK5h5UNnQPnn1b9v+f2DzNhDxL182r8/fv/y70ND
XgS9n/H6P57/P1//++LfC/uP16RpslPkvvBTyvmS+/s6Ttj2v3/F7qNf8e9X1Zq0NpUxwlkPtlrZ
n0sjrbzfD/79AdCt2f778Pc3vWz/73P0a0aIrNsIvT7dVW9+5b/f8fsq9f+/9J/n1K2In0qYbBbb
Vk3Lbb/8mPNeAsUOV64G5xAkoMuTv6/5/aE1Xbmd9AZiWf29jIA5/cf7/304pBCY950R2UgPQSz7
71+QZk/9mhH6FdqawGIwpRNeMpJazu9zxgAl55jRN5xSt/TaZ/uKwBrURlFcldsop8WDE4ZfeyE8
FR1CTvAvjtFeOLQqUjQAWg/EEwls6y6cpzilgctJvTXRyPkcX5Uzyb8juOLRHnZ4LrQiXyDrDezq
Ol/xSGWSaN+09NP+BVfkvI3fJdiE1fxs7tGJSPQtSlBsHit+JMfVCwxD87U/TJXxmr2bJwVY1Tcc
2chCNc+9hD9sZ44EjSbE/qPXP9i/xCrkPmU6bm9NZ8c7ii2CsY6/YLUWc0hsfN3PpS3KS/zafcPP
C/chsBTowMvhNgU27NARR4uj3NsDWHZY6n3liilBgsrL0Na1ITj6QNZgh2SIRGosh+8X9JojnGH9
7znSDhlEtZ70rqrbiMZtCSZnVzeHlzy0T9nRPM1YC5gofbQ7RKmGdSdxo2O+Ld/CzivfhBLc9J6f
2r6A0x/ChY0s/5lpGAVtZiJ4Jhz4KUFjKljtA1pRmhw9CMTCYdoQ9yAn4ef+wkYvrFeosFM0tjmS
iwaOPRAjCJgLa2hPCK23MhzpKae6rb5D4qm+T2+JeBG+Ti2SW4EzrwF2K7vsnN8w0NmJ8sgaqcdz
cSafbiO57UGmR2gWrsHh4eRahpV/rbw/xur4hBiXoh66k0IAZyzEdit9Syck6TNYoqjFAcKDtSJ2
gNcnX1DArtHC/qMeK/ebwDTcrw7d6EBUCs3wDQbofUgu/vU62eiiW/F+qdNuKxdWCDQpCQ+tLLBP
UC82a9M5pfbA0zR8LT/LxIFu+hT8mJsBWm9UQD6Dd3MDWNjXT/FB3+g/xZ1/4VR9NFeY/O/xRYJU
4Efove6qJkBgrOAUujQnWrhfDICyBsuS3yJEVbcSiWrnIZ6Ka27rJ05FOAT1DRwLkKjSxBXfgs/v
1cU8oVk6uEDYcndCdDDcrqCflS1ZO5FEgonOoMvAySwfGkr40UO3vNSP9AZOxBNTR3Fu5csxfPsD
b6gEssneGdQukfWxKBk72loHcggraGBBsmdSHYOyH/ZtX3oDkBhfgr328lDe3uJhI9iPrnKbe9Wh
Zewkx9ilnGlIdn95TxyU2UCp08KMKJEdv06Rn302ipOzl0ASQMc5IgyQktOvhUf4WhyfUMdXx7K2
5nV6oaY7QALp1/68iydGqjxAXbwTYm9TXjqSSTdpdv7nWRIaXrjNTRCI5FLe+pId4NVK4rQMb7id
ZwfkPtvoCA/5AxJa1jIsm7BWLl3EdvXR7olQ5NWH6pNnIddjz98stu9Dsp+8hQsULsL4pT80x+7c
KZiQ59E8IMVjxx/0vm9oyfAe6qZZ1wpqe07cOYb7z0p5pLa/sjNiVMt4Os31Gy3mtWCb7+R8OL+L
DipiLgX6is5Bij49CC+BA2/8ZLF48mU7M5mssh06YeF2Gcz2saHoYI2X1EW2yiqOVXEIwo1BjmMb
5jtxq31D2zjZcBm9wtUZILLETkawYxO/RCeAUivDLg/Qbd9IkiT2fI1dmIy99Ba76bYmO7Qlzilf
cZgYuRL2MGvIX72xtox7gpfiiod5E0U7r0SyXHbyl1tZneTX/m/R24xKI3i9PSP7FNm0rEBuHL+U
CB5/tS/xG/2SPbuX4sdN/oEwXpQ+8HRJZdWDG/vkJ2dHqiSbjQy55jRDjWiv1K/hR2udojvUnadO
zsq6zY5IA+XfWDwminUHVqLbMpIYL1rtpRdIdK91D36FZyCB1Og/MCwyUcjSHyOSmzZ7In+UfiPY
+FbKfXwUYGrlRdcTExa7UGwdWCylz6i44RYGCeiA/vSvI7WgI6Mz74C7Iq1sNXfTgaSS2AjifMX0
gCLw+az06LlXh8/yQPnpgu7mn3SA09X/ZcrPt+zCEDpMK5v37JEYKZk3Zd36/UVy0K6EsI0efuEt
IV8jeeDjUAnn9fCylu7E1I+PxMG9Wk6Ms3LnsOQIrGHtz5wQ4zAiZXtrsMPUr1zGAKaw15iD3pvu
TzxV0ZmonXL8lZO9zD2pmvILzUZrWsMxL/4ozoIJ1A+RR0/xsvaq1hb6D/CWQIpTN8bFS+Q3EpfZ
+w2thfIrfM3OcIAf37hE8dGcueHlpg+YnimgL2XNftskVLdg8UdjcX5BnwC9kuX/cNzMdyh/Ier2
2sskOrFhzQ551hfHyOzgtTiVl/ISomUPh/doMRIwDIyl/UzdSfezb7EH4fqg/V3D2fUTjytIgT1B
Xl27tAqIT46kIbUTwZdbpiF/cDJgRq49JKWCzXmO1lZ1ZJ1zvAXb2hJdGGLWLKvkx/yrt54mE2py
RnksoZa9UvscUB4nKTeIdtCrdC9gc2ZUpLv8yLcG5jyjxEi1WrYD8nPwtiXnbuXN2jHeblQOIs+D
xElrt/zcQr0HmtECYzxTE31JQrcTkZt4nTfxQ+thm2krtzSQPUU0R/yI3lcdxhJu3vSdwPveXcUL
G/UROSgKhFtlV98Sp7YxntiM2opkW7tDGUjTYmh54a7/0rfVhm3wJ/wKbsJO2dS70BMcEgCmjSyv
JW/L9lS3xONWdpK/wh1AebjtWjsw3F/D5GCcHOhTEFbLPk5oh1gk6EDCNisgM0jVXEzJZwjtp7tM
osKRoVqJ874s09ofyBpZ1c5UrHgp6FutB99w99xkXwUuGrYuZGxa30wcdr55qnYCtpCgQZBIVuAO
zeWtwIdTt/wEcPTMTyqy6SrnFxq5KSzbwX7obFnxpHwNL4xhIuN6jkj9xlFDv9gmZGr1ZKOpuyT2
pLfUNuyHD6OPsN45oq9Z+J7n1cp60mSYu93KkmiUIu/ghY3V35pjBBT9BN2x6wce2SyYnjtLt1nl
b4oTQ63jjq/TMRiPYX3PDDv/roX3JgNE/qMQTQKrPAg7APWgeVERAZgenqS+2s517gofCcVN3WYt
52vzK0xayuvw16w74yszWRz9pnI6CQGb+V2tgG5savi3kXwY7ck4k+LUgj30TaqbCr5QfMvv8MJA
jIk0t1wPC0MEue9DsF4hXu6QSaB/Z4vZkdaZVxwTZ1bXyh3bxnmCIy0t4KTJYvv3zFz+WpjMrYe7
UkN86NeAS1F0v0ZsvCOWJwIUsO0f9IlfkBeTkOnFcDi4oDjU1YDxeGvRv3mr9T35+ELbIm4WDu73
vAOhPweWqVptCpbKH9CcIZUsXxS2NseVq7PHnK54pXuntZvzXK0rT32oD6Faw2j8GH3FxI34rI7s
c+OK3MlGRC1nQ8ZEhhue65ktsitW/iZpLGGonl2SxA0kyJIPahohq4kUdOjoIHoWWngvxoqx40cL
5Ztz3y/+jjzuNGoRZIJKNyk2MrtVnraTeiSlMmeHJvaEtyB5CSebYsXN+BOojqm+TFCFkwL+ERYF
0WU8sH0ZRwpUyVyzz5mA4jSjnR0FAo9dm2yqM64L6Udx3NSqRfmvGmxlmUuX7d+nH+k2STz2MzoX
FJ44e9/Vca2Fe21hZ9cPz63oDr0LOVGZnqYdvbGQL6y8rt7m2S4SH4K6T2I3L5xbDA0PImS4RbIb
+FGMAhbn9PwnQcnhpTk9L+XojrInlm9D7VKA71EOQmrp0sa0PgKjtp46TtpG0Q9Ke34KH8H0CfsA
ZPEYF6TU8luHaERiXTsyzLjgKFG0NnoixwkFXs9YoVfm4mA8/bA/4qDOO/jiWfPoeliRse05BWA4
9xMnJ6g7oAPC4Q9j9CU7C+k7RZ3tE9bNcaPdW06C8ZQB/aZ+wPqx5N4hMJPWQ7VuckhPt1O1VoL3
RWsQa1DaSLtRdLNKBWsGy3EHMWV5b9DxFLOdQbSlnHoJanjaNeyuQpPeHh/mY0QRhpQs5I/0lRk+
DS9pT0qqfI9CSlsIk9CUGNgi2gYMzZEibTj4Cb0fij3CX954RbpNm7WR71AcQtdg6v8SJ9C0YJ7J
hagBIB8LlTdqdAodBDTAPJ0igS7Ez1IvWLlPYV8A90UKB/2R0D8uy2+9OhZUw1Y+5Zg0d7TvKnpL
NgUSq56O2nayf9LyhBPGOYKcgl0+X+nkyaI96ehiRdy6T2OKIa0I2+9bnkK+T0ACsksHmrNQe+f0
5LzSappemID5jjcYoz+/TdEWZTGc8hSZR3ghqCVTLtlF2EH1yzROjejV4pYjW0JVQ72PN5Xc1r2C
L5BY5sGpJGv2Qw7WkMY9+7V4gsaB4tdeDTnLcWKnCsIy9/nA2IiAJhOPliGOaUrHYuar8fqJvyxc
aLHJvQgIHtp710Zy8+gnECx8dxjwoW3exNM7F43NQbFAqbYhuRCOIhwmbN2M3p7gDO8cD5xPVndk
35hbhRK2d6SVEf+1Jh/u4XfQ5b0mf2VDZIWYTPrV7W+QyFm36kdZT9dv1D/0zxXsTD+QRQnEaQSl
8VeMYXoemISrgU/DEv0gLdBazYlYdh0f8tcERRxy7GRmCe++hDP9ENNZZ5C+FGc4TjA3feN2GbbC
MWbs3yuvEpwMGZGLuWnuwxVbWjj1a8zaAwwKos9vaThzqSZRRcZL5WdxzA/plhuyurO2XpIHfjN6
y8FL1v2eCB7mhkgPsZxjgbzQ2/TTI0/ckGgfrFBcx7qlkYxgVddu3t4mViWCJpCEyOQ9YA1D14KV
iWzQhfrh8ggEm7qJAVJRzz1B4zweloNkOrO3+CYid7++YMbK195nw6VcXx3aJjZrX5zZvOxImt4U
l3wBNh3Vwd6ScZ/GdWQ3FME30j6CCVWwn4/YrX5oxYrojndRBsq39DgQyNr1X/EivbLd+ZacoOHU
ISj8kyIw+YhfEQDblegp4t7ph9/rCYdj8i26837lceyVB5z8qlpnx6A/FsnnbGxb2eOmgDzycTnt
LSBhOSNv81Iw7S8KDtXqmvxZ+ks8CeGCtfwgwSTcUzfIv43K6V9lF08HA4kuEjaTtOp0Yml1RyJV
6Yp7iZjS58IuS7rAO4obZtzwmyO5EgR5yDzFiKK6Ih4tg4MqdIxYIYmjuG3xRUlWU9HP6FbB/SS0
KNVFsia+6Z9t5bFrQuyfYKUHnCZt9f4wBi90AeSPHkH7AOkAMmKfpS85pm+UG8IMdHQUJA/1Y5z/
lazVlS/vRg/MncBxXC+wkKRzxcGJQld8Fzyo23DhZ23fnULaf97GFwRn5E3QRBberKqcymAtfurk
PvSTyf56sIA2KJjEtoxslY3J6m153gxO+tXs0T+q3jWUrb6DCqSGnQNcGNzQW50GijiqHZB5QUFt
rxfetf7W/HE/vke74NpcRg5Mgk6UL9APM63o1Q47+9wY11JEdsP+mrZJY5FOtHLPWcRxcCEcVLBT
h8OeBsH0K/g7nMvVvmR5VWvSXGl8hi0WDkR2Iq1T8cox4B4Y9tXwZ/xaeA0Ji1DhwBfqPq/V37yj
+EG+iZgNTGbVUlS101t2fi+hot63r3gj/U3nuEazS951JF5hVy/XIC5IM3b4sWQH2seztSBHNGGb
d2YatB7Kzl+94Zvv4HMgvkSSrCeHKX/Kn4nHRIrpC+IskNLB8CXvUiq68x6oCNJvOGSpX5zxBfKb
/PTfDaphrNTaJgNCAoNMD3YavC95kCXZ8UgaP/NQXzs8QcVWnijvBNbQtBEoaLQHcSbX7Cb7NgWf
CQ/3pQrcUT3RjVZdyflWBmgYeq9w9ttd/mF2x6l5Y9YPIgXgfpcO3Opx1eAJZPeSg6AmB5eEoFd5
tbEXn3/I0BX6VjT2MA9o853/yMisgOAs/7wowS5XNOCZFxCQU7vTFz9Uj0/InK2rcv2+SAZGP1nu
DMKO7+jJ+PvB3+LIqv8mN7JS/WndDhvTcJvAwaDtifGX/Ah4vHUAERSGNXD4oPbNoB0CnRiiK8UK
PsnT4cIX5DzweImWSFhWWyGwNwx0B7vFJUDtLbC7a3flnyXjttauq7e6eCvJOCMypX/2AsJVwgvr
Hmrc1B+QVnS764D5mSsXNwyrcSTSMIsvcRwsjioTedTembIDFpWvIX1N1MZmjrDquL+xB0W6hxRf
rDmr8YMPuxNcpohgOi2CcsTrJHTlnYY2LtGmNV2FF44hYMZYGBAnFH5woipXDtdoypW+nL7EqdMM
3rReBuTGFbUjhnQRneOsJIrmRAQdFpPDMN1fC5gfMLdnYvXqnBPV6MnLdGe0UJ62eRJ3H3MVLasP
o4dfGnz2l+ib0AW/mFwuBjL2MEvGWk52BBa7R4YK0GesnnExE5J+1ITQaJrvWLfpTy75A6+BymPe
0TTfHqongTJJDbbWC157tmnDw/NJNmYtcUpfUQKc7hJFbHqYSc0Ekpf6G0J79IDAivii6gxXEW1F
orBdiiJc8i5SpkRwPT62piu8MMhxbSfkClVrRQ3nMF5UFw3x2sKv9thkyr07gyVDIpvZR5OKGPQT
7z4jLyzZZP8JhXApJHJW+Ag6c/AREiuC6nBxRmDikJJjD2rKyq32L3KteFSpbpNyV7fj6GoBORjc
EpARyYBsmlM+Rg26F4Bnl3CbbP4IZ3KimAw/jbaklLgsJkj1h/ERks75q3Io1ii0lV4527hVMIUz
ogBTUkKkdEuQFHw+x4NyLY6py9n2ybCJyTXAzyL+NsnQpKjbOIJ4nyzzM76l4QbTwNXkl+nOJ2FW
NAJ2EZlP3NRjBnrqXSeotSGdMMu9cleRJcbA3aLz+BJPywpMP4KEIMENDkl6NDQUdMBgnbFaMiND
bHFW1nC9flBJ1p57VOg/6Bq88foqhEbH7u4pGufnacdGJlkNEgzNUBY4mSaTwwepNrRwGRBsV46L
lboE6ks4AnZjdFemlawoKfkQQGjNNX/6lNoohhK/pu+8lsROjXORurLmMe/MBlrgvG8iJURYjSSE
cYrw+GqX99E+i4MOpSOgLgdOWd7AR62KTUhyVLtSnTE3xeqzFP52oGOewZKGi7fk2if9Vqw8PVxX
6gbPuVV2uXYVMP1csxA4ReMjZ5M1/iQ+l8UTL5EHJpvQGvALEAlWJfQopss8qLYIXn4gbHMjwRE4
CVgqZxwTNaT31QNkyNVzrXwyvygS65l8OrNbkyCtl7HhfjvlwhdiyRiPCpMyvfPXvLFREy9kl2wi
vxNylRdxslXIetDiUoc1hfWS7R39VNMPg9qPn7yd71nClUUjky4j/Cxlx7ByR9xXhbszMCOOoKy5
JIl6PSUw/jwDr1nqOcZw4ixkxBkvVYDOAY4Dx5wXN6iyuBjDBNJAsoe4uGIWSVGi++TwmTrSQgMq
JOtS/MNdZyQb6/SDtD8PuHwy67QoBjQRoOFO3hpLyclHSC1VHLjLbRKilMsqYc64V6LBIF08RyaV
c55Rpd9aIKEhWXwg48encAPMejfY3BVrq8FlDhyunmtkirAKLKUAgpMJ1oBz5lCivK1ymzv6jjzw
CUO5FoW/Kml7RC/XEjm0wSNPQqqyN91l0ZquLv1hrfCQlKusLZ/9zzfzDatuwyWohNUg3WAkoD7u
EJ5UitWwUEeXC+VenyCCOoJhf6o2DD9fz8FfnJ/zlmHl/VTGlwkNbd7EvdOdxjRyOyx6xeWq2ET8
hZcwHaM/0VUaL7fN3cqTzaVlLY0qyxBwjTEid1jyyuHjuHPexPWyCJZJqoBtOgXINmuZQGJQhDGX
8o34bPfBlmAjzDh78JJItNgmPemH8cYXQ9NymAUiJo/v5Xb4b27PfKBOmgeNRiQtyVMTNavq2dCO
7ApN3bDl6anqtE1PVUATLaQduVnwb0wiH7ZsjJj+Ub/WnL6mWPdu7FTiH9NjYtkgfAcvZNq5Q25T
tbijQffr11BeC9iGGTXsV+gFeZGIDp6M9+sMy1amMX6dI/YReBNV3ZUjvdPATfJESEkmnFnzfHkA
6lkAyuk+jVPSIczmlMaJ+xlZSviDa2PeMw28djUvCZQAYArpZ3lZUgv0lYw77g5rFVjnZXxojQ9u
lFHmKngd0yCZW6ZhJqWATB3alyAmlQtviMT9uNpTr2N9MJUQNwa5X0s+30TNnX61Nt4mAludIuBq
R/OchJLr7wLnsuc9hQ22RYr+Rr9jkXWn/o0CadjYy15M7O49A+I5McZuVOO2gNLxKbHRP4nyeOEo
0Rf07lwd+1iLXDxHlObahDYymLklG56nt3nlYE5WPb3BnwkwsRYNymyTqwcgbaLsmTqcHsjEutHs
PQu/FBF891eKC2IsldxQ80TtyhxzmUPwzt4z2jMPud0FwVXZYDjwywNpbQxWIzgSpCnI7yCNwLrb
0X6BfSB4AuE4V5vf4bcQ+oX9FbZNos/6ok6bf0YYWyqgOBqTUUUv2yEWThsbuhLzY9qAdePOnoLL
lLAXGR+t9dlwtCOxBZuT+kEOj9FoZ7dMaaFyWIVgCgwZXk4IwfwCrercY+oYKKrWSuSC1ckAfDKw
WCAeN5q7BFLIjXPddEexFYstYyqpOBrL4mBD0lRYWR45uR/uj3llWQbU7dQlPzlmu9W9fg24JwIn
FmO8ZWAJ87gk7n8BBBmAi2xa1AOS+VZYLrEp+MhY3Tb5ZZ53fP2yCAZSmfbAfE7IsIM48VWynERl
tIhTxXInWpIQHqqsfqDza1XbPtbTrlvy/WCB3mL9D5txtYu+Qanmb8t6hf6PINXcPHUvKW5EDywy
AlxiYJWorRwhvIFBdC9OgVsLVxGM5++2Q3BFH5aRVhgBlCA5IF85M3EtlBYonAOhrFhsYs1vaxAV
7jLguqNSkVrZ2kdE7IAtB95FhRH0lIPkbvDcDcorkP76nTwbSI6VuZOEAmgUGaJXIwt8tsGyf1S7
NsEXOhXwu1MDn2i/5wmmuq53TU1QgXQB4GN7fAk+GFFRPoDsSsjcyw47oMSGyNaqXesa/Q/rxrwv
61p5ZS5JtIoURCl71jFq7mQKcdkyj53Vtx6ASzK5WKCCNClwLmQVGDdEKLbYYVleYf0J8esXA3y/
TA+pHVAjH9aa6uedk4Yu5rlUtyxD7gKmDAJoAUedDdq4CUHJjXC3Ru0+ekFfEyRoKLJ53C7xaaVg
p4HINBOahb+EbxArmDH1UW+F1Xoy3/LSbRlT3JvVH6N5rVoHDOKykvoNyHLUD9BCFA8rwWkZnnmn
hC9U9sJ6N0S7J9L0KG1270vVi1RCBPkJPoKdNVtslUzKqVvWNXsRUS71izQC9LGKX9VrFiZTwZIF
8U9KCnKh5ws7UCPXh5NlWGyRIrxwGJkIRAhLEW80d/wJ0774HNGmfRXuPDajDR8VRu86t1BtmDVO
8kLktN8K6Rs0A/lzuQteiZDL8lB3IMZpAEZGuwiwtWFNq/XiSbPvBbCfn2RE+Hqjddh5fDIVJ85t
iAj5AJnVSNH/uRiQ5cymUVjeYEkAKEMoXxSQOtJE8sq2BJwetB81hr71qmEr81Gz28Vu232z4KmB
BMorW7eDhp52hdmNkreJGwLswK4QWmeuHV30JZg+2Zc0PuIx2XNPNzRF07Xw9ERS56FTCa/Mzpi5
1bBT5zWJHIZbgB8JjwvD8muM2KzVKftkzbCluDIs0Twsk82LWMwYIywHUxSKvphtmDQsTw5oBXlf
NjI3GTvtF4AQDBTnnaBteHnvj8TN+MuZnYNZy+1SOmLG+vjQmOCM8c2dkD7HirWz+D6cfSTLeMgY
4pyxW8SJGPVEBUdbkbZfigxMK+/KQxpzwIwfVhKHHS05yQR1hPqxaFBo98Xf46NwQVIfE5LNLf0d
AIQXLv1iYPWHoy32G/YM+bRM+XoDE0BJBk+Muze+MfIncqME68Sry/EN8oT0J8iizNYWmEHXgvrb
gLQgmczh3JBhooV7buwOeUbPnFY5cFJVLayViPHQVjFZoVovt0rdTQzm8lhoCqpFg6YnfDwGtq7n
dts3tQxKGCKCSR9fZhM+KRNq4a2mkmxSksHJU5CckMXEfqWrr3E1KVupL5XtqpaAkSWAqAo139Cw
dks62ijy7imjt8CaEut0I44RhW6BppZYbwpXaNJxG4jGsA37IMytUZbZSaMi2oOIEZ9WJM4aXRq3
zyY9VrEueNLMjLSjehn1EW4huBJorJiwXB1qlkP0XqNy4Wc06nJaBeXWmLWfJg+/xoBDplI4naM5
93vowvBrwtBEWQPQNPS5q8xNDek8mUrp6cs7f98e6Dpy4al5/H2qSZUcJ0c8//4N2tEnGhJ4REtb
UCFPHRLRercd65gh64d9LAMTTf/3hxzOADF/H3eRARhUrkxbqtm4jVrV2zCN/ueH0vqaVnKUoO6K
uyG+/fuCRE++zafeu0pRUARafjSIZUE2+r+Pf38bEO+U4CTc0LpcUvfQQDH+/pqJJb8KZZX4RTHv
hBpkp5A2T2dSJ0SsDYM9EoP3d7oAoqTfqzUFEKFNnXZQ8i+//j75zxuXd4Ps5C//PlmlwWZoiMG6
llwPUqWJ/fvNvz+SZWbS38v5/fX3Sa2qryuRSuKk0K0U5mJNXMlJVy0D+/tjXB7+x3O/f/h9Tu6j
tZLosa8Y4z43MoSeh7AG6lKjOEtrtBGFNEmn9Ucjyi3StpHhdNQ35LAdHXFAlFnWQZmv9n1i6q6W
GaUP5d5lJDMzAxbTzCW9nZAZKKa/bSY2RH7BPdTSDI+g3pbBqnPHWqMwMoNpS0ihJcYAgGAowmMh
AJRRYDqX/ou781qOW8my6BfhBrx5Le/pKZIvCEkU4V0CCZNfPwsl9aVaPTMdPY9zI64CKMcyADLz
nL3XrmcjXdxS86z9lCl5i7PJQ8eP83+RTdKHgDfc1h0Dcq87S1nmxGa5c3hKfhHj7Cb0bSBcva92
weh/K9oH4VAQdIRRPuq0QhKW63oC/DLym3TrmDWNEIoktnDvJtO4bfSp2lqwyYhlDhfdyPRkQnO4
dYRbkUgmXZYE1OeqCeRpnq4TmyGt6uV9i66ypmpFnFd4rgu5d3pCiQ2LJpwABzZKuoY+a63AgVmc
D9ShansdYO5bFyPfdDRB4uu6lYD1sBLeKYsMwYq8eR+lxgBN9MnSpdoW1TTTUy2jW88ghPfQW9JV
iFdGyqpQoyujoG5sGqCKdd/7q6GnPhrokP0HFCGFwQqjqJJnEmT26OkTF7R1lbJ+rjwv2RsKDVJF
lZksNAqJWUibSL71FV+aaAabyuuzFbB2KEdmmzpZ6pgVV32Bo218wx9I+LDXo/jH2W/FL80Uaiws
42jpycre5lX6LaAC5BCeuhstjcErZ/IYlzRgJMUqN6Qfpajt6Ika0LSlEZYmWZ6Lxnww51UXVoi9
TwkRqRcOWg/lUXAzBgNnTa95Wz0eXivJO9a0DFEgTAAyO5yLztjlyfhQjpFiYo/Ys46zV69jNqo7
34I0cE6RZIArHIymdRJ9MeBNsABmgqSZ01HGePYbYFXHwOoxSoD96T0wrrkxT++NCjLSUOZn7GBD
NfSnVvTWuTRrYjslCikavVhQ1NHwnJfGtJAS9ERvy6TiBPJX5G7nZhTdDeVNa7nBFwKie+Wsg8EC
dzmW+zSpur2sHehGNXGGmjh7njOQj9e9uZFjbIahQavCybtsNO9OGgnjXjIRSh/5yXwQsc5JPJBu
tfdewvwkpxFvGzDO90ZjOhcVFmwN5iNaX5bQGT3EDEVb7mWiH2PYAtD+hlWqpgKl0oB5L5WvWaLR
BVIdGa0G4+9kv3uRN+wGgbEP28fF6jPzYGXqAGCf2f8UfnVAvrESGc5tHwHbfSwab9PbRnASdXPC
TwOAMiMFJzQ+rKnFQFNTOGMIoNeAIKlzjhAK0y0UbpPTdd0VRnPQ1X3nYp5tW2EeSsQR2Pz2fu+h
YjMnFkk1DD2Ru+0Bh5Rc6qHzrhdVsS0qdxsaOSOBaJ8GUb4Nbo6lDYqxsvLLfKTj1A30taPl5onc
wG9+VpNulsRrP8byNmBRaYx2OzL/tgOCYYzdkNRYml2sNmWA1kOoITmmjCNB1ycrFWL2HlgVz6JF
ZCBegwO2cby9JplvOWalb8zIOxR1z8DihdMqk3GzxDS8N3RN7QernO7sON6lYHI4RIpveWie/RLx
eleNQJNZx0lsbu5AZ21oKRvG4tVuxx1caY28DGQa2myQrEcVbSy/fZr0fNxbunVq+GkoOaL+juJg
OUnrhzOwvsFxNVATYFZkGNNlpL87RCkLocRRN45tfRGB0VL5UMleJBZzwopClJg61oSYsNw6Q28m
+nFfGSRpVTFdZG2DEdZaVRY2Hb1xH0hfx60e2cM2CaEMTWZZHhQTGTevQK3U1p0kry40gmbDxTjb
m+mTG1X6pQvrUxAp62jSz3KzxHzspp6mDlKsVmgGublv4xS8jyDTdsWQfEwxpA7Tip+qVYTldF/5
b1qiyGqvq3PYTPk2xXSMe0D/ms8SCR3a6NGvxUmv6+SUGfFz6fas8+hkTLlxJvyby6bfDxst88Bg
FvUzR+mybrT67BYdy/N+YN4cOPk6aTW6gJHzYGtinSuHYI8RTNgYntLWtJDTFvlS1Uw7CX7sTjmr
3Tyj7dLYtIH8zHCPMuwfu9Rs9xEOHRoPc4kE73Ak0uScZM3G9oqP1jPwBxjfQ0zqmECHYd9aSbZ2
XPNLV0TDOrYdAgH72t0UXr9vHOBEg226G2dgeeQJe1Po+bPRW2g02ulOA1iKGbtX68IvVkFFvHJs
Bt3JHC3mtlxapN2bm0E35cmsi9thUK9j1d2IoqVGkI3WTun9ySZbc9slcU8NeniwqRrepCTZ5kZF
UhsI3qIDq+m5Tkmpc0Liolk4o81wbxJWytJCE4fOwZDUuhQVms7MH7H/3AzTeNL67KKlbrD2VIEL
ggk9BJiGERXtvJFSQUm18r1Mq3WeOmvm7/bXUMf7zMF+X9oGpXLP3yfM0HdFhKzDjeVJm4J7Axty
VIqAlolfIuBeaVWb7uq+fQpcg0u7RlXRcFlsqcj/nihmm5Uvkcq41KmEGe1dnZJmVnrOvhvWU7DJ
RhaHRo/UpItRmlYdtTm/4ZzRDbm1vQqVedqfcT2OWfmBcX8h+S6+1uqlEb2/jBIAZWXP53dxvCgV
JOcpvvGdAm2DfJ3sETHrxGrAPE4qPXaNGE9CG8kWiGHcuEzMI9E9x9r94KBHz4K22YRp/55MdvgQ
0FnSq0SCE/D9cxT136PWC7dwd5x619S0bs1upAygqn1TMKXPjOIYi8K+c7L2u9H1W2Ey3Wh8iuDC
Vy9JiBCjwSVcTxOn8ZvXtmsoY3B+jJ52sxEyBKnsYoznyUqAJ9W0UP3U2gwGTOPBY5HDMryrHBa8
AF9BPlYxVknvVSTBfjDlKwPOPWS4bFHNRImayMhuXNdh6JzqID+Ohupwm881Jr16GAOiLlN0cFM+
zvnhGHwdCvQQiGkPthb+Z7dZi+bkJKa68RLZnAETUNafmLBQIfDjvl0bY31jGZ0LN4jW64gRJ4tT
nKSpCrk2Zd/8KkwJZJGogwD6QEWn5Do6EB4GHQa+t4rNFWsk52iMWrvxJuOL5WY3Sg7u2cjFM7Z1
xsk5fDPFkG6aXHLGieLeVAa3mctPCSgCVZNpLWAd0OfUh3rlGndUzLq8aFlQNAWYgPJc2m1KBXym
NLm1s86j9pD2ffPcIlvc1PTXoTvcu66gfGHX/GQ5E7pep0vfGCWlYWGXmPeqhy6VLIcdDHc4uvaJ
NM09ofa3baMnO5lComPyTeXMa3vYR1W9bbFhIwdmt/Bz+GaZ8zYRSrmKbXEcMBlTtDTehN3cFJUV
oIBSsOk4edxsWrN45Mt1XMIr3ZQpqVZsSnecNnYnHPzYTCM0rkw5dPOhog5CCNBbxdx3bRX6D2KA
6NnrA7jqQcTHpNlBRJxLqhGXMYsDPKRdmw/S2Id94S+tqsDvxmWyHHBakHFFJbx9tPTcPzc9ld3K
rHZVMtsQEHyWhmMcx1BddL03diZwiB3raWtQ86wA6XoW6ZvRVsgZEYSxoD4YmcjuZBKkwKtprmez
LbIiQBz9/GSd9DDbkhruUjVLwmXgjHt3wH7ke5JFHzQEfHl9zHiVUZMKs4VtKIvpyda38gnr9xQ9
+w6BUCor8Y5Vxkv0kntY8FMm9SsQWtmpDSinALlizDP18DJ52ewXoH1CBNyTrlMXcW3DuK1n1K3N
1GZhR4Vaj62PU96CBWF70QYZYLqtQ8jycVcd8TH+aCYvOQRgwKictG/SrfcKJBclh3zYKDi9oUC5
HXhteRCU0UoSqpTuRzedxY/bksXc6IqFoaNTr/Z1ZGRQ9VbanA9Wle0LEZETQ28fMGdJxV5MyNFZ
RVBySlD9d6o7KPwvbXfRzD46+3p6Y9qD9shy12Ls/K5E2yzt9ti7pII6Pr1Gqd1XpbcPSxYKnqSr
qYcM33lHF730LiyGVmVmfR+yGCBiRhxLahclbQeFfqt76cPxmbKDw/LJ5yoHH7LyRIOBIqhPobQG
GhL5PmNxf/BqwbWliQ8tnX4NLP42a7IeTyQ/J5bmrabgNHaDM69C9f4wtRbCyYieoWTqXOYoQw0L
94kxFHuv6KxbGz5YT3mkj8LkHE8a0vagaS4cn1xOU0utUkfn2ul3TLdd7R1qbAr0MXkZE4ZVPeZs
5GjhhGYKi31oLDfCAKqM7LU1uIxObuQu6sj2eYB4razBWneTeNMHR9BUTDhFCRtzYvViJPpTnNIq
VD1teT8YQuT/tPrDaVI0qJu3OGmMtTVGNCnRmrc18v+YLB4jjnuWXUUGENF60Lyh3+rgRel7EDry
bYiQX4NBRaoxoy47S+RrEd/lanpWasJCBpZrK6viUrbtk4rJkMyj6CF3vrR9/31MA0S0MUvJmjLH
irdbk6WDOq7VD+1Y4A5BQWJAqLZ0/9D72TkWJyCwb0KBZCis4OhBG1gEjuujve3v26Do7zJ9+GEN
2Eh8B1dInwTOovWy7MFJ8hd3eK6rynlX9kOZZHfFKJq9LBVtoHScm850gtqAcmtmn0cGJAKVu4++
CfpdF9DLg1vTM9KrYAtBKaOyiKIRfstXDUYgU4Rh3U94zzQ0fGsj+8IFq9/INEQpWXJ9r/vke1Ll
77UXgRiFxyGMUJ5KtJQ9o6qn/Peg1Y21O6NBkk49f5W+MV50qa2Dgi8JbkW1bci3bcy1ICL01hD9
zssK1jRDtym5gi+lMZ76PrL2ZnQNyDurouqpJXi0Lmq1G6FrLMnOxHYgAUck7r4w55rLbEwcBEWM
qaspiMsGup5iMmXWN3h8aV00nLtxQ8JGEPywCq3apLL9Vrr84mYS1ttJuTdWblCRTr1NSyps5rG2
q32sNLaGG1CWDRZ9BOOjDQkkwLfFr87pY8erdvTQemSEM419bHLBxiqgZVN46YP6PaFN2XXFhxMO
EQp5PKgCATNXmjDQv2oFciIjUtN6yukjJzTjNNulSyO+lQYuqNDfTG1DzKpdcXm1WcqFffxFtu3L
2Ct1kzu3QYHTOCOXYQvzAzqxAqqkacyYW2rpAa+h5e1dR3jRJh5a+X8guV2+9t2P5k862z9R3f5f
wt48huj/jfW2JDj5x/cu+S7/iRH382m/aG+e8dcMeoPbZlquZV4z+34B3zzrL88E8qpbYAYhirqg
CD+BbzrVAejmFuhtz7KBb/8Cvtn6XwExhI5vOZA+Qb4Z/wnwzff+JSsBVihByabtU8fRdfMPTitw
HMhyFflyItcZbJnoyahhZUQwR6xKWlcE23TaRyagV+o9HpqKiXMpx2CZpVzlSz+HKKK1zN388ktd
2Td4rR99roCHqKzDY998jDI/9b4N8p7ASS4sOCuTfa5rc6xAPy/jZ31+hAHGY+DDz2BvyXSnv+WG
FKnVUxJIzNyGuhixdlcHWrKsLe9rO2ZPkDTuchabCz0azixdmXvdUgQJyVg3QZ4ajUeF2eBNioJU
92ETWsZX0E807qu5hf8UgktC3mwTkXHfAx0SKBo0VT4KFX/Ewr24TvpNDsFN68bnQYSnsSsPoNYu
mUGjqu6wNUjp6su6Fy8qrh/jEJtK2Ly2VOcmfQQ2Ac27CL1n24pvpZd99II37zoAeavkgyQFaGhM
ypaAYe6YIR+FQ2Afs2bMK7znyBMvdjXTVjZWYW6hh63Tobx0gVjrhg240ebak77kfbiNjAHVkGp1
VofvVpOuhWD5qPO1hW3F7JKnpKFTL/qAgl9He9qDbUPF+cxinXYZ6ak0rnagMHHIFFwCG95D3tNx
0wkz1u1yFbFiH2PXBwXn7200ZiG52aHgedC6apw22rIaCmgrBSnaIXV3yhMcKRrSMlcR9c68wRb1
Jou5NGYjC1GWpMs+s++Ulyt+TnM3v3Bqh7Tn518bRvq7jdJ34nuoc6tbNyMwL2lOuJFHnPdVftdG
zcGZk0ILXCHubCesEdE7lJSGfly0NlORpB0usgwaYl5LtPdgTa2a3iDklqesDYAZeNKnclB+tJYK
WImXzLijSwL9bsH/285vHVa8Le23yvsiOr8ncCWifKHBJibHNAVYgzL0DIx10RJx4MWSUoCepsu4
mCNsOt+HVjDdar3x3RTfDeqP93MMipEHSPllraPFWDUBuRtOeLCVnm0ERWxK/ofBF0gIWt7rQNGt
D1E7c92/niwhiGQmWv1aNZR9lf5Rez11L4pgBSDnpdCDx2aMviQqv2QJvy+alEJ37vqE3rNpRHdN
VyZA1cIcvcLcHkE/49ebKLWpaoX1uDdz1BMQK+qyp4Nv3geEgyyie32QzO8I6DArcEj+DEPJgx/h
nChS3NemtTbKaZvb+ocboilR5nzi0QHM4zECzOdcxin7GIOMxjvpBliCqi+UguO8goSWcSbo1K2p
KocONjV0EStboHjlEPF6WuNFwW9F2aOiBBy9GFVLv2oGLtM0pIHQipchBU6k7Qs6fFhbOcU0Tjoy
yrdNXZxCi8MhsR69QGDhqMkLNhQZtt+yJtrMs2uz4buGRvKhG9GHLQw8SBtbJY+JGjdGZtz6cUx7
2OOkEX1Nb7tAul8V+8YeNXbCY2dRes5j7geo/o2gmBbXBeq0oQlfSkEeoeQn9Gzv0RR0m31b0j+i
blIHCd5z6CQrSFIdHb6rVAARnUPTnFXMi5fxd12vwYMvx23cTqc5rjdzPSqz9S0VcX5YQoI2DUSj
GZX1TeNCRvO4QafGhaX0EHFQpsjN1kHd2ugLU7cWtR4jAsmNe8liDkV8I3dFmyKiqwf6ooLZXWDO
56ys4ecl3mVMuVhWQnw1q+DDBJ8J4Q7NftwQxNJMiyqjUlCB4/Vbbdx2kXWbxeogYgs1ZsMHCuLn
tuVyRNi9uZwG65QM+FlKCSi5aem6BJ29oUJYMhhkZ4svYuHAWIvCo55AFgnmKbzdrceOgr+vcKoY
WbWi6fzB4jlcxlpZ4X92LoPGL9jbiDzLiKkW/QAPk7v/pEtnV/kGpRoW72e9EMOikulMPyGbOPAq
Lm/FAGYR3HQUIyQbws5ejlm/ZrbM7Boq1HKwg1vDQthn3WgFP4UWllQTw++Z6S0jAyVAXKfv9O8e
YOzUCDVe6DoUC+WB5q1qEWybqf5WZzqfuXUeewbfpUvPjXqgP4FqQ0Zrc7jM15KoNe9oe6erKOju
vTx+0IWkcTY+CRetN0w2LhZudOtlmI84yhGGdBlGslTgVne3gz0AjWtx8dVedZOgN/QLlH9ZacNx
snyss/OA5cT8JErjjVZaGy77timZoCKJSZ3km9XXN+PUffVk+RHbxTZV8rWiZrkwjPxd1zgXyYmg
i27SjLBNZ530ID1aitB+oIGY1ONjkwYN7qRw64zomrnaTyFNqIh1dWi6FzV452HQkTvNpeGwR7cV
h2sJ0pTJERd8pf/Q3Y5VL+v2OJ/ulIWLSpXNayIxT9QRg5FmkIprjZRRYGBiUeqFYHDKL0AX+Vyl
z/wiLbA1ZF/IZzkYOGqSkXEy42TT9R8OavUlfMO3LjSxh9q4oN3oKwFzkOzqkzO8UmfIV0IA+wsN
rLpixDMyuFxsAlo0geTZHqzFjdGStQSgbyVQkLFAnCl/BioqqhmLwdMeWzD7C+FH+DmkedfPtjY5
jhs1XyDdEX1V3zIS61R6lnl/bMYQcUiqmPPzIagOcU2GPridaMrmBtw8ftccRhqNbmzK83DIyQPf
hRlHPs++Ulaho4ZrgZximmLao5q6lzFT2WGspL0sBRdbx76DuARlUY9J2WakjC1MaFAvspRpg+bU
D6h72mUc4KElgSWrUNPENA1PUKWiSosv89Qlqc0zZVNt4ZnGZVL6y/XICawKJXoA71KbMJFr7tob
AfhIhriNXSKmzchWRRrZ3pAq/iVJi11uOxB7LoFnZRxIcC6dkcSlMQ5vTTXEtOopUsXA51KjRs9G
7VAk5Q9/oHWWOG6NrzP82knHWfdUqGKJZQSeYeM9F0BEsSczzXIziqVo5Eh0obXTp5vOsO/5yonj
cN3u2CHd+PlPM1XdUQw9BqOJapoQLGh7Uovok/ldbaCh819jssY3WQSCtS2uk+PhIGgmrYcq/5Lr
4yomto1Xu3di72vkOenGr2sTpolQxoHgE1h11329VRTx+pT2EtKAQ1zlN2kKLETO8hJf0u2brPZg
lEV7qLxN58NRTSS2vqsSwpFEK38KIz7VESEk1FYeXByu8FEPnua1oBs6xObToJA8mfExK/wb252c
DdF73SHwBTjw1IAugI4xMIW/0eAm+4O5U2BvRxhXRgG4SU9cJGcZrC7bbmB9pJlEE2jCDLY7Cyzx
3xIY+GhPjsAOSCOIO5qMQ65LBA2gJporZgYOaWiRDaoyWq4RZxJBNwl8Tl8K/LrlZco6gMwmmCN3
MqKT54LXkbGkBRoClina6BR2MxLKhIMcWy70aOkeiIZex6494iroFqIsH0LnhzuW4UOrLCZgQf+9
qkRPRjENHnWXx+6lbiAwW7mP2d+Intz4rfYj92CFSOaiPt/nXZpD3+SA8Vt9PHR9iOTqupl5JlMc
N/+47iV1jk9Ceig8FK6gwh0OqSHw+c1bOTkupRcdSWqrjym9i81oeq+lpljic7CikXNfPB12R2Ua
1mGIM+vg6lYAPOnvfXOMzLVbxu9XGZWejIg+fm7amb2kjMrcMeTvaKI2D4YWUsPKCWMqhjZZMc2Z
da2+2hJ+dGoqnGkitZGB0bu67plDwnIqiNwSujbe9N7PteP1n3Z+8M/doX62kjDcuLSCEMKDA6yK
bjh2Aaw5c6jBXnlufyz0nrWhxyQgK5Ph5IaxR+3UsXEegR1WOo0FP3COTUFG3HUrtIW3sjvNWlxv
uz5ENuGhbEGSuqm9vt5izU9yy5KTV9SgzFr9bFgA14a0/1HzZutRF6+ZCLGPOrp7GcIQlnMg++PQ
0LmYNO2UKmbhZNE8kFCjXTpypcrBhI5ioVBuPGk8ai22c0Jo4P/Nu46K4e7G9dqD7bmsaRY+5klq
nFqFI2Hoc+yvc9maxkSEINIa3moF5nX0srvMMZFzZuNrIb3iuZYB/Q0iBym5OUzPUdlakm879tx/
k6hkzKvxf6KzUwtwLQLAyDWEFG/9ER+VB5qp7ErIXYfaYUu01bxWJVUEYXfpP0rBrMbSWZb0E+aF
hNHrt/rGL17873z4//7v28acVe/rnqX/US0IJtucgq6Wu9YbnxzVXITHZJLFHq3cdyb7ZgsiVgI8
CA31b7Ik52yVf/noRGcRKDMH8Pp//Gkm/5qdqFLu8ol14rxgbGXwOOYTiCWbVqWt76hARz9zbH5F
Cfz6yH9EF/yx+/8zyYDjyCRh4H9OMnjqvsa/pxj8esKvuhapmX8hRySsQ78m8M0Vql91LcOw/yKJ
kmRekMP8TjYRAr/VtQwGWt9FXkXAtU0AyK+6luX9pfOfpTvUoTzqZM5/UtcyqYf98/FCWALx5LpF
jgI1NAIX5qiN37J6qqZK4mryp7NraPEiz6gaLDzHrw+/bbrMd1HF0mY9/Nz88wF2vrUoK8nN0GYK
6YinbpPYwXwUVB3aF4lqewie+8qBwVjZJ6KbEqpX2i0t4WEnpH8SQhsOdohZSDPUx1hpyW05odw1
ponU2jEDDiU0RmQbro87Yu+z6F2D7ZivpINkoEhfYSS/ENzBjJBMTox94DMzgs3MQhKL66EKD2wm
LXlDvaCQGQDEZHDU8vpJ/CIoK4yQfGrNqHyFm4lNu1DMPX1VDSvSf3CAk9H36wmJzP/xVfz2Mtdn
/fYtXR91vZGL1DZhprOVadzryB1Q0zJPd/uX62YohxzsQ8yl9irQ/cc/2SwNRZdWI9r919vsgRF5
cb0nt8N/bNqIKtBPzs+83nV9+ufu9bbPP1Nen3jd/5fN//2vX1/o83WjpHb25Fgg0h5EfdB9xNTX
rX7evW593tFm+q/bPh8XOTWa3T+e8nn39SnX3ThHxKcnuQ66m5f+fP3rvfSlFcrn+Z7fXvHnrdcH
OJHH37luYhPoFV3B684f7+nz711f648/dd2N54MCMQmhVX9/nnq0+fav+3HoY2SomdWhp6BBXF7/
TSZVHgabLjBGBDavXFa3aA55JMDVzTf9fGA5k2E/H/LzNa6P/vmg+e7P3d/uztqYv3Ylx/7cvD7q
j5e77v7Pd1//xG/vMqLgjX08qYZFwAi+SLWGGu/8Zq+PbCLNJ05q0Gq8HczIf+5fWbLXB10fft1l
YZ0ehvvrrdcbPl9JuYC+f75yPr/89Z7PZ5bFALf+8zm+BhFRFjDbRKzdWLXWHDqD1BL0hX9vyrAU
h8Iwm8P1/rEscCU4gb4YNNqJjpEBcpGevRo0Dc6FfUcNztlfFxig8dtDmbQnDynaxuu0aafwTteU
+iF/JCFtuuumgaL84PBtojWu+n9sXm+NO5yNaRRvr3vXf65PvD7uc/e3l7zeeL37+sDP511vC2ec
fJWW8aaJ8CAgj62+9ROCDxWKo5rtBgQW2PTuWRuGefdGZlF9uP5jtSMX9ep6aWe9VoMmFZQ3CNXB
QTgnrgTJeLC90CVkWF9lEwntdvNYEVu+Mnvh8csWY3EgYYK1xrSPUz69P3/u69bnP9fbSpc4h8pU
PYJ6vg8lyC5eFk3KhZ0UQxutDOOE4e5i0VjbKB7GQxjxT+4azSZRxmNSINRZ+BH94hA3IR2eO/Lk
JQTxrjuwaoJAh5tgdd0t6PYjOgEV1UsU9Szo8bLOGo3EBy2S9alESw2muCbQ/YA0INhGAeRW9MF7
Qz47Vv/V8qWxYQHVUJSX9ZFuI/bxoGOE0C2MpIZ6CHM4/7XUd1cnSEA19eDMS8jrVusLe+eZcnk1
GMDDj9HptSjTZ4fB1XFB2xR203Xz88ak128ohanNOJ9B139iB9Dz5+51S0zg86yCBkYLVfL6TxaL
duuVxj7w8qlYxK6uH7ToptE7besKF6lbPcO5p4JyvBu1lF4AwpRC3ppBP/w8EK35l/s8/K5b19ua
XEz0lshozj39qFUVMsS/V92sXwdkL3/vX7caU478MUSi4LMBHHv9eECIPP/CVs0Fr4xZoV/3Y5+7
xgYbTzaYBMrZXgchiwSu1aSX9If8gbWkruzx8HOza3CjtuY+VgrAj7APkUB5F9W6u4gAFPhxGRyy
Crvt9Z9G7m18IQcXt8KhE61/oFVhY60twSB0FiSUUVkztw+J5yoeUUQsqVELqujJzpjuWiBtD1Qf
rXjfPoxvfryVSFro0IMYecZp/FHF2wiW0GwkpFy1zN4TtHS3Sb+toxeJn3FcCX03yZf1d6u+NACG
250Zr/R43Y/mcu0RvmK2ayeid+DtgBYn6hLptwYoKPtdhl/7Yn7plO56gNMRSemqe6bGI8jDi4md
RTm7KPODPx6lv8sj6MiYxFdu9RJP+0L9ME3Mg7Pe/ZAMGyfa9/i+0LFRWQd17PebwX5y7Z3t7C3r
2EdfvB8ogibnyQnWlVwLg6Tkc+U+x9a2yU8hQmgTyc/RzmBLnwVCI33nCzIZ1xUA6HiLcUDJDhfz
tp3NlACmueDYvK3kbICxCfYaki0ckx9jTZmRHIFBvohxZag1rxjWNwh3C6wR0OzkafLvy3w7yC+F
Rrkuwujx7iJvO/hHL1s1NZkNWwdX9LT0RiQ4+1hzlr6/s+Whg7+aUf1liFuG+iVCX+zv2mIZ+jvr
K+Ef4Hu2cy0IgXF2KlpSe5aVfkEI3ZKozvdrPSbWM+qq4naigmgyR92iBe4+TNRHL+LZ1w6jvrM+
KEMZzNdujHOBfD7fhfDP4nUymyy3dOP65/Q4BmuYkWhDn7pzsrJ8uobLLNywuMw6zLT7EaNkTGQx
npQfnYdl4xhVZz9bGsmuonqgCPX6liqm1FwmYX+pkx7cVTA93S2GrblF4N1mEuLloVecF7RBYfVR
16+iZ7s9Y7JUR6y0fN8URglWSflsoMw/SAD1gALAS+AwHeMDqO3IWlP4tEl7qI/OB+es7bzHmBZx
PRDN0h2Mj0rcldm+VktLn78wvieUZYuwO3B0mt6uoe2orYtiaYGd6wH0LLu3CjP67PVDGbaZkFrQ
lAlwW54TCbWOnsDS8496tzPGlX6q7x1c1vZjkB+UTrjyqt0X3S4URNpuvOqYq/UgmDqcPOqurVjV
+CXhJZ0U6PX1+DY+QQFNdwbdR+euMwm41BZ9f3K6zZRuxi0fM3LxFeQ72e2JbHAJBP6RvrkAIWlq
De3W1FeDeT8UVM42+qOJdVZ7RXmZeDfJC700EiLdngoLM/Bl8RpYh5ZTIcKyfFtTQNeTezXSrbAr
kGu35P3oWNojZI/2ZkZyw5kuVsOAgH/VEytiLACpsw18H3GOlODbTqn41hXbDHhNajxK/6ajgJ7u
imChpqX7XhcLKOC4bNfWhbp3GNNVXVYB1dEDpf/a3gyvGdphb0uOkSw3JMGyLKpe6EgHXDhnS9QK
cxiv0gLHJ7ob+ObOuHAwe2cQTaAa6de2ayqYjOO+XBBaQnd4EaEc8pa8k0RbAPgjTIOFE4Cl+ihf
HOuFjpeXr7udvDffQ2sND5G3RkWvDoGb+BdRb3lPISXg4mTS0iMWZxk91V9aB1v8FhVXftTlOtSp
4j0A9qdFEHApNoZTTx0MafM3mVxgDkg6H2j0gfrO/Elt2yaXfhHAGqN7lzzBTT+TNnFjP2rrTt2j
oaXFYTZvlnUThyuJ84EiHeRgPV31zdbKz6ilNPsswiOUpKJ+mir8UWtPox191yNIgrkzw/gMewdC
C17dlO+62+BLwff/vXr2jrm9w1uxFg/AksDCRHfqCM1HGevxCwA5H2JNCZdiDVG/4FwmC/VFpzip
1klpUmDD68VYh6mfdt4qg8nNLJiz71Rrj+iKJfhXdZimu4FFafs10AFfMDAgcIciyY+85OHUxUE6
oL2zq4dHGf8XeWe21Dq2ZdEvUoX65tV9bwMGDn5RAAfU972+vsYWmZdT3LwVUc8VmUkaI9uyLW3t
vdacY16hhNg2lF3UY+EOA7NlrtPmwQs/iUlqdZYPmF8D/zmpwKfWR9U7tz5FNX6RV3SrgDDG9j0W
4LjYRO7B7DfEt2ZEPUFpLl67/KBI+ypa8wlFXAptQS3C7w/rBgAZvU2svSO3yb39bb+yl2f/V6Dv
eXZiDfAUUz5DOGfOcG3Pi3V3n1VQJBdC8QLJEVkp6+wFmA3Mu4Cw6D2sAX5EzeIq0zWdI0snHwBQ
GvaOxTtMrPyZoDXzAsNlq99p0WpchYt0P1zMcqnd3E0dAvOZW0uONGuJl1b+nTMcPHlXHALyg3Xq
yFNDnDnnZPCfe2fhAsxFGPKoX+zf+QblwfGjfG5IJDgBLoRFVSL/huTLEcsv0hIu5My4J2l57m6Q
uYNqpBc6gxFz/z77yJfNe7UyF1uf1vBFO9EfuQwMCkwAHqFNccakzyFIBJyls/LZQNgy1wg60Bc9
JMYr1Ev+78dHNu1QeLZbaF8wcbKFe0FT2KqPMU3IEFso4gZ82DMDk2E/9yHF0JoBRbFCvrbFzZz4
aI7m2a1a56D5+wYm8tqr7lkuZbMUI7iHh3AZ7ABpzUllBNyJD6RNT+NOA2esLN4cKHPjJoRmCxbn
eQs3pLshYdIOA8BszErVSXqXnzArt8GsevU4DaBk34GUu5NhXEVHwLlgJhOkpeGphWb+CO6VvVoH
d/YLSCv+pjzDlSoEfxSZvreEQkwP28+2gNKgvtpM2zCH8NlCCbuD/AreEQCQ8Qy8m+OMO+RH5Uqr
t31Qn6pTCqymvRgH6svtJdoLEhwH+wqqgc6HhtlbO1Sn9lLCK7zRSEMGf0B9S8rF3NuQMXdw/OWR
0xvlEWC88YDIs7zWLteM2WpkgjCkWCeW2QwQ6Wk8wJl6qfGc8MaHpb1zd7fqtT8kp35B6o+9ZvZx
wIR2QM6Iy5rPke7+Ml44wMKaWXh05+jZF+mCVIOVs1Ln4aXemvac/I9TfpV+Bff0r17DK66FqzWT
P4unbplvjRlegGhWv3jPopu/cK5Efpu0RkKk4TQzZuVCWXHVeGYk49DhE9Y5r2RGWYFS88QY3l3G
+/JgY2fc4qHZ4Og9GFeoSgt3nq6dSzoPVtYLphOpXvhHs5yPL+AciSaRyPNw8PxD2XuBAkVfkovL
C6ad+dqDjk3IxZ7D4Sm81ofuMzrZ6/ZQvMbMeqh8/ZI/fyUiAWDpfvov6e9kI/NJCMzA3tg3ACbo
L88YPx8a7JHzVXOTH4M7eNAmYwtcRkFBvcof6YINoQQMj8qs6mdX5625QW+Bm7wv7gRFW38sXwa6
pyxGQE6UL+G7Dsljoq9G+2ivPkKouhR3OtEJMC5n8pqeK+DycSHxAggJ5ow+K2QOC2qFxsHawM3a
+b/EQbeRnvuJ5AXplRGuuEEeao4B7TGxJwDhN6QELoIdCRuUGh7Bom3HParsR9grjDH1M6Sx7MjV
KfqYjvsaTCD6Av7tOYsW/Z5ICtS3kPnIWdEI0MvmuUx+EjAOkLq4wGAS1jNOJuJjoCXarFH4aHQS
D2dQcEGsg+rr38a38AGcIW5ZyH6AqWjl68MalFJtc5pIb/KRcdmcGyswkC6nbnoxd7iCtz1fCL6+
3+ULspRqpq043tMrsTbaO4LyYZ49Sedxpay8TcYVKVQ2FWz1p077Fa0hrG+DbU9bbdYWq3Gp7aSj
dqyzYGndk2/O1K5a+M7viFh2lEr0bp3+Ej3b1sx0Vv7dcC+vrfN4aIa76FjumVIYfcS5Ir+A/lgC
c7x8BHeIdhoBn6MrKPhpkPPOwd34DAKQAXAaJWhTM6hA0q4esw8YYwwqRPu9CeTaxH7OGD+4DL51
R1Ah+lO9BQ+9pRVvv9bnYue8JfESQlR3D+DCfuVW+eL/Mg7tGZ4qez0eIJJU92DmERvwvbcPFgh+
WK4oUsY1sZLMD27KW3FjF8MJ5Fh8tMNhfBZEzjfggOwe0DcGYyHOofF1JP6GsANppqKF3g3Lt3bD
DI+15r12QnwHHpJ5NFzJEpAg7LbiNibHblhXj/GZIS8+d0c+12gjz4ultG/QYZ7Vnc8ZyhRortzk
LXFe5sFZ2sh+ZqSQQGtaFguC7RhuzLVzBvdxyjY4yY2r91yu8sVAvWrmM4w9eZs3f5EvDYhhXNP6
O/PQggOEwXJmvwHpKQySpAevWI09F1xx3qzf40vdzY3fyotxxrC8AFx1Qqa6N7f13q/mzj1Jvh1k
3nDJJU29MB2kDsNB+9hvNIbncos/eyHtlQd7DetnPfLM6wvy/3vmFDC5xbv3dhNec9N8QAgeNwCb
58VcEdRM8InRHU3IVXcPOXCuPOPP42yF/awKGjHhUyhwnqgt8gXqHxqgFhI3nobX4TW/lNfoPjnV
B6AVJ+vdOftXsPpngnDGrbsjyOlk38lLwrxf3tDx3/f7ltNZ24h/TFRqcLTLufmkvsYXyViGOSiW
DYyNGpHILznekBATMYUSyOhfpL5ypZGfKvdAeBPz4h2EbfJOEFHkW9YLd+FKOTHN5KhVHx2CCFeM
01m37a/eTt/ibE/JSgQYaH3IQwBI5S4yB75F/DLWtb46zsLbAW0ESples3vnmZ1489ZM8MMQz8FU
bW2ZWJmqpbE2Yn00ld0kUYjMMA19/fi6r3LR3asmtYK/iR/TLfLl6OmI+76qUbbSrLIuvGMVQhEK
rdVfP6ZK1Pev0y1v6EDWd3CepirUtD+2HJNk6uSLDkZI1I0kfnrgN90u32rkrCp1ZW0VsOlpG+wr
6dZSzEFetaKlsixaNdgMcubtbGDTYvcDCVSoFYHkk72zSk0en5vHAlj8EOILpFUAixA/lqKUN92q
Kq3cIGVYqD21/ioUVX0lFn2FsiKQbrqJbgKbtt8xXMZVtk2xEamBTQXTfvTsMlmOHujCLgUMOxZT
kjQL3jGknzRo2Dl0aoOBScVBEXf1nd/ufB+LdD1Eb0qN22KEAx8SRYvz06NB1fdiUg5HKYqPQ24y
DRJ7TFWLjoAcyhaUHtSMuJ0DYnGykwrZY2kWEl5QG8BTGTNwsk+ap2HzyZ771rIIEcBPO4Fpaku0
R6abTW9S0gh0NJ9TSXeq8U513emWNTXrOlBYCfyYdahR/p5+DKJ/p5ZUx7/vyyVM1aXvAYobWkoq
SodZtzDKXSt+TL9OP+ScwlXbsQKb6qDTj1yS8K5MN02SVesmaVdTXfarVqtiv2K9FvCz80FbogtB
0WVpVDxFZXj41y2j8ah9ivumHz9+nbabHhZJOY2NJB1uip1R6K4+Irn6kIk9p7fKABA1nKoy15la
yfZKrao7pzzFdc77wj9e7gYR41coWr8Os/GUuNuu8bDKNOQGgMjJqRhx9PQVnb3pVmQ7+zH1I/gI
/SWTzVRZouYknKForHavaM0ZsbSyakWK4aiCqymoqlMjNZ8s1W5w3Irfpj+QWG8hgaZm/8ed0+O+
fp9utv3SSRHFaCOdB4MBXy0pItdeSf24MgSs5uv2dPf0I6VXuUNmnfGlsun06/dfC7IM+6KN1z/u
/3oWrSnLcf79J7NL7+zGImCusDT8pYEybwfZOAYOXVDkCpAKZSqbbo8np1Y4B92MY1vSCaRwlP4l
i+EtZQ4w1X/9bbrl5WxlgxQgv0A8QDOLSl5Of5p+FKrEl6ZXSJwzouehf7LR9CCq1zXwjamNKJ6z
t2K2/Hqq73u/fp8eMD10etLQirgMTze/n+9ry+nO74d/P+br6X9u3hse3ryyffjxkOkFO6uEPlhS
0/5+mu/tfu7ZH7//4559vzROtHitOjgGp89teso/9v6Pd/d1c3qk+/0Z//FKXzenDb7eoNOwzjRj
qrbf+/wfP5Ppla0q+PvL++OVv9/njzczPe2/7cH3S4y3sdYfadO9VKKpkYrBfxQRlNOPH/f9+PWf
NqEHQF3rx9MoU9Pqe/Pp1vc209NmhckK7Hub7z//030/X2Z6ih9P+7WNpcEuod+2asT7s6derBeC
GiqqcFeLC3kjrrfTX3/8ak0dTsbn9GtD4lRpK06bf92cts+oNam20az/6SmmLaYf30/z9Srfe/Mf
H/djx/7j00zbfb/S9Hzf9/WiCzYJav5P4qLT/1NznSrrNsKg/6w/Or6WAzFbv//UIP31oL+9dcZ/
cQFECGfKOsohR0bi87e3zvkv3ZENzTEM+UtM9LcESXNw3WmKYtkqMrqfEiTbtvBo0ErWLdmStf+L
BEnh3fwPwZojo36RZVtGreaoplBI/SlASjFglYkfjZsctsKiaYEYNXrF/EAmeRWiZAapZgFsCxhn
4Rjztu8IDY0sm9ALqiGD+dvxk4Oe1tQkSUr946P8JyEfQqufO2chrZcNlbdp66ZQ2/2hjqoxIdUS
OICNhIZYtfB+afgecPt15wGSCbG05RMq9LWetGslsagcm1r15S3FGOp9ZP+wE0i6/m0nbIdvQ9cN
LP+q+kPSVxs4CArD7zdDjW5K5sI8K3LasUPOh2K515y5a+JpJ7c0P97CLGXp11JQAtUasYvIobCn
K4Qak5QVYt5A7kLTUo5viAR05lTwftlnybfjL1Hg/7Ljxr/vuiIkbram2ypHmvNDiNk0WBTbgYQO
Q6M05TTPrRVjM9a0TczkdB72hHPYSbC3/BBbnlwaTDNmrTm+BDLvspbiS9d37Xz6rMeoxcNIXIhq
1jGIQ30TGRmKzi55bBX52qt+uQscJFqt+8KHpG3CpN5bKS9T+8FdTQccCAzxBH0RrT2ZmkKCVQ5n
k03cD5AF0koVq6QY0zfqUtZotwwZMBfUzCOC9XtV10gFxFxD4474CZ+Y7MECW+DACdDkkfoq9ps0
OjL+0flIOhC0UjxXWnhvNgTHcnDbBTJjaq/5g+dJF6n38uWYsU2cmHwzpEYB4bAJYlDB0PDmYxcP
WB/nNyunPdkb0PtapvPgfWb1aETwKzs63mQgaYb4JMXWJVpnM7zkTkJ2ydgE61Dy8ETnpQH30h3m
SuTtcwsbmiQ7C7/CqajFv7wUO53vF6SuoECetar36XhZuO2SlhKnTeqL6jY3r9N/oYwjMlAc4K7K
ZJbkeDB7whrjhPmtC5iTJxHK7vw9liHzaSGROoPkOTPfOPPwYQa6CD6CWnQLi0BlqDopRp98XAXh
k46blvhIaeM6A2dVph2sEFJMNeaXwvQdILOUYeyQFohD69aFADavbqzFNB/pvk4htyBSoO6otjkU
vIwc3EFUezTFcvXDtCDf1ZLL89oK/r0OOIF4E1Irf0oAYSqbF+F08GwDViarfNvqniszvBmpf2Ld
A/wpupWYeLSCcrqbONcG+8Os8I15bunYZmkNDsQxTeBCxN37rjWJpQup1Gjhc29Et+kvicLX1OKv
7Q0dVBbfuYN4oAHkN0c0qS4junOtDwbVMyXKAF31qMvQGIdQf5I8auumG1PTB/Wmpxk4qXReF3x2
Vs5pXaBuxot56MP4UdVtIlEMH/ovoh/E0Sh/SMlgNQP1WKUtX5/jTsIxYjF4lAGaTyibJ1fhQExZ
5XeKWSxqnf5gnMpbLUwp4GTY/docIoN4B15ADHGWDg868IS553CkhiXFSdTul0h872Orf3ZEuOhl
d9DC7tqNYLEkRYA5+OqyyATfmq6VnGEJy0t031Emc/tFL/nWNu1ILnBNQti0Rp7ZWg7ApleJ4sFf
ZLjHFsOmwD5ifYyKZZOJA6O1ICujHMGhlrQAwbEnGVCswpZga1Um1bX32/MYCBJ+z/aQB4axWKuW
AWilsHuK0cO5HeOn0FCMHTWON1VRibwchmjlJdljWULRF1EeTZkv0ddr4Cy7p3TAR5dLpIv4I4Qe
OSM1xkWSkGkcvYFDGnEaJI91Ao81iHkgi9ZNKdFuxYzJVyqcodMwnskYqapEjVay7sbIFrODY2LR
QiGEgyQTmM5uNg1+hYPtUHLVsyc96bL93hiwSGOiZsuCNmIJx70W/KPmqVEY2cAyxbPpu8mx5iJZ
iG+4kSC52OtMC5mLqqT84D+adQHoBgpCJDCZwgueK0ds029lwiUiigd1aXPuNENeMlRzOofn1uqA
2NRcfvWIU3v6RpqagbnrABP30ofR+/dlz+k1EJ1u6+w1sgUikDe2kjekVPHuRMcqhc/D6Maz+x0e
p8RdoOkBUKmGn1k+HaYmx3HNh5JnZOJYSAWyR7xPv/WBaXsX3RQNlOn0QsxSOKP7ndHgqCw42Nex
HDxVdnGGgAo4VBwmXBtUKI7e/agSbpWOnBo4zGaK8xqSg5kV3q/pEBk7RrNY9j6rzMZSRtMvAK5n
Kyj3reDe79hDK09vTlxGYK+iT1XmApRXXDyasO/pvEWc4kp8NgygPS22vcqLoC6JmYJmJuzvIsqc
sxu1dDaoZM0SeeGIa4WUCCa1+u5hJSBVzCerlWNfc7HRpjoGC9R9FdChnj/W2Kc7/bmKFRoSguMt
Dkx34OIdeNGn5IJ1kpBvDBol+Gys3mqQHjNcTPhrmofpKNIchhXAXq+aT55YSY/c5Sohq3ydhTjA
q0jEi4zJAUwq0RKFH83MbEA8QBE8Kzm2y5BxQDKzmxo78bz3sGS35kvKV+eoDCqJGKKzclwkCY5j
eWCZV6AFn/6WJ/ku8or31LfIkw4RtCgBhYqOIJSEoXiMaek6fKZSLZ6oRQeUBk+meOUhQ1LWROdE
S285l9VZ64KXRiLYYoLAESvllBDoSrsOQ7JscDXMxYXDoZ9RxwiXPI/rTliE0KlGYNc4doMw/K27
bNPmxWPFZ+vaWgmGKKLQbvBrrXqHjEuf6SNr1SONphUg8sCxFtMVW9EZ7BrH/wj9alUZfIvwCkK6
uNpKd43HlnePfSi5TfMAqee472Uuk3wnszFBthVh7PKyhoBeMKFa/1zDnkTegzlrqKLPKG9ect26
JAYR11l9GFBghQqjy4gCKO2vapaRGV2QBdxzcA1WLqbOhzbrCbPVGZMdit8etskmZyBTx2SbygMB
siGfAZ+ZJnuvmN030xshNDAqJIQsElehUWYiXZT2O7xxIAPzv04LPtNAVdeIKNtZXvHhfk1BFIh+
LSCz1GEcyysOixq9GMVPZ2mF51xz1yahvr7Pae51xUMLBscxdz0nNHKYkxalQh9IWJJsMZHtwQ63
TrHRTfRBFbxlSlSUJF1pCQeJKBd6S9ppKGAe4Fnj7ORUadw6Queg7nMdpA6EDGLPSs5IMawqPpfY
KOfTKbP85niMdoXGA9WTWdFK0vyR8YzPomrw2uYJZplMccM5OCR4y8yvNINdCPud39OHnE5ZFVCw
FxrFvI44lyWPJ9Ot4bdny1TmdcHAYSmCDg0Wb21IH45O0ErU9JtoJJ2gdcVUF5GjR1VUiXvCrKSn
rIs/LZtLq+Fw/GSBlDDZ+GS9sTJydCQll+AhVX/V5JEONFVky7ur/ErA3sthPYp5fK9PcK9rLsXj
Sht4k2nmbfwGaL7KqCwZlrmAgbWqB30D/5xpkc8A2g4BoYmRd85MhI9qwgGTVsl71dDYKDBBFwGn
uWbxuYbGs8R0o9XGk9q8VGJgD0NlH9gZQcp9M6yb7ilqaEoU7acbc+ogHfbwH4ukEsYkX63PNRM9
FMn+py1eP2kjZxbROZS7DsFacmnK+BaG6SWX3uKenC/Vdc5ZOF1Hs0uN53xj0SbQTVL7mpiUh4zr
kEQgcBISKBZmMuFIjb7Hh08ZGG6ip3CsVrDmyIplihhlt+nwc1odnLNERm27NMfiNRm9JSfl0RKD
6jSfy/rkMk2DAvUl7qAdToNxqNjXaQ4yDeJhxcVVCeU7V0Oy1EQ0KOWovKmeuxRfZdPAmEQkjRqF
U0RYzfIkuPRpdQvBipjqurX6U+8/ajkRpCPTDMfj6pzINO7cKnqf5r64O4HcoaazNWmftMzBc70g
3DVH3oKW+FPOOe7FhDuuoheH5c1MaZlCmrK7C5rgM1Cim++WjJcmOTkunfOQCA99pwzlBRrTKmto
P6U2K+0wrJCnRLU+E1PUUQz/YwT4oUBWxfWI2YZdznpLecF0zdICOpVfGbco4UKqD+ZD7ER3achn
3QYxqEhkCqgMNAGJQHssd7jsAmxnqcYYWZv7ejBu09VxlFi4qmZzguS6K5iCs6AAbBkaF12Pb0HF
rAb30G8mKAtLzOLjxEUXwlsW750eDKTY9gK+gutJgindQ3JmZ+Ens0SWIVz3DB0u7sAbUsQlwImy
A5UPJgHFoazMZS8m/15gvKrpB656RuLM3KexeonWuRR9TMe+ZXYBAFtaNdMWcQBnAzogEnPSZJrq
ISnKo5WK60s0MmkJfon5gqE719hm0d0GzIcBRYIv47Oxu/EI2r+nId6+ZfUtKrhgTl/z6N9FzQDg
KvTGVWn4F0+xN5IeHzoacIuiSW9qxb6WargOtNxCG+dkq7x6x/StDFTnYyn8FEskckbEgPbQjYx2
03EsrsOFrm/kgd1KYLckUXJpO/vQKXfwdgImh0yRBrX5YKp5002TNKBWW8HG/gQUK1QyMLhKsc7t
/Iq2BU1NVku06Pp7/Lg6yOhDLpMwkefRXsr5IvTMXhXmKG3oB71ogfFYy2jGHOdkxdklNjm/MqWC
PGzGv1PDImyZI3d1hvfQMSeBIEJLOfJh0OlbSSz+ZLFKCTAzi5T0kf6eAdwCbOpMtVLy/6hfO060
mCaVogagVCzXM6OHgqp4X4vOzFuZCYLfdGRCqOTBU2S4v+C0Hhotbxe2xNRCNd1HkwskKESJGPCI
i+QIbySDmk5itEZmIvayPFCgnDpE17m6D2+TtBXf085p7HxCmxmwl9Epj4xo5bypWVGvXQF+azyM
AzRQSFlKD1ysD54txBBjDMWNrCKnHDnZDRjzQdrDBlGGVyAWNlMK92oJoG8bImYxc9zfSf0wdRD/
6P/1cUaITAZwUE4TLHn9iOwktGOQeRZ0tUgLy113SWM/I1o8gXviQEOZPBDfPyY3hJz2dJQ6dSQX
z8sCMt7wl8mdB2nSggcS4DLRi/ZRE5kY0064EC1B74v263Rn4xJYkVkK2nbRf43b4Fy0HvraoWl3
QJHanQUSC52p1SCHFP6nqWs8/ZAVdRnEtr/5vutrE3gc2GtU0Yue/iRN5XNZDVgBY3WPAMH88TTT
Jt8bfz9Z+y9bxXTf9Ot0a7JVTLecL5OUqLVPd35v873hj/t+PGuQ4INqqdT89faS6U22hnB2fb/O
tHuVRVRaXUfIsf+1Zy7tc1/0BZREKkFiij9ENd22Pz8U53eGNWerZSQxKojUMfdLUTWXEz1cKpOz
pmzpnWpt51b7yKa1Ov3uWeZdk9uQgoXXw3Erdd3F/RqoUbOT/VtT0+fjsyRmpPHyOTASomH82Nw1
lp4RLWojXmK/jd105/SjKGJ/oXkhyh5Pk3ZUwRA+utG4rCD+7bwY38V0i+HU2gW5DBKwJlBQqS41
kuFVNngq0Sr48Yl7UHfu0N7hj25XEmT1ZVUW7xFT39xlwbH1QJ1VfcPqy0oI4EtQq8QJKVwyiHjX
4A3KLEUSCY+Qa6JshuTo+kLAnUbkZ+k5dDRHf4wl0/ndDCSaaJAoBvjpoU1Ui0tCm5onS8NMzKUO
c7vNWMpvHWOU4SCBey1UIp5cV8xBJFIpNdxF/smoXIopKbZ8Psgd56rGSR8wgSBNgnriNYzau7zN
rBnMk5NkxyjPSufkytnSCh492dt1MRnemotFye2AcFfKSKi6La0GyT9GZncIqgC+kWW+V250yfEX
zxTEGeR8jSxpUAGpkZfOGwPR0Oh6514O7jT8EqNEzpOUNZuxUR8am7T3LiaAtSkIn9A0+0Md9Hc7
tZAWF5JF3SkBR9mgDirq9wKOfk+/uS9oBEI2WWdBfTHC5lTlCrPgpD94PgKy3mTgLYyOvCXd3tIm
OKakBbRVxqJU6/pF1/yOlQFIJ1KMpaa7sAESa1n4QrjEAWHHFjYHJd7CVNbmNaqpMtayc59YQGAV
ZoCDZ22SMgATlivRJgmddW0SMmvQ0aO2Y6ULtfTv+8Q0mbREiI8NZMpDDG/c0xHW+xWhZ539YNQR
DPtk+KX6UKrTVsvpExDNa1eEAToaHChPp+abDKc2kcigC4dqAeZ/VSCtmes1okvbeymK1lnqFegy
BzJI1mrDto0xvuQdTlEshnAjboqOcFiiits5D2pAGbpjfqx2rULdtjtAk7KXdW7LMyUtNrlmI4Ey
WWTmbv2bPWC9orjOOtIwYEQelBOT1Ujg4qfpfBF0stZlwmMRCiw8v6zZjXCZBNEWzk99DR01O0Wj
dWjrReoiKkij7JV6HAEK+KVbuSbTqbAWWlu74CDyd5aGGy9Xb9idG3T69jUtOnnZuCjdXJjSbVjy
UkWwpJwKC9MjmBf/+qmlds0BREZOKRd8hMFKldsNbtqF1WX6yqhqdHiGgq0wRkLtATAEN5tWEpLq
CvFzrXVPZu1fKCM8mq69bjQGC9MvLpnpHBPFurouJZHSxkeqBOdK6gYwE/IbC1dKKma4b6TsWSFH
hHCR5pJXPbUspZvHIK+RupBNB6DuLe4wgXRg4cZBa8iJMU9WjZgy6lrOlhIqodeTEqG9URoi0i08
toq2l2KsIUF6Mk+QjZpV6dEnUbqAi3G+thFzSXHGOCOk7710VyXRq9JA160qj8MWIZWpnAgVEfgo
ylWeAOilAEtt5uWbsrCeB9rqZ0z3K1GdS82x2hZZ8ZE4ybIVa95RHQ5RShUhGful66CYQ0tSYtg0
L6WWl5ui0QgI9691niCxBnQ+NKL26CiAgNrjIGRHIwM30AgC1pyRExUlrhHaW7vylqObqzNARcES
EjvmJjh31Ba2PrmHbiTLhzQO/aPaDduwl4JtnUSXro5yxk6lWWamX+7vtFY3HqSA1VmIWsmFLiTX
DsUmL8b7MZhPhm489sSGuKxesqpdSg3pg2r3NAwIjA1iT1qTpDTDEBm56zGoXt3xaCThtYBNyVB3
DYhtacEBBJn7bNHcw2xPiIGwFxXGhoCPndNmu4RgMq2VnJmQuESZR/SYVjzkCZ42WkHusKmDbJXQ
Kghd1ogJvT4/ANKXt1fdNkE8w7J0WeJEXMRso7+LK/9d01uMWtlpSOgZNMMM20Jc9Mm8UOJFpEDG
tjGeFcxV9OY99HtqEwXktToh7qgw3nRRy5CoMFJap1MiYaVa0iU7jWRg5ll+rU3llibqmd4WuZi1
AJW/OXQIydi4SgpCMCiekn+oM20JQGzReS7ZNcmhzqEPVy+gaZa9JV2CvDzbunb0i+g6SAwbZDMc
iRJDUfPmq0yDIe5tUll56jz1zjKLFRbsmaF5A2UtA5WxwrS88oNTT6ZfFHr0AZqN3ta4ADsy2rJN
MKq/AOBflNg7qEF3Vk3qB4ZFoX3M1F2m14sgTu4sOT6UOOgsqMwdSeNhVMxgcOFu8ClT6eG4qGLr
XmPNNWs5L+MRSCAGyrAsnyRyIBPqEamuP4mvRjxVYHWbgpFNBDOp5TG0f+nEBrJizxFati+ubb73
hXWtFrqDq7HvrceYr6Pp85eBc6gbx6WtPBqu/2ZU5kbgZNzYoONFxJsSW1tvNHe5lOwEy1eJAL6Z
enekBk/8rLKyKYE3fb2VsIsNbbbQKJ3GNinRxOzpvfdKPeV+uB+8mDWjHOoLKp7gJlAZk8Toj869
RO4MFqquXsdxwVJ1DzYdoTIf/BAzsgXWXWUnr+no7ersYlPUiatya4TFTQqbkWKS9IrVd1aHVJZ0
G//HqCg404f4qEnGujzWvXroJCBrZSjngJ+i+94YPqiJPTNVwe6Yv5cB+Y4chimXqzn1g+2QKSKt
Z98nyaYHnCk71X4cCzT6CuxyJ7LvBgocVmf4rLDJUioBPqURoVyxYl30IZXnDUtJiqLQHa0ipDoC
N4jymoIUTuJk7vR9HdrWMo1PzKu9Bdi0EWC3eyv64iPvYYbXghxJCNACjHWRSMa+H2TI7ymjQYoW
3USSW9v9WxUVbyY0V0rVHIRyRIvVoKicH8ihIoSBfpo/LPzMOvRV9+m3ONhSRZ1XhgrDOc1ZRhne
SydxrHWjQmOV6QGBT8tOakWSFtHmclOX5Dv5FQkJxVaywkdtYH1UgHtNeqwskZ9ifO5ZUiVl/KR3
mrXHTZ6DErinwn1nSpo2DwV4yuyp0apQovWhQ9Sp3A9MkkTlJcLNh9XJZTnoW/NsaLpNKMn7sI8g
47nhu6K4TwYRI2vEhC9NqpG3k8jCQdzcMhqofs9XGlyybHyR+7Sb1SnX9HwgOKVL1obEFVvX1xiq
n1uVY6QLk+fGoXAaaQSQgoYiuYRyGxfXozpoHPMdsSC+v2qI88EFVADFQvhApJ706MU6n0lcPErt
cDQD/zGR0Q+rYERhpZTAM3CLqsa6MwkSHtRz5FI3sURWRIeSnzZIMNPH9tNxqKssDHpdBJ/418Jw
Ll1iP+rU5LToTR+ZXzPXMy2qUkPCWjhKgruwx+blYiRW85cWUyx+RRux/Ejnlf8GdBHM1+eNAOyW
3co02geZ7vvMzruVUhMxuwqoihUpxS4Dtj85qQAIl+JhNtdu9a+/BdilwXszT6SMHtJ3sokG5wCR
eQmTpxfPFmSsxHNQfv5riaPt74eqfs5ohFhEbOLQu+qT6eUy8kjFUzQo3yMX45fVLAeejpm8+FXV
iF8NyNa9iOclTUgkG00bu7xG4+NwcBU8RGKvei19GqNmHkRXO1uUGYU5amdOGq0ULki5Ty4ptzUp
XE63xd/4L3fAiXHkaKQtTPczSVUKrNfACXT5DfpNhgNT86f/g5PdsKpAjrMmA4bHeTOHx4tNcsVa
idvidHR4rTB1jmVbbchmJFFB1c+MQ8gl6d/X0G554RSZMi1KyrxBd5cTt6mhda55hBLuHX5tE4cS
DvnY/TrXMSRxl3i93M8h76ULsa9GVcTEbbs3LXA24sXzslnm4g3QuNaifksvuS/w8/BYsV/iZSXx
dsj4mN47z1EYa4/Vlni0b8vnkk62klAxYdOyg6D719sTH+Hfb9Vhr9Se2Rx1s2JkMYHLLqCxlvX6
kvF7VYQcbdxX0QEbrGQhbottMvr9svkms2zRM6oZbFpFX5sHIh2VFA+Xp4uQ7NtqjUKdSTsmIN9a
ibvI6ZkDzd2ITXJyXceGFQqYe12J38VTyRK1a5GAQtF9KMu3Lksv4inFNk52isez2ELsU5p9+Ke/
d8rjTrHDXmZsxUvxEseuDRmpx2VYKdPLiaczu2bD02hlhPt1+G/Kzmw3bmRL16+y0ffcIBkcge4D
nJxTmZJTUkqWdUPIlsR5nvn054tw4XSVq1DVfbGxy7KVAxmMWOtf//DgL4cxwgdDKi6K8pw3L3rJ
EMsristkAiySgXHTCaZ6RZJgFUvy4GAy6QhF/OlSbBN6tk7wVCDb2an2UahrHPfzRQ3wqy755Li9
ahPLNbeR+0T5NUxM/6Tj3tgzMTdHk3FworOWwKL1gqXoRd1tEhB7CB3hsyI7eZqYZi+lHu8KvPid
0a4PdmNAD0mIH3tLAPQ4bMx7uoXv+TDlDNzdL4oGgVdiz+K745AELJNDEbxGrBL9lZmTpdu0c0kj
T0ZdsRwiM4+OIiweIYdfg8WDrUNyLxEzI3BDdtOWw738X+7DQ68kTUxSwVpIQ2bSLjuUU27LBItD
ZD1G0Sd+quUudn9oflevG3v+2uHNzaQGiFqPQb4XKjZbQDcQjfskluSbKFzMPwg3zmgYxogTonqd
7e4xJWoJ6iggu2MybRJEZ5QWumBNP7oT9tqzPLBwkJQ7CqCxU1F7eqF+VXA3flz8yzJ2N9qmwXBd
k/NKQ05gAOyItSOe1ozFYcbF7eA3eBODsbK8AYXnfL50PWKCJCtvw4zC1pEjM72DQdEW6Q+ridst
ful4Vo58/uKj9LCuakT2Df7EVtc6KiaG+8cR2wd8fue9GespiSvbuqu+FpVRnEcLb130CatGWHix
MmjpvJ70mV5/rDIwbYZpr0FJ/s1SoxSWQ4qSBJRDLeh11HCS2vlQuGAHRQTQbcLrQ+8g9kvQMYkl
RyXxAVVmVFDCwTWAfLCTXmXWsWr0EwaZWCOOMWErcphJfN5ZQfjk0Jd8TMW8KqGKrfQKG0me63hq
QUoDsGx8VLP1iGP9liCkMKBIVQvdczE46AsHmwuMB60p6Hc5ncyMIQdx7zJUKK9IaZFz514u+Upz
yWonBWZn12dntsVx1rirPSFeY0rdqOE/UdjzeOtSLTFWsb/o7o1fas9LMP2IPZTiRAnt1FvXE/wL
J9XQ6ppFtB6ssDjq1Nc20RnQGSCRTKK8e6cVlH2lC4+RhxWam6SDFcVtspCi1IYkRMasi1F3nrPJ
a7BeBDjtM3s3YDAITeBLUJYznlH8pkuCuK1TUcEIuwrJzBjZo5N41+F7q5gM+8Kur3kB1BxhwLsy
5+BGWGaGDzxRTdzb+KsdlMjvQDecqVl2hRFh9jz9oOIst3Mym3s4DacOHW4wmS+6wXAiGrMzfaCN
9c6S7vqxuIio/MG8O1rBvPGJqqtu+qC+9G10xsDy08tufZ/SCKcZjDo1UGf5LAQ9a1vLMXkIR3x+
HPYAA2m5icZ9Y+jd2TeORghOOEWwt3LythxJ6fs5TpUDRcWSyks+D0UeidDxqzOKW4N6382giHQj
5RGmpQkUMrw4OIb8CHt9OT22UD2gvKfQy2IMNhIS78qzGho0GXM5yo/XlIJpTZYdEyT+pFvlxV7s
hxwGIcMeBjc8wH1l3nW9eLYTGrhCIzy7fE2H8jyQUMZxsNMTUigp6tJd4DIRIO101ZW7NLhMOoqG
xhs2ywIvrhBUZfJNRibR5Cp+zSr03pn9mEbwgCTLi6OD6pFh2dIVoEM8wLnDMsu8bBcQrSXnZ4qY
swzsw7zpyRbwJsCKb8M5YE5Lj2ZF6caLz/QeoEiyz51C8DcxePhSp6+mkV+U93/hR2iHI7R3DLXN
nhiYbCRk25y2UdfrGzvgwO8Wvz+3HR2oPn2NwvZbJGEge4DJg/Vfs/IkRwYSytVYwIgKvmEzSb/S
SKTrJAo5skOIlX4Yv0MQQz+fGAVxh/5eC3EXoQL3Nk5D7GiPm5BVZ/4517xdZZtnKx0eFkbfQIcs
EGfgS8TyJlmESLGPNtuyxu/CK8Vj1fr1DUO2TVz208oxYHqUiZ0dfcf6Ikr7NXHMH1XffkebxZ6/
UAMUOmYLA7fAt+gvwrXhEjYqz6k6j3DjMMk+7wfCBVPq3zBtwtWACo7wDcZMfUP3YPXezmUmlTOc
a8L2OZ38fWJz5RqXmbbbfRaJd/1Jnhrbt6L61MZ7cu4Kqz+lmeTFypFfFju3i2nc6JLW2UqmZxqR
zhzjsBNVA4SatoE0EhavcmLnyCH7xPBmi1HipxwKOl5Fdtz4mJLK18l+g4hWew0QHK/jyrln3TwU
DfpPzaJwlbOzHpZIVfovzbi8jBMbUJkw+6z9iE3YqLA1Ie7871nVylPy9x6lMuhFRr1ArXY9ocJe
fs+qbkweNDiwOMBUcCjmXg1Fmfx6XoKmt7AfF8iheO4DI1pInJPFR0HNo570XCRESz+pgTpWc7D7
ok/JVapjVkPZlBdNMhndkLIo8IlilX+yg0ku9+yVa4KjSOjszajDC1fQ4SD5SrKe/m1gHOnLAV6N
So4G9GEJuW5//8XtP9PJf35t4dqk1pBl80c6OTSuMq+SusOKwT5kbBzTYtz6LuRRjaN5tTS3afVZ
zoR3mIaNH79nEB9oSM5FSViuQycHK4BypYR/N0uaTwQTYMtk6ZMi5K1uZQG2+N+9mkzowdv1NldP
naIAbOsUQsGQcayZUf44NAEPAhTkQIs/ZdkUyXWaSiryJLgfP7n2kuBA2BWE33q+UGV9Gxt2bLnD
5Y5JSxQNpNrXJERFp+qjjpcvjZZZ/3DRBPk+v3DwDYcvagrHs32Gu79cNM/1UnfAi/ugxQICXBVc
F2aUriyJ1Cx3ah47k7GYIlMqegRTl2NpAcfJo4WG5eyWvsMepKEn1u7C2twpcswyUnotC5uH6+AW
Y8TZKe0wAx4cFk2kR/fApN9+stks8TSYzHEXWiRJbgjH+LCkzX03TByq0bEpd2EEKC2fwL9fM+6f
14yw2TRQYXgwGf8kQQj7OjX9OGzRxrYmWY8bLSA40MVeEiw3ZL6FzbQi0+tmAiboxSdF0tMEtzLO
JQlcssmDOfhiV8tZ1O6Wze+A2+I6zodjW0GxVAXDVM/3E0yDUh4qoZW/zh5Xhoywa5HlvKEB3AIH
gv1HOwX5yIwIAyJFHbIRwVJEJp9ZpWMPMBKl7KLYCz2YVMkEwyPDHkEvDgRNKx5SMlqk0rQVRhk1
3EJ5tlmR4eP3ZR3JrPCw/xuqtUH6Ti+Aj2JacHLMYH+mr3oA9yicn1KoCYvbOugBOF0ZV1UU5Cnm
VHJVmBikweMGALOONUysf3B3NrHr/tOSdIWJaEXomEvjMf2LLMTuNVFl89gckjJnh6RY3XdeMm1M
Uj7yYrxzFkfg3IOTWVHjPe/U5qYZok/O5KqH2Gx24dMsF18leVZFXZwiP7/17NBZayW/pMXFV5Jo
AReYX/3clFrjaBHb0Q4EhWiG+aaPy7sbh69wz3ZjG19NH/v1lI0j1x7BWThQG5MZCqyytCF8qS3d
28Tq8SAg5W2uA+6H862WPE4rABvShijeRnO2zV3tKeiiBQOlfvziuxPWS91Jw6Bpl6LP9JoCob4x
YvgB3TVNRX5oGJNEvPR5yPFy9IeGn2BQGIzmJs5rQs/n6iDIRKHwkrkJZavL8BhCQaoRuDHTiR7n
UJzM8lVy8N3aAexkw5PMMEVnEx0MdFu8S0IsmSyZ4vQ4TfaZ+SEhAOxNRMbzU8mkUn9vyrjJRrvX
h/CzQAmuJeS8mO27KijDvLo4GhPMpsByQeksJHGrce0rNppn2ReHVfzikpDnl8ETO+WrbE3pogWZ
sWBDUda9jL79EujVJrV7KL1DgHTEx98oKs71QsXla9QISzmswqX8JolBVPxrS4so0+z00xqm+zrP
T6YeYZyQwKGP8U4cF/99LsJnZOAHxVTtorcy7Imrka8V0UNgYOwWSCLsPJ9oN7XtkLJSloiJnd6X
Wy2lE43r4tw47jXVYPBKVpesONusNSUZJEPWm529LDp6IU5l+k9+Wy/7jmLgoSPwhT6yqQ8xHFJS
0K5uBNQhCXRWxNgp1UEPCz6u2eaYMlYm3HuruvbkJCx1S8KJbIWpZLctxMhd24t7LyhfArkLkYWI
t15XP8e1+aIe8KghPNgupnviK2EAkInOvMO8VGRp32BLijEMwEPIRC/2mq9eOF5sobHZ0PeQ/JPs
bXpyT2so5XLKPwy0ofm4+sNUlw9VXF5mqZvoGCV3tMd+y+FPrOi4ia3gqgGebwLDWDei9n+23Z0G
cDIYQAF4vF0MSX8sNX4xwdEA3/4+fAPp1zS1bKPoZBgNpwczo0x4p8qB4Z90Ij41XGRrqSBJFMXL
SFBr7SFkS0cG10zGn3qMKk899DRbIy9nTONLYo7HefbGQ2niDkN0krMalyHY6RgFLBhUP5TFwHmi
+/beWqKLTW951FIn21QBnu6eN57Heflup7P5iN1YKtLhrEVowRZELJ375Mn0IRpwHHI6EKcYvqce
5ZvGrTrgrQJAtoutXRG15no0xbClQ/cIKtgwWs/2TkdazeT0+ab0J4mSdnSqFoO7ThJ7IGkWB7e1
t4oY1CHrIVIn4U5sJ8JzbmCV3Yi0qnephv/rEjubZtIFdh7LrQlqvo8GIqEwTD2q0IbFX26jwpIZ
KOZF6w08vCxsCPMl3S8WbrQieanmuubwJolqtNvPyeSntgbG8N+REK7b/hYWwdjQSDHF0Ez9fsEj
fwd97VDpwtxEjrg6frnc+N0zDrIO+BJUFGxDsd1S/4mpUtZ38b6M0gm+Yq2dTLc5QXmYDnWwaKfY
TdybZvlUf2jlT9R/oahjCNoQ9k7Sb7LlHCcRWni3C+T1g2W5/inol2TvFeJrXPvpeQpxtRILYexG
bjOamvVT2Ja3+PFAZxmxBnXd5JAlmYFypIduntX5KdMKbV0O0niwtO1TNJgXSHT2Xn1K9SmES5Jb
IdrPMoDDEpQFjk9+LJ12SGwNaEPX5Shs8qqHvRnO0RENOPOdOj1nQUJ4YczbkSR+KnS9O1QZOL3B
8HArDHi8LQzBk5c/1z30OhOL0dRtnFMli5DAKOHTTe20R2x2b4Vddxhtb+8aQCopdSeDlunZT/Td
Es+byTTfxZikWxLqmpNVd81piowfNeT0XU4OzymqMDaDIRPuSoc44WkwSAQrGOaAEpJJbblEcTE2
ZC9+DELvOY2HGJGdDp0lQHSEOVlf0EMKkZzG+d7uZgJqeVwi37iYGq0FiAn8QY0o+OkxLGTqTHyz
8AH6BZF/ngTGHpLTsG+N7Cbs526v5w5dsrK3UI6/fUB+1sIQZZ3MxqWA4XQDwT45JmUA9xjlAhih
TJihLUwRmWC9jLUgZEx3o14jhMp7GJFlrE2X2K4sju4wV5DFChAozRgur5RmRWvcKAZw2qJEKYkw
zUjwIr8tBFZ3o4OScJVdx1mXDp+hA18HwtpZ7VqF1GZAr34nzOUJ24YnVV3kZFxsmJPtR5NxXti1
L0MI29GTKUlJkr16M9vUMnUbXeoZ7BKgPbE6UJ6tokZn0xTvyY9lQlvuxib9PofhSdGzCzNz1i6F
NOM6fHZNRGujo93Bj9qpT6kI0xIiWoL8MuGH62A8HRl3BkHMPKQtWS8+46/2quqkZub4GPErwcSG
PLaAtCQNmztJdjYAvNd2sdzL41NxyBG/wOpv2Pv5FgkoxcOCO/Ymb9PXUVKDdWjnlOnNdanzV8mH
lexzMsU+MX1h3uxOmxZJQIwIMigXfD1BzUk93nDqU0o7vFI1Qs0ps3MbUF12iBBFyhyuwvyNrPcE
XHFFNDTjXqjPaQ3pTOtrWit+okQyC0bFq1fF7R8IayIjdEcwFTz1FA/mfrwuXTwc8SLHLkZgs5th
Dai32GBRdyuC8NQgI2h0etEBnv3WrVGWQaT8FFUIp6QF58wF/W09LQRBOvmN0aF8xdMEDapvHiaN
uBGdsDQbz7fCvNDdog1xxqsNczfP4s+lznhWGUH12jWdQBwcB+1AM78SjYh5il5vzbm+1K51KGYH
oYl9UA20K9nGfet+gS3xZcxb/MVaWFyd2xwzhaZJPaCvHZuguegZ+E0ezkgicFnoy5sWo6AlE4+Z
BDQrqa7REvAYvfZPY9RTtIizbcKbotMfWpQv/H88glXOLkE3DELXiV6nuzoARTMnrNVwidQ1VFRh
8DFEuAypFbFEAiySMnKVmNUdRfS4UmDLFNCfuEP21fW7fRI3L0jTjiHzFXTF6UhW3oiSiA+NKW0P
XcWaqJ6KkLrIQTAgevIEsjx/bTVt12baV/UGoR1A6GF/EMXUrRK7vUrRjsX+wG5bf5W1p8IPAotK
pLbDjazP27p5TBldI5Kh9s0BbZKEtj7SyjNxUOQnju5DNou7Wuswp4UFHTQwndvGv+ohJsAV81vH
59L5uPFs4+TOJn0Ggjy4ZG9fR5tYhHD6qhtgOqbLA9KN3J7Qjk14CPxDA/R5rc/uO+AWfP5RisBy
jGY7x/nwBh8TWCf2z52UohIbzpvrgo9mMadTLaLGS/hudOsN4bsW3uIOvwKtfsIn/bPSlhTeZLrH
m6LeTC5uoEgwL2PBZw3mJGR65GI1P5RfMuat7D5IXSbsUrXwO3lvyHmpUjmwt87svi5j/XooZ/+b
nuefholYQD63nRHdO15+GLrqIw3SoyEBkBzkF12vfkzn5n0AORXyM07Uv5Xb4/nlLzhVaj7MoYLu
I1/KAJ/l6pgLDNs7hxycKTuMGo+OH1gk2mrjJhoE4sa+tvZ2BFtXTMmnQkQ8aT6mBe3aBQjcWAzd
1Y+1aCaRDtOz1HvzJv8ODGor66Vo6Lf64AWSa8UVkGq/MnwtyNbbLj0m/i3OslL9/nMvC7nRY5m8
+lP65oXRBy5VNWh0hZK6LzaBGxQY0e/miE4ekjjbYYtuAje/SWCF2mExXfY0OFJz12pQGofa3UnR
iuzHZUtizzRG1GS8SRqta/gzM3EvG6WvT8QboUgIBqXCQ/VHVcSpHUYV4pmObJHBvyrhlFJgGHJR
1bP2VJhQk5BTKwBO4damrJrdFlFKN6K+wVABXmmI5JfCL5c4szUW6VrwoKYAkYd+MpDZp9HPAYDS
5+joHFcB7C/DHaDSyq7DMvFKb3ejfmwcm7qXyn4wNAvt873j3/VLt89LPMYNuCfEpRmQsRyPKU6c
EUoRFRwtT73lcDPsU2KFR8PCFlW0brZLHId+DOI/Il3tblich67CpdiWqjKtk45z4scsd9mUHnTs
GiLMG4jn9GvoyZyKh6g4WNOuiqC0EgLnbi2xMTvuolLE6jFeSXnhEyeKvtXA9lJmFedYYK3VR7AS
dtyR/GMr0tGn83Brk/WlnbC/k9t+ktMs1haqfReAVm8pDtLR2tbBfDFmvIstVBf94heYrOnuqpwR
EiHWuFEC0RHjVht3Q6/bIPXUii9qwKmaXBMvyEq4516TAQeg701efhOdtguxwmpHHlSlug1c5pXk
Bfc78b33p6uvtdjRWwjU4qmwjok+olt03ktkELsud89VAYGWyLVlV826OJbBd6uMwB6I8MzC4KBs
OuZeI0LZes5CW1/n44CwRCI+dmih+Wu94gw2feP6aA8mttBmHj9L8pZ3tpvy0JXJOssuCfGYqUfV
VEqJodIsK+VJtNRHdrSrb9Xf1MhtnjnrvG7+tvjGOdGX+yFfSFj2qDhaP5UshWJT+8k3BVuhFOVc
jfrvbrB8meBtjyVefPX0bGXF1k2d6xgMt01p7z3Zv/ZAFbDG0GxJX4cg1MptLlVectzs1Ihl+fBq
jKvp+DUQMJJgf5sC+cQlhHMclVvOO3XyJVVzaXumx0wzd1KBqJ6uVMw7q25PXmFCXcJdOOSrlElN
qCYcuqBbZbK8qzu2Z/XI5XIio4YaclDUD9/JBCtBwPV6n83PmUXvLiNTRXKJbf296HkuNS3aDQ47
p5/jdiCRY8+F66r70D7kkeyl4XctKaEqc5V/jqQN4mChRDlSE9Uv2jnQ7Ec16VX3EKoFs/oE0Llh
SNJUzbF3mU207pVBEyeLrJFKnZ2p95DLwb8+ThN2+HIYr+nax2ANL10w3gOHMXBIMWOLDoRUUyAA
YKjVoDVxtVXPhcIQNAYsjHx4QfBJwsPdB1kzQ9okAlpOLtQAq7PfAq97VFoiH2nzSoPUaC8JDs9e
iOdiszxHkwalIYh2BfUw2COf1QI0XGWZvWbUyMunQFA1Ges89QHqAS4OQCI2BhLOmLASlQuy6umd
ZS3dC/wU6EGPWlNcfE9qe9l4jYzNt6VmikMNxgNsbwoh/DLliedB+UTKnV1kPSbKaZNjXSP1gnhD
SOxLVloGpae6yklkfR2pO70JwEdJvIwnd3EwcU915pKtximWEv1M6xv0p9kKP+WsL47gp5A8R7jn
Xr2WLae6S8UkNWnqK43/Z6EhiZ40F5/xNFwrYXEu93F2fWC7fdbGe4UBTbBOFN48hQaEU2YScuoC
/4ysCao9JrjVLkF7WI/dspMjTKhmzLw8bkveXJA3v7Q0t0vtPyF9YHABlgGj3rxNs+hFPUO1YYw7
d2oQrLglaarz1utQmEiPGimJc6aS5e+FFyWk9aQAX6p5Xe09A6RAxeTv0ZZQZsgn0xuyV4AjfaEP
VjtFz0DbmKdtSqE0Jaa8GM9qxLHkmBJUzuMcPfUf9lw6q8ni7AncO3Q5rwUtNWb03PmWIW9dZJ/C
LV7jfLzEPr79eohHOM2N5e5qAfdY6Sc1j+rWrDg5iR08E+UM7d9NMe2f9hZ6gNKib5CLdY6p7TuJ
TsmyhRlZvCEdZqdUhbKei6UVgsiRv0qNoqKN2CLfZVYCZFwz1IY+hVpTOwgX22BUQdsiDoCNE1at
fLAY+9zYk3VvhszLdG0edxZi57GyDiIsPxVhAIo9M9Oi24yC4NbXptEMGOX5JV56CpTQeUULc5CX
jJ3uRfdnvEIzxKWsTqvNZW4bzzvXRe56SdVvYfsXNEehWI1T9i4xyLGnhlQKbs6P5xAvHZwcWNce
kRa2jtZH1ukV0G+PTnQJ7OPokMyuvkI0TMDe5MLUJY6ddvSoJhiFXJuTF1yVr0WKzJozEvZvh58x
ngBppRPNYpuv/ky7lPFcxSV4uhcuD5PG4Kw2udzKMIg2pDLRq4at5kAGRtNioTanhSBhxqgf5syp
6Xhp/npui1+hj+3t1aAhJGZZqGIFJdSlwBCz8KJPeUXlu0XYdpJTjKKjNbEtlpg0EdAbpmfVyrYJ
VAFBXkiK2imYX6cxNUjmyd97wlNk5bSklGjUtrssiVEVF6wdxirPugEME6ARzY1xXJnL17pHgOsC
dDiykLBNC6/ZcDmpPaOVuvQkgdCUop9coWM5Bc20Axbf8nFp9Bim/5TFU9lMvUvr7IHlGjgsNQ4w
aTkRSUG1kSKpoNsN8410vgAmYrwjFQ55033oDDw0mSlvDmwk+SfUUcDdwD32hg+eQgdmScGt3Q0b
uGTYmmPtBRtj+OEkyV4ud7UnpknM2/XJTs1DHB3Vf+YyUqIEU2WmHnlQ+e0fXokEos/PiRVF5L8U
wQ0zzfVYa85GYuDKssCL7R191J2yKsCZMF9HMyhvaSOWyqkh1fMTCRcBBzDvKs9yQR5oeJa1l+Uy
D63C5W4a02Ddxg0sPvdprtsKGveTAhMUjqG1cwgTyHxU5hhNNsO2TVvYnuiBhpRt1PPJc2qEexNl
5b2IWDkLh41jeuGuvS4WR3eaoszKvR65xudsYYCUakhPa9t+jJiAr8jAPUwda4Bgdi6oPxi7Mj30
0uYld8tbrccCnjHlmzd+KJV6UKfQS3yueQ9Wg+XimiDac4RS1/MGjoIFXZc/mvVaEgM6OiJg+Iow
bR6iMgCGjNiHRFBzXMcY8ec3kdEzR8N5n+m77oI+DvKoG6vnji1ZIis5iRusxkNNZ+SSUSzJw5+q
ge6W9lGI/nkYJ2ttcn/SNIv3ymOJILIXjant2IvNNOJHDa66aomB57ukH2lVHudMpwTEBt9yJdVX
AvWwy77Ncf5mRmwRTOeG9UhqjHChbJku5AwNkU5cb60KIteYOac40GcoddZ9Lhkf2Tjc1Y25MK+J
7ywPDlazwIPLJXmKLBy9sHkqAWe3RF2RROmQaLKAvtWgpBvdDzaKctE5Hp2nHZ4dipR17bMfB8uH
S2ELNwfVS+EWBQ5d1En6kr/kNWoMu8EFqHF5vSnBjt8oIHalzlaRhyIHLt0c0p62AZuSlWUvky1+
GhwZw1tCAARJ1FjsN6/CZCBrQ8ldy5NczsSU807sMACpbV5Us7RPzdK3CkDhVtdUJV+VuUqc1phU
D4/y3KzhoAPc9yccqmTcCS+aMB1yDR7zNsx+lP1XtYWq/axIXmOHpkBUcCmtr5kf74MYfID8HAzp
m+bWZfa6o81/1SJ7S9jvfVR/DF7/VtXM1b2Ee5aZlGwxrDpyZRBgivTcWpKcxEajrEIoxqsVbn7g
r6+yuytC/+DF42qAqCMKB5CHtOHlbA6RtAdowWvgL++syj9pWrDPjfS7MuXINXa4XELTaAhIPQey
DAPv6hPQR0lBBeaxnUv0y8UUQHE6xiW6Gb34BcYh4N60UjBnxahnjZ5w7w9ufFDGUIrphXkwcWE1
eB5Phxz+pQ4kWi9MP6A8URkFJINZdfqhjIVshxPFL8WGE/hrn1gfSZs9SQMjeWzqZYJIo2zevbK9
hUT5rsZ1sP32c1t9XTzqIFx3KrxdpG8DKKfkDA0dbMuWyW4kHz5Mfa9INI9qAGy4TOwAaFaW71/w
AvwSQPfbIspgqw3hvHfBo2yfponyvsSQiZEkYN7gSgcrqsNcUvx6K791Ut8kpkH7UOCw6Ug58TQA
T/VrJiQQWW3uu9HChC8aD461NNcZQngyzOcQFfW7AfLbWi1SBqPD2h6cNWlzWKMnzkMfwZ6VV5/F
Da+HAWTeVWdgwrPkKqFeOKjaT/VupXYX58F28ZhpZk5soxlx0X81EB8hZgsMmqDo4pRtpfsucb4a
JlsybNPvkaTURkaz9VuTESl1iGi8B4+e9iYeqq+d4dUbxjtr3+nu4JpBhJdWYrJLm6QlEno/Isvi
bxLzHfIM6wAN8FPC62V7bS0416q96aTTmBqj9r35bltFsent98yeUBRKOwnZ2Uh0NOYELFr8GMTk
IkukZcv4a1fKZyUVxIIakgzel7nXb6NygSog6M8su77BrZNttHDf5AOR5FDTTHQ1sopWBLi0pdJy
l/hb/SVpaChy+UUjWQF0/Rft4DR5sQ0mMvE8o71X/l3pwnEdezt48zj4z2Q0sEcSlA41vC1FxLMc
aLtiRjhtMrJaVz3CTdO5SnR8Kd33QmvepKOV7BkZfDyhaTnUWX2RniJlbJ8XQA9AZGrGyWJ66j9i
W/qCihAdJjs52x37yoWA8qvyPszkx/e186Rr+rZO0RC30o0OJ5F8T55UVrYnQMw3hbIYEztH1C40
os1TCc6P8DSGBhiLjbyE85LihZ0MD558JssyEAxQIMHQaomseM50NVVXFErZeKond5HuerIHU9gT
GMWNoHrJrPyHkPipvMpetdzmlXfjVozrFudHPtbIZKDo6vnnLN3iXOvdjKd7eXuE7aS7iPEm2z3D
AId1yN3QAJmY2RCgMPXcU6t+QMLHgc4YT/61SYk2odJY1bKykpdZVcQSTlf99eTy0Cu3IvmvZ9zh
YItTMqsOsMNeAeVxeprlRiFPcDRHaYfzXj8lkCQq0sNnTeo2QbaFtrVz+mG6hld0yd/slo1XaxwK
bnxquBKLLLU9Cd/jdUkcBnq1inu29DCum9p7UCfJAMsHuyOdUp75flJRibBEvzkYFuZLTjZziGcb
W1R/mxb9N7nXqLPfDpY7AfFoC0/UmnfSiq2HjrMyw/gzwAdjZevxyajwNoyL6qUrH2dhX5WDlCx6
HbG8ZoV/QoEn7QcJXFjC8Gt3p7fRt0oT79W9tUut0t40FTdUVhXqsNE81KDzvIMS6QWyVJXohXnX
YpawsobhmBTjEZnUFyj6z+3oTyvU9ddifIhyJslIIq61aQoGiQlbV/qq6lutsLR1Hqzi1n4qm3r8
icYZBmCAbaNsNEPxkwX5v3I13n+Ud2/5R/uf8rd+lNXcoLDu/s9//uFPm8f/e/0XCXz/un3cXX/9
l3/4RRLZf3v7zVv39oc/bIsu7ub7/qOZHz7aPvv5JhjQyn/5P/3Lf32oV7nO1cd//cfbO6rbTdx2
Tfyj+737sGEwT/8dyU2+w2+/Kb/sf/3HLsOE7/3tL37nN8diT/+3LgzP0QWmi470w/3Nr9hz/+0I
07GRqJmG7kOj/P+Z6cL4N3wsz/ccU3d023KgEf6WmW5a/7ZhD/oeIeyuYzr+/y4zXRoS/4G9ConM
EhYETOE7Qjd+8bQlrlZfPFD3A0bt3QYL/xjxVZmc2qr+0jG13jhZFO3jXEvPVKbIUk1yscoat7Hq
ArchOpl9f6fRPiCPa6QougEoIgGpzuDy+H3R4qI/3LZ2TSyEXtR7P4LN+bvr/ReWwr9QKikN8OOV
nErdc7nA5i/8NQwSFn9g6LvXuVVrGl3IGrm50gK0HYVJpbPUaMt9993lePyH9zakXfHvrt/PN/c9
GyaLZXFLfnnzRiSDAfeh2zd1tPMGrNEzsTCjiraZaaCDxOSichC9pFjSBiLu/4FP+pfvz22TxD3W
mPVr4v1iTGmF9JDxgddehDUycxjxGmgLh04rJDcoPSIxQhOUwyO34Qj//bU3flk/6vsLvr3F8jYF
NlRcn995Sk9UeSmVRLe37S5aJ83wEDbIE8UMmKFb6COE6MINoNCPZqC3HmfEHjlCVH1b5AA8GAdo
/3BJ/voTCcuVDxdimF8Ytt0UBYFADIdIVbqPJFO0LRjTn//hi/9iBs0Xt00eFxeuhWMKT7Eqf/fF
EbQI+ItBT/wJUPWMbxcGnk7yjBXsOnW68EYPC6mzJ5TMHIxDP2rjxW0a3Gnc2qQmtKI9gJ9DIqrl
/QMlXV7zP65J2wSt17E8h9fpWPIK/e6j2UTSiMjo+n1bv4MZk2mpRT8s4XP2BtcYW/W1I10Q/v6C
/Pmy26Zp+qaN77BlsGv98U0DZoyjJ8p+n+iU8UXAGVjhfrn9+3f5q6tuWiYtqqv7li3k3//uq+le
ayYG4Sj7NoQeunh8jaakKsgEx+ffv9VfXcXfv9Uv64iZaliHdtbvPUqoVZ/heN0n71VCBSfoQ1cz
dWgczbd//67iFwd5ta5ggTu28NAUOr9uyHOUOt448kBj4o4xjNYVWB3qJ4gXOYA3aVIDwVDJ3KN3
Ha+di3nSXA8HtgYGMhqYuiTFb8dE22ujg/l2hltTSFDi4LDvegg+VkSLn2tZYwy9D1UOxnwTYjqE
He9tMNMEFQ2OsYazHOb00njljDjExtkUAOLMgD7s7o1eI2vOjg//8M1/4SHLby507C4Nh+7I/NOy
xQbEMWEDYVpgdsg5JqyBukKsopBvpUXDfYc4tR4HDfYDmH4GlpRYM4P5wd1Mk40TYvGYSWMXXfON
Ve9iBiYlg2JmWEL9vSoGFgujQ/qnBnZJZpd3notRPwy2utbJdTYlbQOB0dT++H+UnVdz20gXbX8R
qpDDq0iCmZKsaL+gJFsGupFTI/z6u0DfuvONxmXXfRgWRY1JiqG7zzl7rw0Pi0hNf9B30etVlWPK
nqm+fPnzn2wY/927+JvZu5bFyuG/T19VGeBEnJ2s2xJVk2/6fj4OtfwYy4ncwuFphsCAssinSeg4
IwoWXg7N+TkF7UXvRFjNUjvF5Q9ACdpJ17+awsXLXRlfk2jx71n0CALHCN3eKVdW54axlTFe7EkU
1d+l5uO4H6mtB499UquZ/4BG33aKZp69eO31Lj/mQduhyeJ3tiRVTvn3QVk9df3JoG9mF9MCdvTO
ZqcbewDJ9niUc0yKc+KZNyTbH4Ze3TP5e/LVEfcQSb8o+Gl1Pui684SZ9qGRjrMLQC+s3KLfdKgM
VmWBHxKFcGNrXjh7lbUuTSrF3hbPgikMkkq/G8PZj58sKe56T902IPcyQWsX8df3qTIrTKbFtDFi
gshpJ2YeGcb+nQcSItd2quofbd3pVoPWwXEXR2rTPByrp1qQCDzZGRgBlR1svUYIM3coQZzGhKuh
fUGlQV0bfE8a53vpNXeO/eiWUJfz2sFr5hKJa796ecKELhj3uUFbLfIgiXYMf24a1T+5MeY46eDw
xDVDvINRI5Jr4Jcn018+Vf9duHwSMCyTpdgOXM/7dKQb29jpkUd1+I06IpbHra9SjZzu8TEa0aXR
l15FGR2/P3+Wf/uoDruuo+PwYCP498rMcEn5wZyy7VKmWMM9JfLPvnExBWlPmNte0sB9/fMj/ubs
g4mEnQBNNEYa2/y05bRxgAMGmeuWgS2uPAC10ygfKD7bTfPmeGreBDqp3ZjWK2e++/OD//eL6zsE
z3E8DwLdstxPX9y4d5QcVMmf65WvFfYETKXansmUFladeUB5ykRPG7z8Ly+zYfE6/ntz54ExznDO
tazFTPPv1znXIy1HDNVt7d67BHzDNlYOKz6Lp3GfFqDcqBloZAEDyBLUECyeyLqyN5eMd6c3/vZs
/rvr82x8w/BNBys+R6J/P5tUaAiTsdBvx5FTkL4sG3GVboK4FYA3MLJkQ2tcWtQoTLlLIB7ROst8
eGDJ8Fi6ZrHFNLH+8ztj/u6t4TyMJNdwCH2xP30saohNs1AeUenYXlBcaJvKBaqjhHqu4umnagfU
NXWJmcw1Y/a97CW3yi8TPUnsBcbXdMTBvGvt7pD4NGLT3oDY7tKk4H1dd3r8aEjz3Andu3AUUduR
7PAuIt2b2ILEjsaNk3LXf/6Trseaz2964HlLRWgF1GqfziLQlWkcMw7ZevYcbIt1F/cXmqj5Blk9
mzI96JWS4IaVxWhWZiP+/9aubzJn+eLT41y3uvtmLs0nVxXwpaDGVVW3doOWIIXcgoqWZaHuFPo6
jSNr39v+o26W3iZ2k3k92kCWm+AUjEv0SckfHJMobi0ahAyDB69RuUDe//wn25+cYpwGMMgFhmFZ
nmWznC2//5+TXmQ0cPB8Au8VXd0uITOaSaiXaBOzdwN6HPHITmLvk4ExeV+Q7FAmP6XQ1rSTk43C
arnjeM4kJRoBa9UmzXnLZp6pJnQOsnzNx5rE46WY7RIXqPq75g9PTZL5h6ww2g0oMs4/rrXOq8a6
MR2FV8Vk6Omq9ICFI95UEebxRExvc5s7N1lqA1aIWrRTevswlO6PP78a11Pffz4A//NqfPqeDV02
2EgJ2m3cG+lqYmS3MmfmfyU5W+sq9fMN60K1GkCTuow5V4GJF8LznCclu9s/Pxfndys9B3A2aVYh
gpM+LX3+pOxhcvp2SzKL2g62Px1tM33po4AESGM6CUd5q0owXQBQx4KQGbdI4tNbL6j2qJR2M0/8
FMFBuIFj1VGqTkcvwDXdzEyF8uWMIyEL0Ct/d0zuRNTlW2f0ah/EdoV304UvO9iP3O1jA1IE5xzj
oEQB+4TxgJfcxzoMLwYUvXnbZU4UOrn7mleLizvoJtwKgD9SBjOTpe+Bky0uVECWDua4cCTE5Ebo
L5YdvSHeeHJ7yd5eBcxv6peeuZZVJ+IkamtlN/EP35DZ4S+v7X8Xd1cHW2FzBsYju3Se/vdD75i+
l+JhaLe+nb7FUVeutVlPyKvmTP/nR/rNIkmWEYYtCmXu9bPpr81St2hAGW+ruED0UKPtoEdegwNb
UC1JldwUuZ0gqrAf//zAvzny0gsz/cAMbBu34efCuY7iviKuheW5cDa9QgXS+6O9x6z63bTAGzBO
AgNFRx8MKoKJWBebfKKSjzjXE+NRrivP/4E0UGznanRXU9LITSnCCPnYX5bd33zQXd02Xc8CHkEX
bvn9/yxBXczMIZJ6uy2ShUFRH8tWvuE7u1ua/LkQP1uPdIc/vzzXQ8unbzodP1KmGFjQi/+8owYK
laIQfLsM1V/wbK5Z+9eeB8PHRVPgR91qmSiGRBXt6DJ8MSNopm2xgDyZYlulzWSoISY96VTYRBw0
cas8CmM4dtrfjkD/rdd4Ix22TtK8aIV/Pn4JBnNOoliTBr/EcVEBHEEjCWBbT8XKSf7mHf7tJ5YS
yQ8M2m10+v79brgBiP+8H9utVZyHzjzbNo9qFu6FxdlCOY76L5hHhil/+8D+tyL3XYMuKR9X3hDb
/7TeATaKS8Ou2m0+dy/DZN8bHtUhbLd0lYzNLeUKUkzqz3RMtJW7oA2R0CO/1qjDfymjW3dl6VCX
/BQPmVv9Zas0/tsU4Ql6FI86X2bf+bxqDBM83aRN+UZp9hurCtxfu5NhWrVn6saPRHA6VrYfuib1
mjc9VIDXIvx9Gw9lAR0y1GATL+GfP8j2794vTsi8U1S3vv35g9zFKjKtQm+2E8m0oZ5j1NKwKmTt
LNfjxOG17YIAqgsGy1jp8ZqD474yaSL20s/vJsB6piMerHH86GUyPPRGfJ9EbXuJi2OgWfOx9pPL
zEpzqoOaBHp4ylvBQfNSsC8E0jh3PkMrESTBea7YJgrFEQ6huLtJ3EC9tPW5qKgQxEiHZ9923Vs2
Oq9Mkcq9Zknv2azjHzNc2VQZyXYokpGcerY1q5mrU1mt25ozwJ9fsN+8Xn7gui6LscdZ2vj0+Qax
KiancOutitF2z0JuelAgm6GAI1v2zqNIevB/zU8JqP3Pj2z85qwFxQL7HloY8Lifm9hCGrT7G6/e
Mt3zdlLv7Z3QooisNPgmfuka+6EhRVnlwIoi+puWVTuHZLL+/2sqainH1tEakOz4eWeAxTh3lW/X
21RMtw0phOhodX0jBmC7XmK8jX5hXKayQECFQP0vr8FSFXxad3lwurkUMR69/E/fchMctSx7Hrzz
JmcZ+21Nv3yXVRyfciALGDwwX8TzzAg8Ri6Pg+rPT+A3qwxEZDewgYkYNmyIfy9vnJQKElccBM+L
bacK9la0AvQN9kDmGO71v/7FlEK/qSU5U5JU6QWgS1jH//2YPtPIPp4NHhOA3ntpegCmq869I81v
UWE0D1mhsrUx1uj6HV/nYxj9wLiXHL0xqrcYBoM7qb0VUk82fY6mDGdugsLfiu96szu1Rr2g4npt
1aG8RUtgaU8+vhMGhw5KKIQUWjp6zy0tplaPqgczyV7aSU0I6Rv51o1BaE1tdt9m+GAtMA/sgDpl
bzGKp6Krho2o8ngHcdd6SW37XbmoeQZzRPRFTXRmDs0d2Ub0lnraVi6wdF3/QjdHe7TJkCKnyHkW
QUoyoNdH50jAgS4R4d05umruZ2RL0IitewYb9VOHqHkZ+Y7KffGt53425Afg8FUzINrpxaNHBXFf
Do52JkCZ+W1eUHP7SRR8kV4wkdU0HfG73M3zZDy3hSESjp7BawTye4vklRaRadu3EF2eOcn0e/Ko
EPCZ+tEh0+zQdcE3iqD0XBmjPPlzpt+wQxbP4yQf9SbuUYLNQRgYuAQSzm351I1vjJgz1g4m5N2s
Cbzu2YBuri8fJLw42JLzdz017gs/+9rlAhmFaYszKElxBjn7o5raATDQkMHnQyS3yStB3JRNHoMo
0fLdED/VrEE4YzIz8tHdCDWu8AO2h7msONX32UsHvHFrLD9db/KS2V/NkZ2vLd0TF3Z2cenwgh4m
2iTXmwy/cg6db24z+KEnuVyUuq1+XbveFqWYHIG8bMXoh6RKOSdaj+7peu2fiyGP1aYa6Mn5TpWH
hOiw7ZmlOEfDJM6xPdLrjKd6E0dpeUxQc5SoOrryWCNUA7hK9QLa7SAAdx2u1+Y8zzZZhvY0VfF8
C2hhvu1JdCij+vZ6C5O/6VZk0t75c7orG/fUFZFz989FXUDY5Kxy8fIWRECbjtuC9vuunYqRM25l
P40ptMzOy7dDB3m3g0oKnICSCpp0/TzxDoSJRyZgZjgRIhWwLlNhvGhJWR5bdAmWxjFZryoN04+h
fRnL+l5lXncuQXfdGQ2940CQ5DFq1trB5PcYJynIIHjgyKz4MeeIf57mDCPkuAdAmmtE5KTDHceE
ZpgyDdKY6O9aBDG6PJqETNzDrnKQH43ZnpixaGXUbhlK3ZX3dqnkPQ0mtRknnNrz5NJ+d1VytHSh
jtFMxGVnecFzNskMkxcw6q4wo2dXttqqsLucs5W/bVFzPE825C0Zq/lcaNH8TAjdQbON4D7Xm+Y5
/5YtN9ptAom/J7HTgvFSU748QduaHtwOJrFn1E/1tCiFiBqgR25BnSx7RnSUxLduK6zb6zWOrgO1
xo3ntyI0ho4zEgkLzcmrZy/06vSbtaRGeD75EfmSJzEvUqsOEDcAyBjNVtdsHSMhgqnynpYeJckG
aL4SJ1ahxNPyoOdFSqDjXV/C5Qtm/uxARcGTSgoQxKPvba2UB1aiz9ajMVRnbTLn41iRvmYeMarg
GKBTD5JHEVc62q+qH47GXBS3LoSDS9nyOSlNf0Q6lHfndijhv1XJj8TNUavYsUMPQq/DMnaAt7e4
6WXR5Q+QGO4nf3S/5tIvNq2qRgjTWvvqjM+O4+XPFpY/q9JoHBdSbaO89r/2yaE2JxdYnD6GeC66
HUSM9NUhHqldbnctTrlZRbq9GllWLQSCT66No89szGnXA7uumlkSMSm+sZBkGBEi/vf0QZolEU6g
8Z4TGVqxyJ/HfujvLV+ck+mZkCjj0W+C8tYHpReDI3tyxJxeZKd9v/6EI0icizYrbjCemusBwdfW
ofd6zyZDdqYbPQTLxdTZMKOT2UZRriVrsLANlpUe6BzNpV1lGtNTELn2WojKYt5WTk+Z7aSbzNPf
0ffCWC9l+9Bj7D8HtvjStKp96JYLY8mbGUvfXMVx2gEzcGg7F0TYDrgJCQ/jR9l38gGV0BoL0Lcg
b9SWfE5vN7jB62gVKfWay3fRxDat2d7OiFPx3n7wRg87pQ09m49v30WuRz2OXgjx+IWxHA78MfW3
ft0xphiaGiGdck+O5pOR3IlkPQITuo39erq9XlMJB5kyRYA7azKcRot5HlKnuzGvkls3ew7qOA5z
5ZAZaMXmUVeWccR5AmW59ua1q7nmwTXYe4MagGsw5d7Ror+WVsnFm7zyGBtpdbSrXIcET9zFMMlV
nzpFyIi2vV9onOQA2t6xNnF/5q7Np9Sbk9vrZlfa/Jb4Pgr9SJ8v1wuHuYFBaMQWJFx8sgNCFGPD
3NtR9DaL7ugmXb6R9UepIb6PSAjN6LPxBxwD1e77LGlCKupgXQL5EXYXHw09joGywC0vyvxgTvOu
oYy4ceyFDxRsLav6ASb1S5oCQuizKYxn8aFNzbapyLcCJw68wOZZcO5TIyBSz4dWMDN8jeSJ0LqX
rgbJZjY/JFxs9nEKmNXY2V+VcL9gUVn8nf09x/l1MSJJ8VLihSaFcbrmDKnl9snvuxdz6u7mYZkq
V7eZFy+7LpOlyEZJAt7bS198M9rZs/PdNJOtjX1pJGxGBSxr2s9Cictk+j/mDnJRYZUrIoU4tHr+
sMIfsRp1xLiMQgXKNSLivH4GQDDVB4oheTDK+Rna/12N92xtZNU+beY9Ua/3mEVteI4iq4b9KEG3
Sqy6VjET16VtJmVuU7DITsbI0Zs+qDjvEbYOmNrhX+aVTQcyn4C2txxZHf6squCsrKdH1anh5FZP
aVrjQZfOF2nrM0YvtHWGijgVkLG6Afm4boX/3TfQKwsBaXXOuvsiiL64BNyutXEytq3kZKKBWKLJ
6K0GunF16d9msvc380yOaxHkezg5h9xyFbNJ7VaM4xuBXKFTgmLXm4k/yCLtoNIvtEpg/PjbQjfX
3kztGbTIlAeBblaZ+07x+WJPQiqvIZxtmsYn3qY+m6lO4CbLxKqurDu9IUSndaB7KwNfp/lq9v5l
ahH+KIePapovCMRUtmTI1BcgpUWoj9B2GFWBNNEUUu/SvDgadUTRVCJsFcziCbM0aJAPjLvVuvSt
n1phkebjlBZUi+CSqvlebwMqZMMxiQwi98eEwJMWuIbSaOFwjLgr44TEGCU02OB4Yip3Pnt4uA+4
3MRqthCmk8trGuKpm7GUO4VzoBP4s6CVHEO6bvv8w5cQ+JZUyWEmFarnZIF3uglTZJkbW7XPrrK+
1UaFwABMu/PFvhUaw+g4UKx1A9nHOgQNYWq8wBVMP80hSkfC8fWxgLTVWoeCeVZRDFfDfUPFEWPJ
IXUMV3R8U/eKbddw14YcIKtOHZnLNrFk+vjqGJq29YbhtqmUBf0IuYNRD8e+ZF+qlLfPTdFsI1LE
rFif923dfy/YAGU1iftuam6VJHK7F7Ani7oaj+kwjcfrtVbo6yYO+r1q2XrGBrQIxItjBdL2KDzK
XPqMjlFVx8y3NaQgyTEo6vKm1j1E24Qjr0udnvGCelR53Bz9Pm5QGbQxxhS8QbChubGXVn2suvhk
jYO/ZXZTHw2toaNIKAgujbQ+mtQ3pJkMFY4+vT97ywPW9rTY5j1WT2N0+JaihR8bGuOljVlr+SuS
HKO15cnvjAbEUcajOLrU7qTMtv1aNcpkuYr1daan7dGB2428b5F9NOO8gcVxKcFEm3Gjbdoof1cx
GAYvxl2aq77Elc2LkEqGC0FhO0xRNJA2jjdBM3CAHkkc7yCfch+b68ieeaNRBB78xgVZs3Am/KDf
TRWykWFA6U/2Znu8XjAXDKGsBLtGczZjm4t90xFyuK/zjMT2hPl/3fjFUTjaS6NFQ9guP11vogQ/
iQJj6dzkR1FCmZvzpDj64/wNayZujx5hGY2oatNDqLspo5kUELm8ynXblmujmosjT6/YA1dZe10O
tdhn48eUc+zglB3T5ZoxJNvZSbodquBXHxZayE+AFpaLciZozC6M5yJDm643DhL55XaZBSyV16vQ
lje06bxdXUzxcUoBSV6v4aYC9whaLBrssLWNYScqtcTPkrWumvolwb8Y/vpRw2x65CPVr2zLmVFS
UOURIJdpQgJO4mLSHHEcy5cMQPyvm/2OkPTClQ3cNWhHYWdbLbVGhAAQZf+hqdN3g8J0wzADllWv
MtZxRVxtQBqs155rZMi4I5ih6QMTT/a1BTS+zjpL2xm84zekfqY7vK72xhzAFs0Z+HVf98+wfLgY
CTKWyN/DWqtMvuQpgo3WawBIfsy+ER1p8jVkSjUwxIu9dGs9dCJoG73lHyYtmIFRY33ELbUj2YsF
LNW/D702wLNnYZ10OHJmF44+MS1pJPg0deCDAiNBX7+k3f2K2LtenYWNDp8vcXFwr8F7Qaz5SzYs
UXTXW69ReE5tYE2OaFVoExZRXf+/sX1WUhh8KZZ/rbtAfxCcLPd/vbje/fWaPlj2ShJW8uu3vx7n
1+X1n5aaUazyXmtWv268/qPq+nT/ubsKV9XaHCSYtv/33Mbrk7/+P7+eCUjjF8ecvV9P6Z//MYkS
cj9H+6U0CStfXR8VY8eudUa26bjqDleU0/VaZgJ1+ufH67XrbZ/+P6QcWdj3xdP19uvFEDdIxf/5
t17cOmE9JrfXm2aRzRuQC+/tksHnQsa7yQPPxurCj/9czJJCGo4P7/b1Kmt6f7ADshD8zDqUBmfx
pG4xHQ11RAJFfVK6Zp/RUJK9MDstDgGZb0eSxtbViA9IX2aBo5wIgbW7n6OEWoyDG5tW7n5nI6pw
GEzJNm1g7OeE3Xhxb911k9GGWVSMZ9enEq8Ycud4mG+allAKe7E2DwiszHT4yPRR35IdwPjUn+nf
r4mHslZCf/cpXW4TWh3U2Q+595UTG1HGLOQ3dT5D6AZehM6VtcdNs4927C6NY94jWEH2OYI3JYfq
paRjjz5/1kJ99r4F3p1j6GE51u/RGGfkBxKg4ZkG1X/UPWVwN7UeToEEYAMSROyTZna3gPMeig5x
UTHXO0qrO0LDQoGXCvtbFN0MNE8sIiCyJutWfk84doDaz3IjdZNi0wZU1t2KMgDbCUpNeXkDRL1+
Fw+Dqu8BCcIZIVWmCOI73PvEDZQ/O9vZ5ABZb9g/P5Qyom3SUXj4VrdWrX2QUJcINWGKMKKwoLCj
WUSPhY5Ywwmpoyglk8coS/+UW9XXsb/t9eJLhLN028S+v6YZGdx5qnxXBV6L1K9/VHH/qHX1tOn1
gSzzYjzGMnnLZajlDVx8f5El9jYIwKTZ5HW/9Up8FjGp7KPgbGQUg0bWw4cLaXyXqKcE+daX2OA4
UwlC0dCnHI1pT5ASaiRLPxGLBw4lkDCke9JCcS/jhxLEo1rjRVY/SjseNy0lcGg42AhxWWcEh0Nk
UbrytkHcAEBJIVsTIboy2prNvklpaxnpRdOaeAdM7wONY3rx7Ko82A3ce0VO7eSo4d5CeCby6kXL
qhYvYw9BXPacdshEPmei2jnKJiM7hcab588aT+Ho0PogTFIxBoz8cTPbGQGUnox2ZAq/Ud2qNTOc
cht7proVAGQXG3ShMZbHEoXHZfSatWK8iSC9ZqKYexSEJbU7LbB809Ad4BfikYIG8j5johvJXPYY
qXt0TAEnE84GSA2ObuM+KXNxdE83k0bat6OvZQ8AY0ZQv7rCVJZ4wFMhIHSTQ8A5OKVli4XxZqaT
iCoq+epJkpiz2RJrYl2bU0d/qPVRZtn5kgXgxKjTQSuMRgUa4j0t++a2jrYyaiQ+c/PSx3QY2lED
zqyXF91A/aEcI71pkwSa1qRyUnraYIv2NVgnqQ04De91S/b6KiHA80JgDqkrHH8N8WKNiEtF0Ttr
CcB6lZQcUpu4yFZZnYWalrV0PwR5zeWAd3cqpm1Z9XeOmTWbhDsJ6HPt+x5wgI61sCf4dTMVhLUT
2365ukZTfXFxupBuIsCbu0x/WzRgFTw5qfHqUNfR0c9mfHbyjeCMr1pZQbgY7UMPWp6cG3jeuYtc
K5+rMAZ5y9eIfx/g24aUm3xPBIG84CM3HLnLdSIC75xAIEH/jEGyLpBz4txFGB0InIpgyyoE22yd
dhTazTiRy1POW9kR0RmZww8hyumeFRAhjOr7mwZUzkEQuhVOgG1WzZy7e41qzkDxfcyp3WO3Lo+G
4gBm6eazreVRmONr2ZdG73AEIlF4UtGRLEqo8oFMHrrR+hE557K6tJI5jqYcqAGRLe/m0giwEFqQ
MR3OZg0RY9dv0WDVw74ejVsvbijiAoU/1vO2rjUhy+SgfK6XiwGWgE1rbrHCdSSkbrW6OcFkS8+/
LkzWxs4KfkZ1wgGLIcRGDwZGf9ACuDOvTk5lgUzFEXLlMQ70GAHSHKwJ6xzAObQI54kmo5AxfeYX
eRw1JQo6QXOdlWo5TZpbp4n3QUNnxRQ5egSN/JAuHjaF5+3cqdDCRtT7LupJHC/ebEMaq8qqcHf7
ibl+blXhhkApAWZB1yKVKQFb1MTIXFmttUnSGAqGna33b1MxJ3svUtwXVuMoaDdXOCy3bvwKlEzV
m/HKxye20r0uOworLYkqEaELX/v7kKvvpj4S8MRhp9ABFDRjYXBOnD5KkzAQ19pO6eTSC4UyBq/t
5LYQDTjB3hnARyRlC+48PpFmb6GuaeZXTGN2KGE5z508JxFDjXjI5ZZZjsbHDaNH3pPUSdcrRHnV
TI9txCqbJZ2zYdz8lWYjYMgELGsG5UobZ5NpTgCRdIFhm9uiM1mjer6ZAfdpsTzegoa4mZJbjqlD
WPWguHFDYXFLiY5q5RMtb8xHQUh+2W0w+wHKWnyUninA5VfDZYjBtumILDZDvtRYhEofgkxbeVo/
3iUtRNRgVZqdT3B3soszrblvrOq7SAM+dLZKz2Pavqa1XJLFzSQsexU6dM02i4uYAAaEcc1UkROe
GufEpgopY7EayiE9AgtlZMCivY5je8Z2R3z0YiOe6NSvHNTPt23A5mKpL8Yco5+TsJyqxRKjiOfe
TF+xdORfFAMkUnmLhZFcFHAzNRWWID6U34WnEY34XsXpj8GIq5Vl4NDnO8GAJ7Pesywwt/bQsMbS
69oZzRxtOm+Ibxio7enLTHunb9Jj2xChS5TxXstn8qH88V1zAusIYy04jfC0wgxNJWosk2HbGJQ3
Hrq/C60A/ZRmNXFZkbyrbWrYiFQ2IyhHEoD6Ut7d6wIzZsp4dRc7UpH0ZujzklNn7nBuNXdW9EU1
Vv5QZfE6k7F5h0aheEAbD7+z6Lq10X9t+qh6dKTsz2MivvJ1qx87v+dY7+BODaKfppL5q+hVTdIO
uAl9+RFlXL7ugAwdLFVCOc7oMdQeeN1xMH5qUPD9qts0wbhWteO95lMbLyJAuiQetepUjrd+AUHb
mCDmarSSiAORO9MEguEZw3xr8TITUmrn+6zgCDlxR9tAy8KpTr45I2kz0lf3lZvEF2aml26s8kdI
tztaUAZyNELonQ5Pd9/EoZ3rP9PuViLiP9XDOw2J9pxKbFodeSBBUgQHmff2yulha0ox7vUl8HZq
dOwbWq+OkmEWvNl4myPqYbbFsfMKnQnUwJCE4qVYwouuVtiIY4rDB/egm98FiA5nUhYqvNjY2CKi
wI26byaBPa6ZlxfHoF0Y5d24d9p5P0jwfAKzUjrNoUZq2p2SEJsny90ztN2pbvhCjGp3mWSjs4MY
KqzKybyJc3bXyPH2aPeSraXrwSmrOcMOxWtjghcFIMtszwh2eWW+ex1stUBa59GijWCN1sYd+mZ7
jVqHFtPfWC024N63T/kYf2CtoyHqecMmxdi8yYphm+mlu+8SUYRx1pGI1bs9ERkgJqJoyugnjICB
ytBT0ZL+O8hbxaprCMO5F6S7wuTIPXjw0g7hudhrjREYQpOJ1FzCAfWhJYK6yaI9Up79nGTmmkAa
ZFWsFEPjhhatKqiyerVvUofEqmh6TmrDOVo4Fm5yEylzMuZwYP0GYnkrqgfivjetS0u5RN0CRARe
GIMqQp/RO94GtMchhbewWhm8GRA7WZHIjyVGicaHSr74dgKkpFy3TvBh2JHaK4vOcGs5N90kOPQN
slqbVNmryhacFny2UT0HJGPa/dlItSkEgg5gk3L5OFPOIneNGBI44ptJi3Vv+8G3+EqFg4KRyOQu
HjGLZD3gIgbtOYcLj45KRXVHRdvsdMTaFgF5kLoPCKcp/GRLvBvpOFtLwNYCjgL6YNxHaYP7s/Wm
cCgAfg7pnZS1d2lq+LqGPj7p7SqSjfZijExlvOZeAvAPNWv8PnFWPBUlhSfNtZMvo3mTIsfZ8sZE
u8Z+iUowpZqItG/u8APKpvtiyO/VBHYhcMbpZPvK3zdwlkgYB/cr0gQUNw4Ywy6e8mJsz1GXGl/U
8FilJgYIZAnnRPrpJe9YSWjlb1MEJ/d50tMeWlJrVHZxfGq52Ec1DccZlk3edvcRJ5ifU9Z4IFkn
OtgO4lXXQjXqa+qQVbQXlANFzMtn3ETLRQtJOmy82bvh2BhcAv2esdeJiLRd3MDEaeb5sUo6eWJE
MX1p7Hml4em+UYRTgNOxX+t29u+vF7TtdjI1PyoAUZtWJx7Kbjyx4uyOGSiewE7J8cx+oL7YSj8k
ZvJtoE1M11oxoUlQpXla0J7nPiJYfNSaNWogXlaruC+t1FhpXj/QGu6ZsYO2XZUZ2mciKsmqdidC
yBcOrjmDjQgDtIsbu7CmjefqRdgnuTxZ8AS61J+PBY3ijTB1oGo6PU+otoxzHMbNtZNsjQk8Xopu
ZGBIWQOCOeEdHQ9BjHhbVMOHqIeamdEMILIqxoNDwVoK0a5VUmOrBRqx7hMzDg2ftqJxTLO4eigc
ApBRS2FaOk3woEjBScLGqSJi5+A0zFECn1aL4pPwi7s0scQuYcBABxTomVW9MnxnFbELEY5S5msX
0zlhSlO3Yj4iQzOL+k3RS4KSJoZBhvOOFlXbO0nlb0dDHNAbNMfrhdYMwYrMPjiZpcjv86ncEHtp
PCq+8QepWkihva4Ok/C/FlH8oWHevMvIybyhatojpioBzloDR0Y4nTPAlTW0tR78ocnkuHZj4PLx
CKGsjrfe3JNNWBGzGrl07qZppPeaLDN+wezZCTsZtdtu4HRYC/91budz1pfI3q0BQLknKoYixSvG
2I6PREBKhma8/x/uzmTJbSXbsr9S9ubIQuNofPAm7HsGo1FImsBCHXo4+u7r3wKlTN0bmXWvVQ3L
ZAYjGWQIQQAO93P2XnsUOvNfgoEP5I8TsGLAHImd7GZObXXJugg6i6+O42iYhPZZhLwyCm3zPtFX
HdQP1EPh61gDlrGatF5bGgI+34uZCsW9uyioSFzt4E2aP0q3g+yjCJHNnfQTKFuGSDHEn6irE+XO
KdYLZ8/C2mH0xvDXhxaEfsuqNmHWP2dGXJ2JD5zsDHSj08DpYRzdY4GhOrBNmi7a4bF/zsOwWPnS
nGP3SDe3G8/ZREnT7omCRroi9fLSHvXM/e61JuLN0rdXpj0+CycT+7ZpF55eI1aYI2izPOeINg3r
Dg+dQIvgDalNYy8izQlo107fHIEKV9EcZ/UII9Osx3KrtAZwZIfwHTNIE6hi48dphWHBRbLOqihp
SOdtEOFR15oIMMx9ED0VYNwkMt5KHwSWyUxfo+3XFHJLpNJA7pPaFWKmnquQQDl0ptvUn3ZdXhSr
oUD0Dli0h8slvWLrCCV+QJjFP7JIqPTbfmQRIWV0B7/UdkpP10lK4cocqP84fnuuMu3TkA1fA5Na
SNYG7TKfxmEBT8jYK228Tp0rzwVhHCdDNd4KNVVGQ5MmKojDTW6ZEfDOcL50oeUNWUVA2kdCn5mm
uIeyAWHvinJVOWXJrR7Yh4DRubOYTkVjv1Z9PuwaC4e845tILinJMJdAX1f0y0bRzc0IUlkkcfix
bGeYHzV+FqnoeYqRpdzgXdJqGg+FnmwTf3SPgb0xDKJNJq3OV25O8cu0ZbPTJLzoRuXW1q/8jG5I
2hyU3XyjHq5vPaskqMMKSWemyZYm6o02mbMdA4uyloa1hlnQOjAhwEaOfsxs8q4Hq/UfS4pL40C/
tsW9cNS6JmSZ1zyWSQhlIAmQQ7SaeGryN3KQ0gMy2G7RZKBty7Cwd+28rtcorHXNnIuJvXepRbgW
bErheG5jyuglM8fMfQ016VFeLPJtqYfDqizAUmf+4G4YDY8cLKCyWcXaRC+ta5cbB+x3wLCEDi1t
RCReYa9ZYIQSyzCsrZNAlbPP+uxBko5+ynOij6q6qi6uy5zTaYYTg/C0GPxEXtOIOkhEbS2KS4Iz
6uaZGRRRsbmFWCas95ZnxiuBl5/mZ7AOYOxsJ/jWGGkXXqlIAs3K6tK607NBp2yuSLkHwCMZYRxq
ZE3NF9cXI8t/hzivxjeey2RqDoxwBzE6Caab/q3tTWMZx0pb1hblvXAtfBmuTehyyAmNL2HapHQ5
8m81i/btMOOONfU9TwhmRGJHaJ0df+tJckQgE6S7GMu97fUKKpQhN8Lzv5hmfvXje92WQvZo0ier
Q8y/LWe11HRnb+QhxFZJ/yVTkHQhW2nH2o6ZyGItXJKwIBhns+/0eVlkZUxf/Cnmvt1RLPK0mMJC
MZyt5jM1jGXMROTV7fdjU7kHkvaMpWHHHB2vpCsKwWWNgf8gJ+utckmWiPQwOQyF0yDkN9Zm1LX7
Mo9bFugMJcwjb7n/w3ArddOFPaKG8Kp1XkAidAKuTBc0DDVHyYIagarENhJY8401k/sk7T81KaHs
AVSVIneXQVUWpxRnwTJ2FB3CifWwVyPD6gG5BYr5QJRSDBoT8dU3KNGIpOEo9/ZOuX23cGwgQEkn
rYPtaV9SjMQ6ntYNJUfuB93oHQeLP08MHnC4vGyAw4tqFdByvMoxBH2HpIsKLVH2JXGqLs2WJHQO
QeZBGh4Ntfc0J93GlP02nfikA5c9lkMjMbASXOuKi6LIYoHlGzTtFhhwbEGmcgaYNRdyWr1art8f
MPapbTHpzlLRfhqEQ0PfKgtUJAXjvmiA9MybtLe/FdTWqP1F5YbiRbSnJ/Pge4U4hZX1hTml/jWt
xM329fASjqW3MUIIl10fc3/tDEIQvG6T+6x/cJxxgGs/Za3p7Ki3RK8xEchT3wLsoQgWF3N7rAme
G+SsTJjS+GDm2b5MiP4N9KDa54N9s3J32Jolg9aUlLT3ltwyQuJ5U3QeXxuma23lvfppxeS8t5Lt
kIhkmUlCr8fReondfJe19Zup6uQZnnazpV2GwqOzykvWVs9Mqsb9AKY7mfL0Q84caQwba9/Jqllg
BF/7bsIyrQhrRqReLLuEgunoYbAH170IGzM8gGOmcwcWdKOVNgbzOmEpMOHCMIL4UAI0OCGZ28xC
9nVOYNqtDhVkqaHQN+MoP7sI15a6A0paDHgPsG61y1Q1u9JU1nEYA3tBOiV4NMpvCVgECg29AYSS
NQ3JzGc5GdwH3WKbBfRixkQDOMZC9+zIZFsryVIHfznH2H+8pH7qbGJJcoAoucrrwqRCE+b+mcCe
nT4IeUiZS+87IgbwjgMUdM30EpJ4sRuCDfvBulyLH0fl5uhtxvAisQwSCuZtTEC924w+JS2ood5P
hWCprJ1jVVvk1Yp4ZRlTsW9I2dl4WLxWnk4Sd8O6rRycjynXCpnVsDbNOtznKKiuWaFdsrHq9vDs
6gvQN9AHRZiee67L0BqMg50pxCaDDwgBLVyYXMJGtMs6taNTQrLxcuwac1vlgJ6HnETe+8Dvdawm
Xa2ASNqY5p57xyUamSrqZfGggvhqmRR9J9HNPLLuyMF0OYUaBvKi0HdF0p6pypMoXVbOk+/QnAgr
80nlM7y/R3zUJXSGusj4kscFWGa3XneqFJ8AU5LINdbsEv6OdV5m1ge92zXd94Yc9efS0psHL26e
8xr9FOthk/zGIP1gp+F35Tjdd6Wo79kjGOAKPaytsRSOpvHUaY61r80hOXum2E5yKAjTSHI0iGYM
ul2Fh9aqqI63o3sJSSHY+IHKlkPXrgID1qBGK92PzOc6ktCyJk4indX5qCxIhR0OQZSc1qWpuH/4
cWNfuwKcaAiIQFHKu5bzZtQzciTrangQQ29SH9DFy4RqHFryB3xycl7jgtXo04exsAbYi8WPrCC5
z4vdErKajqCI1KCHXhoBMSY6rD/1mPusfIGYuUebOufKw8xA+T6Ml6aeh2staN0VS2sC1usqwgSA
t20qmPdXaGljJrXo4CCji4ZFndlr+HiD5LNhG1fcydoW22a4MStEbgz3n124qczIVbOPVB+Q3VIl
68lMHBxUYb0TeJ2ekmz6AUV7GXmEkgvZWruSdTQJXB6QvE6/9gPDTwz6k6uwx/8YJeqcVbOwRXgt
rdXJP2ZVQZdlik4YGpOLaZyCiua2aqwMAYm8NWlAwoqjqkMCfXSFY6g+eo6vnzuR1xezTvd6qZ4s
W6P8jDNn71UVE5rGXprApheGDKyXYZSPFPubQ+cRWIFFYDECT3xCI/xB9F5PhGeZHEvHT29mzQWv
LBmtXCuiQkY17yxjkOSdiUF3CE0S1RnqMEJ3u0wa46aNG/Omhrsp2F6VbeqcBieoL62un8mMBqDa
KhPEH3cRLaV06wQRyju0TT0NLDudFHXBtnkEoK/fZHionS1mq/RrQnlq6Qx6/VB3D4RPpCdIjRoL
z8T4iDARA7dRNXjBpv6V9WLXn/1CeJ+suFF0f7gpGpR/mB2SdE5C0ZKaZfuWDzHSRacQh8yoP7Mi
0I9mxT1BRtZaxw7u9iOJ1ujJOSoMTmR8hw/9YD0rj7meMEIqJPPGo0EFcqO9xdy/H7BB3AxAdaRi
2QeA3KiIYiM6dqN0l02J36i2exixQc9ZyyZoWG9rU9/v0rbddl1i7Etpx48+wjiwx2uXcXGZWd10
dChg7EYn6CnJZIdewxZYSCv4UEWUXYOs9k8c9RwHY0kBWiT559RnIgKsI7oR621ua7qjH+htI9O7
UdlzRHI1MwR3WXMo4Px/yNp59QxdoOp2Grahswj0F5+G5g9lldwCXfuBxDd30dU6v9X3rAtdoVvS
MxnyGn9cj1CiVqrNLmqCu8sRb1HKFvpZp9YPir59ahAo873m0WtYUt4pPfxi/VhthDFarGiNpc0k
tMu64lwkaTWnNUHcIY1hacS2/1BlDvEnjtqGTvdkasG1ChHctkk+bH2HLL/E57+pRHqzR8870qdX
dIIBNtpl6u/yFPBPJ8bu1uMu6fEdfHSIS9gmSXQjRxSJe2s6M44Xl4e/x/23cWrT+QYYNHH8NdRR
93LfxLbhXkQg9DM0phWga/pBH1NRVkcHpCZhiLn+sak6cP5Z6B2tHnkf4ebuNtW67FxEMdpt225f
Qk5uir3JB8RU8ZbyIUuqKXD3RR0YC9nL4stIi2iMDP0UEh8GdUfaB9OayKVRDvrOmla9lVlfPaRC
LzUlHGYDdrkEFF+hqeiHx3F01FFr/O8D5aDHyCeKvMgRKsh7vSpHY5oXoUXvhvKVU9XZyRt/uK42
DCvLQtkJVAZiqTDabdnMroMotl7sqQ+XkdlZh9rvrJfS0H89dQrud9DiRjjiXbvTFbLwNB+y/diP
mAWy4PPYWtFLWjzKQqoPnekHj73Vo7mI45vsQ+0K+GBbkE1IVWc81ZYMkedJ95bkfvjBuPci2qE4
dH5OynPtPIfpdGqk7VJOScZnghNJAhPlsUoRYbDMsY69iyUqkFX5cfJpYWEuKA54M7ttVVFzkKjZ
AAsQLpYQ8SlsRNj5LC+f7GrY1llPqEyf5hd7xAeZW3RyR6Tm6w6w4IbuLopKu1YXU8F19UtvW8Kf
3kqzt/bMyLkkmGwshowGvz9qDDPMdJd6MxB7IFnLMrcezw4TflD3fcf8TjN20hDNtZtY8hZJYH4Y
6T00rdc+smM/xqqSRNfVYt0mYb/LkaEtqibxT8i+mzVdTRqsfuVcExTFXrJsutY/dgET3qxuf3A4
KRAGdc2J1Fob8sTmW7FhPbDSFQ8sK1ssP/YRRDAhroNK1uJ1tLPkuQy06pn5G4GQWhpuQU23yx5K
/aafmuliDxTKmtF9bS29fUFiyxLXzcYbrR3jQs74qk3c+IyFw6YDOX6unMY43zdaB0B8xANJ/YLX
aJPtqlJ2Wy+ajhyr9IBaz3j0bWjHbXIrah82fTYwphksaxzXep6Mp0Zq5qvxNa3bC3lKwYdQM4Mr
RJHXwSE/LLVdhb8t7K9tVffXzJtOOGB9eQB5E5PuR90AwC1T1AnjK23inBjSsqrvRIOjnkzcla26
ga0dmQ+tSN9iifZyiAvrFZ1UiMjuqelYkcSOQQKh1VXnsM6vrui0KwsGREAhgYRqiqujEWiHuuDI
A015dSaj3ZEbAULR7T6xsjD2GMesIyW7YDcMRraRA56ZKp3ytUQHSuEkEc7AUjV012bglyuFdw63
WfUBADOJ713+lgozfJnaB6cJszXG/3491e33rmgex8LwVoNQ/RlSxQF4tg08LngJZKkf26wRC3vU
phX3CW9LYmL303D5f4Usvbx1zffyPYb0T8DS/y+ppoAaZ+DK/77DWX9xU/9ENX19q5miBNTG/gg2
/fWxX2BTw3D+ITHGI2YhONq2BZbWX2hTwxT/gG5lgeWcgad0UJvwv/9LSKimwDpdcEEY1qly/4tq
Kux/0Dk0LGkhoGdtxN79c98efrp0wcFyXNjXX8//V95mDyrKm/q//+vulf75tv03/h/IMQ5uD9rU
DiRCE4HKn42tE7LDVqtb50aoTEQyRTJi8Q72TaD3y6AFN00hewlVFPG5JI/b6dWcFqrIBTEyrgav
3MhK7mIyS89amvz4wzf5H/bO/LPt9r53kG0kTOTZ7UtD/M97F5Bmkros5W6EHBFxr8Q5lRphhZ5m
7wkvvSnhP9oGztBcxe1qnEVW5CGx1gxqNAEZy+skAK7s07wPPTs++RORC0RHgd1EwXxt/QiZYw41
xKH3TIzV3+z+n7EYv3afLu7sFKe39R7EUAXkDIIOEbf7gow8gvhSTjFxkm5RLCkem6y+QvkQAk+2
+k8joSQPjWHiAXJDCh8iOlGWo0Ds5RcXaZ2nJWsgacaLJHEpUpq3yjM/20RmWe27rn40Z/G4z1RD
+RkrbAobp0xLb3/zN81f+Z9PGKqxJuZ36UnOwfd/k2lFQS7j1Lpxoufbqia3uKtQEeh9sCf5g7yJ
0LBPCefHBtqOt/NVqR3w/42nQfj9NvLKF28Yy6ObWRsZlwZZDc90WdulGSfi0UnREAXIb7gPNH+D
DbgTVv9t17l24HAYXFXv6Q859c82QOd1A0xNfWUuXRjbniIsTIzIpzWOCxPZKIX6MTl3bTp8LgAq
ef3GtrVuF0eGXHP5Yi8KpmFjtSojW4+ArD7E/8KfcNTAXWlQ85dk78mFCd2Vu5i1blSvU0WTNXCS
eoTjkMiDr0ik49xoF44IAXN7qHos6vLrJqM3VkZTjDs8DDfYRoGi94XaufNkWlF+FyrYTf5sKgIR
VqIdoussWV6MwYVoJnm+b5J45XZOtrUdeiFVop/HoYz2Nv6TjZGhyfN1gcVXjZ+loobq9dFrp6n2
HJO7tGaoYMak+wRVxEa8EXrTXe+P+qR7SOImWeuWVj+C1UNgWPqI2iROO3Mle3BhmPWenYklZDUk
BkI80SzQQJT7Acz7qteKb6MzyH0W1R/NPMBWOnjiFhIvYmd1tft/OFUdYNEzSxo49Xu8GTJJqx3c
0LxpJjn17sz/Ys289Wtqsm0q9rA1LwjVvT24qJcwghyUMLvA3qOIxTJ9JEuq2LYSMBjGr1PaGjfK
CEFSoROWI9bdSp6lncu/gRK+49rMowZMT8nA7IKkpfvyjm/gaLobD3Zl3CYMQQzc4WOQONe5GLwy
nQwxFUB2DjygHc/18rMI60OkJU+1fNOlbmJsiX54COV2GCOpCZExoJFvsLZKtN73OMm//pbfAbfu
u2sZkJ9oYkuGhfdjdCdlTlVhMG6Z75UP+oheb0w+M9k+ha1q8TbldElz7+DldIanPDlRA32JyPXb
//WOWDN34t3lbRnAMIBLszf/Blimu9Vwa+IotXn3hOJMnKrXNIydk4pojeha+yHrPiUqF084ZM+B
OdDx7k0T+Sxf5UgQF+229FLljUDOSioOFrrY3BclAQ1VbRBKDzuUg0MyXp7vqIi5lN66R+p86pKX
46H36ZoEPtGPlYsCTNPy8aDF6cc4AXbz13/qfzpFLAiwTCmMGRrzfiQzhaaY+vn6DQLSV9H28bH3
yKihJkj/NLYf53wuR3k3TStjAGwDaTKOdTbGzmECarFqpHa8Hb2p2oeueTSbDOrgRHWchEltRYRk
sPjrHXb+/UYOqQWdzP2fa7+ntxpFjCDA6sxbVdMfNbOo2zJIbye3RZjSuFcP9DrJexAfWjcBduXq
tO6qWOxrMtwxyz4gzUGVpYavNlW3kxHSHrY90kJ1UhS4ASOi9qxkH5rxtZ8sxJhY7/aeeAX85O30
0KKmpkgfyvkfdm1tHUKJmTkrajQQyC8WneFmJ8Ac2UnHmi0DdXTN4TEBzkUybifXXlwZO40VEc2c
TT55RA153Z67gneNhwmkE4HLeR3YPyA6LBFFGzetJX0iboODio2ne20uQ0pC9oYSB1aa6GSz4ezT
nsEzX61nSc7JrKxu89ffu5jHinfXhMtSla8BBDRugXeEx5g4ztYbpXGTskgJGpq6xzGc1HFyESph
XB4eNXRxy4j5xWlEV0S5dtw7BPGugRxUu0xHD40D9YB2Cp4IMd8tUbm2GMol6w8SF8qQ3BE1Hovg
pe3QK8Fl3BRli5nbIrPdp+W5y0dB8LojN10cXxMtd549T1umuXmcrNY8e7OsvETwgv5GbKY+2QEj
Tp+6crKWshEbdEZI7bgPzt1yQoDsRO6pOLV/c4a+Q0PdhzHXAkwvMOi7wtbffVPaYLad4wvjRpv0
VZRk33ht+DFBQ3esS4P4WQd8o99jK/SjLDvaY7MIWzzf2EaK4+inM6F9PBMfOP4Nc+jOFPrjMQQd
xpjGwkE3YOsZ7/eMhq8Z68lY33psxMe4T+oHaSMjl8kLagXvVLkkrmhY67QiqlbkR+Zbv5xge0DT
X95P38JKup09w2QofVvnykPtjThUP40+zCeT9nFA4vlWmIW2EU3CmrYmOLBpwxHdAlJloVPaeaU0
zZjYT8ZiAhO6S9zmTcvTfm/4GCkmPDgpanslchJd02I7lpNchCXdFVHrS7ueT34LZ4PeYRfK8A0Q
z90SpS7DDQDBCrZFQh5MIIuNRfdpRXuVJpExXpLkLU7G9hS16yJlaGbuAaNZmR+SjC5055G/1xVA
TGTQIz+SIiDG0CQ4no7+2qKwg8iBjstfX1YA+P7MoBJgxHSdC8piVMNn7LxHnU1eIt0yGoOblvTq
kmlTtxEaSjM7JzdVaSfbLr9F/kC64zR6e/AgB0kv4RnOTLXvbQTxofvFG2Y/zNgKsTDdaVqJomTa
aOh71628EOP22GzsQNS0nr+kpHctXWJj16PsdbAW0QYRePKgG5+ahgpL4g8vTefo51Y9xDK56p0W
rPjC9G0YV18j5BoZSjOEB7YdPvad6Twh5zvQW2pJ2SHTLxfrAQUTcfTMf+Fht+d85E/qhMFcNaau
IvHHcseJ8ehiZxrSRzdK09UE8SHsHLlzvAAIU1UcihAzoeON+VavCn2VDcIEXOnSyXWS4fTzkdne
hoz0Xx9NaxD5/smI6rWeDMnVLvt1pvDWWlrlbt00X2F4KnGP6/m68AZjFyTmo5x6/zYuLYdSlwMa
AcTAq9G71Q5WxmEAhkHbwifjBusX9q2p3oYYnNLSja5B6GFzjWdPaVy7W34tTXzs8it4MizGqDfi
Yhrila4Adg9Mei9l+pGgZWPfsrxeTrUerJFpHzqiuE+yMLAG1etaMh+o/H640Q4PKGu38WVOOUAk
Ip21NWRfJwQyu7wK+TttcRkEhHSbvUlnKVF1taKwXOI8NoiJ6tEDutSnMr1R68HwlpndfY/JQz+i
uEVjlupbbITDqmrR5U1aexM9Zw+HF1ZM5n4zYlLTqnDUzhMBcfTiu8u9e9E18efamt5yD9VfnKTO
Db/OgnuGse8850FU/scqDqcHul8bobJoVRFfvY6Fhra5VruSCjpwgPqbSGmUDi7hymRU6M9Ele1V
rU94pnvaHZ46MDE2dpZtBcu0Ti4R9oV1XEwZjacUYzgshYJLZTegBzqjxqqUv5V5eCLu8btnKI9a
Qh2DjxvRpjpWvblT7PwxqhExUTGlN7/3DC87mhJque6Apve530LdGInf7DN6Q/W5jVxIqsIbbm7t
tKsCe31HZRyvB5JFL4XYk3lhQc0XQaOy8ZK7fVYhp6CBO2P4FsG0v5vSyD1VKRcYnDe5M9DDYYY7
+0y5VFAP55FwTjSewllF5qyKL5mBMyADDScr+NjQ1Nn2KODnl6priIPhKpAmoC40+VpnA3WVFsFa
2aJYhYIEWk8nf5pPnTRdzykNaN7roPH3d2D3a0ks+CT0h7Rp9AfEr/1DvLdzFNJRw5dU019etMTb
4y0lpZyGWkD6r39olLBPWei8tX4SrW0A/lEzOFcj7aCYKVorvg2cM/CIh6QOC4Khkl/HUJAVaX0e
fE/bAhz1CQpugN67nPm4aZPpYJE3tpFh891t4uEi541b6DltH4pCrO3cI0bOZNsRBztmQfAwNX2z
10z/QWFZ18pJPKu8PleVH5wjxyJ9QNKXMsLqA+xl88mBrgK4eLpE+tal9gBvhZw4XEP5F6yT30Zf
c7dqwntqNLI7TQU2nYmR0jCq4VjYL8BY60MyhWg9yEcVcnIf7nOZIMZOgifu4rvVJcAavAuKzN8G
CS02ShnM77pSLBkIQB7WnTr0rrukS+qCJBo+l05zSLH0PolErH3boZFvTR9tNC6brHSBK7RQo0si
9557cS1i0tmT0rgyToWrtoixH4JrQA3mb1w8iJaTESbmOHysG7D1dtr3sDGsPeAeLKUqXNSyFS/k
T71o4TSsyb1F8RrZFWoSlnToYv/1kNU7z0GdZPmB1Wx5AJBUHlgWFT+fmvVA9Nr9J15MEIZHWruQ
UXGwc2/S19PAWP3zOQn3C3IfvaUsHHUozeHXhrjss+nW7mbQ+Frb0q7+sKnkQY8Ke+/mgvNjYJRd
u575zccKeRAW8yLH9ZtVYrvjIZo3boAK0S9c7L0kDJcGamRud4ew77qtaWb7ONDGdTZ2bz9fBh4c
4lTZFrNTupo3mQVyrI2IK3KEHa/SMqsPmYCLw5J+B8CEeO1Ra2u88mxCA86aprNp0vArHvNq46Qp
SXSyHtem0mfJffoSiOClcrBUgP1nOpUDMYs9C4bAiPTZCkO5sjp6vG7OxTJVxGEU0wh7j4E6M1E7
aP0hb+FNdHWj+COTX5t3TyesIitMBfbClXW87gXqv67OP5hanzM58NXhvpncrvj56P60GjWx62rw
1HFYsoxkw724ONyf3h8FPbD6xf15PKhNZWiIDtz8Wg3GU5yKYK813JLdFKYfDTv0hFDQqtCUKyQ0
01Y56hnMZbjoghbdeDI+6BFcBHI0j1WptLVrfNcL59z3Mc4T0LasaTtjmXhOv2hKMkFEgBUdtZi+
bsoeWVzf0+iP1SWVzw3JYZvA9ZO1ZqZvPYjmqY/IeaT7sWg79BF+X2xcx9dgJ8+2Puwh9QgyrE6j
HHQwjHCXesWhr/QfGpmvEjpfpLlcniEr3KTBuBL36wqQC4QmgViuX7tMcWjXj/neVuHeK7n3p8Io
d1H+lmvRpvfyFsAfbC8E9i0KyO5kDul9rZ4ujVR7cmxsnqHfUM4MCtTLhksynwWIQ3i0mGeoxJ2T
EM0UAvw++YHbF4ztqt7eX4pnAML9ffdH99d+v/fnZ/+PP/79G2z8CfT6NDA37/5PkHjQyn//N0VJ
UqKEy/KH342mk/eYJdAKI3cPWOV4+vuXF/OsyA/L7xUiL1iu81+hGJ6mZdI1HBHadj//l/tPfn/u
viv3p0lQEJLjBkjYRtjxABgXtINJYOYKUaB2ufpYIHmq+RbH/lYbLPw0Uz8hJvXJJXT8CB/MvJlM
s6KFryMEixsG/NHYmKizljlqeqSkyNlQMLO8tF0SKZzEW2E1ZMUh5oDhwvwaxpGzR/1pHwjzhciD
D5M4RlvqG/T0Tz2R9nCZ5h/fNy3roINHbPHSLAuxlDngNlgF/Ji7oH0Y4/hIu3ra3t93f+m+uT/N
7FzsCFpd1fMvub9uz6C7+6Mi1aka6LFc/f4AM3kwa6yWgTyN3s5GRx17WoNUv5kOdsXN09d0BEHp
hCoGP+8u/oir6MnObMQr8xiCKgPz9v1hnmlzNGbhYUe9v3Df9I5e6GscgeqgiLRZtKUlV77BHeC+
wXL969H9aRj7GTcEIZPF7/d4/3r379fun7u/+92vGYI6JXDVY/Tp9UmsWvrH09KcT89EWN40z9mf
A0wUG5MeABOgbMgOvzd56Th/fHG0CZz+/eN3T+8/aGawyO+3BGPogWj416/9Tx9hOtAtXCMpV2FL
rePnu7NMyV8PJ2tgL35/ssbnsLW55dgCC10IOsz3on/u/O+3/f5PcVL9cbfvP3j3vns37Pdrf/jD
7z9595Feltp6ss7SKh4qyqeN+PnNDa1rGcXy/nsKf6qbJwLCsoOfYXTZ3b+ZIunybEdQ96KGULC7
H7PfR/T+VDYmCzDk2Gx/Pr6//Put90f3Ax0paJ0UWeYPdJ0BizDHjbW14mjX6Sbz/n6SxRpd16pk
Id7Ow1w19va0vp8BOJPj+uMwjyTyPvg4Fasjo+xZ+MxksxzRblIzebqjUO6bqvb+SUu5P/dtcve0
OrQXhQGPyJ1sVhicXPdfGs53VNs0AuoSPkifLAI3V6H8Bt12/1bvx6Vi4rshnOK5YFW39+cZjDkf
4AlCSNSs71/gu6///tofDlFxP01/fuu/H/oJYamsrNrPkKq+ulpEF8uOsPeoCfdE6xXQ/tz8hsgX
aahGAPBkD4+AoiAsod960L2Np9XeJooLbPm+3y6HuYcpkj5ZYyUI11hmSOwg93GpmEriOJyqMy2I
81Ca5av9oCFuO3n5zQetsU/kuEf6DFJIwdloQ+PLZNTiUir9GYBchBvy0iZ6dUQWfEPqbuKqZcK8
IdR0vAg3SddzJjf3PLpESCPWyiydc9SGz1OluUwRxHNMltbWKb0visEKRkOsk0rVobGMuNcPkfxc
VgClVdu7WJEsf4/W/Jj6BaUxB2ZjiIamM+NpB0j8E4gprAKoSVpkaEuFJeCaTOUG706/9HV/2OQ9
C3pNjBDnhs+51kEPmw0MOvgmPJCdydxAOpsKyfTSSlwTKwlmZWkMXycawJs+0+TWD+rgQa/XQMrq
XOCMDMYPNgIcbLVEGvvZuNHrVu5QUPQLV5ePZR5Ej249lduii1+6DFMXzWF4zWMREHumvDX8LvvN
7CiYoUwOAARF+56L4YozCbhNmHabMlIIJPVXexQ2t1hfwicZghVf+yUfZ2ZOlX/Vcj0/d8UQc2uM
d9RBHxiQyqOYnHCPWeQSxw5GaCe5CfS1z21H4CAw/S+DOeofqnSnW7Y6Ks11Z3OFQgA64uDCodNM
oDR8L1j3Y8KtMC7lobaoGXA8vk6udelkYR8jn/ugT9T1HNeb/Q97Z7LjOpJt2X+pcTFBI43doCbq
e8nl3XWfEH479qSxp/Hr35JnFvCy8F4BNa9JIDxwI0IuiaSdffZemy7bZWaSLDLhKGOWi/LFoWAP
dCp6mMh+xixmv0xAw77yCJhfZPXWTlRRDvSBMNfUnzKq6xeOaOsbea2eLK3Y5q0ITnXl0ytmTJyz
iZ3W1XAdNEE7iqD1PYmbnYO5zvCc/snqHiXytmZHWdBoHHVJy1ctZdDjQWf43mWmW3hfpiwx0xKX
YJxv++6p61MKy7HMnvJBvUWDJ/YStE9NIGlD9TE+OEf5qwYoy9IfsDlNo/HZ7yiVeYIWTJg6LvqF
WcTDEeM1TUBgEAfWCdhC9ULORCPIAjp723W2wW3AQ235BrcLhaPc53hU+e3vIoiSSxqIN/Y3nGCZ
0DdCjGuu7uoy1XyxqNJe2kVTgp71nmNlW6fia2bl/NYFPy2l7zopwyeRyE+7lhNJYaxPldZnVnjF
BcMSN7HAHPZNNZlLXbVvzdQ4z1adnXOMc6fWnH6BTggWUR+7Z21AletH9kiBCYmV5foLlvP1aKYT
naBZsyvb6m20fbVnPt1jijC3iT2dMESyv0iGvWJv4lZlcxzEHKwtK+XV8QYvmpDOn1zPrympw5ds
AmZjTTf8sBH2zie/AE9UuQcjcXKkYraiIvc4IuXWMiX0tm0SaW5Z2tB5PeAmi43IPPkxDs4qZ3/w
T4wbCLfSIVODM3nRZJ2zsrGeHLs5eJ8GKz/JdgbJZfUzXmk0Qm1CVrZDaR85eE3LsrDSnaA6ZlTe
MhSQoZ0i/aFHXjnTvgG3pSOYSWbSGvLwbHjlH92VP2LlbfgjYP6skG+32cMFBAFxx3rwDAcKPYEf
V/CVbbYtRscu/meQz+JSAuHp46zda8/4MJmKLxjxoRDFFiwSNzlk+VycWLvCCKlegql9IUHsbyLl
7SpnPqeF+lEZzcV1cBmaIbvWYPowyU+TSSUUlwYN5lnWj8L+Y0JQF0HzJX5YYTmfjdhYN81eeb14
SfRn4tngYQaAPFbv7vp0uHdO+tfJ0mY35exNiBapvIhXA7PsS8uGGoSfbvaFvvtJba4HYGBL6Zbz
8zigMNolHwB8wa3H1Jq7qfEK1H3neScrT62X2MZMxjrg5NQWUU4fC3PxSNppQjxHHZn7R6yQvPb7
LOt2raK2ozmkpDumqoN14D2bo2yIwYFNmsjbTeng0w3GBKgNL9qm6FELdwKlkhBSN3Pj7PQr2fVQ
68EYbWJbXYGmFys/Ef2pmH9WeIWffOS63hqfOcq5ZJPUdspH/cOG5m7bOd5REDlgivE9xml9wO6v
yJiP8athQ2DyTISwOcD+M7v906B/JTjYfxqtW69UPeNqzPjSokaWjNFw6D2PSHMzRCMaUKaedMcz
zQeFAZKXRR8XRLPr56eB+Mjh+5+ENtlleyr/YNHPdy6uSULLcMam8uRLx9jNLWcoawYq3ILrO6sq
3ZLztBYyxfEcpVO/GZ2R66IvMqThLH3VZHKbiIgu0PL0+g2/KeeCjQfFgKtxKq9T4eSHJoGjxHdi
2brWsW95MEBsbFeq07/dB1eiEmIR6eTLMBtvH5WP2zZpAxBLkuubQyVHrybY5N2EdI/flHvrDh5h
cfPcbgtMvnL2k294a3OoOx690nim5gh/ufxb6n58A0h5yEw3wSiSJ/eWYMKiTaKtWaXzLQ6yLzvW
1RnLIg2h7KkP3RPdfphja7g33Oi3rF0Y5SXAcV3C+4BcBXfk2FnuHrLY+Iq0wtfX6Gh/hnNU2ZE8
+LR9cFYavxDnzW2eMsL79RicZRpgHiIBHEzZdGnGp0h98L8EwMG7sNFi/hG7jVxoM1bLzBhaNvc2
hVYSyTTknVkS4XvtKrrdTMPBe96E3oJS3Hd4GCEbPWtexqPVbhpXI82Z7HZVCD/FbDGTclL9IWX+
OoySEywSaxAS0NPJ6HIemF7gN1uYy2S2GcfoOjWonymZuWVq2B4ZkXw32hobMRjoIYsqWIlfLO/E
xfT6LW8kRYTjh122Yg3M9U/UsJmr2DM9TZPBsbKLT15wI08C/rDMnytoUisygcOqFdz+OcLwrdDz
VQBsPwTMymPntddZOC2hi+ktYWpGQZ6TF1JJ5wjcMcF/PW+/k4shyI80+J3UU74F0hZtQempdeq1
FyPrmtUElzhtpfduyr+c6vIdFmhAsLBvgcirPyxz7k5vmb9tI0FIDtx3nl4Q4rS3EhCgn1TuvcZz
MX/FMMUXfTqXfD9qzoxD5h9l5jYLZdVkbzwKqAxnDPZtdOARar6ZdfnTUwpObDsewgTEn5azgcwW
9qc5ioMTeICrcEnqzbhH1oBjkl2bMWkAPOkxEyMjZ94TfVCcvMJ814c9cWfhP8112ey6h1xigr1k
t6aqTZ7XmJ7puosj2SMLu/GC4DwGiBTEeJil7kcQ5Z9+XBTEVtz6NAoQ5KR76MfU8SLLRnPXZXWw
HCP75peFf3NIHIQeCkZOSyorwR1SNrqKnD/qoKA0gZtByzoGbA8yXGULhBGyboe6t+8pnpll7rhk
+wz4/hVoxD3LKv7tiYVdzmE/zm3wPYF1wpSAXiwJq6evynskgs0uB1pkYkQK/JuaAn2A10FMPccz
LXigeCxVy2k4cVSgN4QH305502/yiNdJb9Tocq8uPChkWXDDBXq1BGKLqMt9NtPX1BXtKikc71an
1YcS2THplbE1hdUuDHrk8FS7VEuPvByOVSmeiG7Yx6K4p9qgf87vs9Vk+H858NhHo2nJ+Qdy3oPv
37s82674n/ZNPXKqGHxi6P705bYsYKTRJ6+OmV0L2R6mKeTY5LbzJmnqbJ11HuoSVAWNp2zZ5e6l
jImb+Nmno7T3h7zcl6w+Etuc7m5qXvPe/qiwlj669N7Bq1AQYhHbsBQQmbQcQ7aANOoaoj9W2ajW
wO/ah42+OLs1EzAPFuyWQ3HBi3WIH/9NiuuBmC3dOgBWkRPPN8KCTdvsH7oYXheY13vG/TenYepI
VrNZphrvHObCYmsqiOCCkO8at+1ftPF7HJe8WcCxuHDThatcqhoj8VGN4ZnjUXvwbXf73W5iJrgN
yNQN2cmLio9ajuJmxYGC1VYr+DrVfJ34JBbKBltLGngR2sRzREeMH2a6Bgm1zxyIvPLZrXN5Fh1p
MVig1dmKh6c8BX5Quck5CHO9VLim4FmpQwQGZ+n5frz9tmdGSU481IjzDffXJXpJy5LDISo8OYrG
APDbzeMwnhnT5ec3Hb9P4UZ5PEaLGLSnSfvnqNtfwq8ghQPhH/xxZ/oglHqXyCbvAuiAZC75Lyer
7+84Nlm6NQu1H5PxLzbEbSzonmT5wrafZc1islhXJ8BRMUgdyaH9qUEerrDhgNlgdXxwcY+6YSHu
xLrfKCY9saWpLtH0CaaJkBQi5A1DdLqKap7333/JMLue60K/j5kHjfmRfZsLZ1f4NfNZSWGnTHEi
5X5HIFoXO8abl5YIdpf9aBuJVZLMIpARBTkQ38h6HJlBvtdOoGcPoPvtcxrWb/+SBnLD3keZcaz4
h9SL8+cGUj7ZeXZUcCqZRxYpg/Mq42GzywIfbH6442bQH+s2e6qzTMD7dCW0DH3UQJx5yjnGWQbj
vAxrC0DmZNzpnPzDfN3uDO38tKYSLLhRxrsxrsSCmeiYO84PFnz+3s/iAEOu+bt6wCS8GR6fKcFa
9n3csa1QOzWQH4lbgwp3ow9XpkWlXir7tV1KdKEKDV42ebCUY50t8qCo90jA1r7u+DFWE0ykSpsH
wwPjVMmsWrclKeeUxceWibhZFFxcAM9Vfiwrk3L2Yr65eWHQp6AXfcPupqTQklzjhBlpXeK+WrcE
kVhE2O9O9ducOR/pajx1TGN7zuHvfGfaY2vfO1SNpywLLmAkFbdJs4C9Y043TbdA18Uu3a+4e8DO
yScnMIjgc7iRaXkG5Lwpo8LeuWaYco8mIDoraBNx2BdETpV5sFLgdEPecp7H1rUBA9+tWpm8t2iK
Z6chHutE1AmjbSUA/TxyH9rMlvgwx63hcc5UuH7Jayy1DLnEdK13buvidmusEKQaAknetb9VMoTn
SUU3KxquUCyDt4kMJIqCKY48dylfUQBGE6ZFE2PgoSTPhctBFrsAo+Da9nJ8ck5P4C0jzZ5X1HRl
dkqpgSrWhg00twLHZXTWXer0TzWyY41awnZZ6PSnoMiCncOibFl2IOFa0z57bbGe+6a+juPYwv1J
DjPf0uVEoeiudFmfZ4/ldhzm4mIUu6yt4pNi5YURkvw8+6HpUHnBeIvn9OCizxjEeMbWfVXKOAOr
TDbSg4LbB+Yec4c+A9aTMEAiwO5RfoVWaS7dx0AS1U56Keb+fe5jgGWZ9XscgJMVAXB/2VuvZOsQ
O93kZWg6Fr+Dd6lBXtAmQrWjzOmFCCLmceu5dh5g1BAXhRUQ5izsvnjqXU4kHVVl1MKSIQ5mklW+
ChArSvjDHgkwYv8ecfM1h7F2kXYu7HK0hyVuHTpVN98jA/lDwB8A2zHQecPZmmpMUeRhvdAFyaVC
iZbF4nx8YLc6kwLq70NJKkR6iBQzAutLNu2q2dUx5ss5weyo7PHFhk7HbrazWRiE1npKyWJ02SGc
4nZDn+VKEmHapj2Jvp6SimXbyYT9nfkVcIJy6ob3OFM/hiwzDr1jpXdhswwBKCAbTeERGXHfZ3gx
Ze5yvZK1HaLoJ7UuA2vGe8Tt4hIb5d+CBCRc5nTnZ6TR2xjSqh4wXAL+5b5Pzxa88oQ2jTQ1NkOe
HCJoZ/AYR0q49NXQccncqMOFGwvSbO2rkZYBJGPwUKzgbdxMswfcxOoOfsXOvi2IYmWd5piW9dam
qxLBwkluuKJLjJJcqA27vNC4WuXE6qqR64gSvqMJadyBn+fnt6ib4r163GYpoJSPQjW1rYb6Ocs9
HxP42WaFv8PnTRgeOsk/9TWzvacBJ+pGBfqqacdZNkaebuYyfNeqUbBtfCKFD9amPd54GiUno/V+
fEswOUleKjwtscs+7CoX7HAxBNGVzOU2wz442hCJW3KyW6P5kzRAOCaYEbdyGH7TtnsM8nBct6mJ
Ux/ExtKbnGenpTOzBr6zN2rN6aAKngYC2PtMNcys9hSikqq//NpPdp0AbIusVYtkurQdSiZKBTi5
G1BRxoeFIw7Nz06k6cqPoFBZRVesCnviuxOX7tXqzUOi5Waam2SrMHGv3LmEWBGHkLM9Wi1YwbEH
t1V+t0T+6g/JPZgehdZRMq3lwAHENeEJm0EFablwLlPr9UfFEsG8yCrUB0fZf4gNlifQhDQ3pd2K
bvp2nZgNX7fABU5bGBMRYp5wCSeV1ZyAk6p7WpvJ6nDAGPA4tso5x9lQHNMsvI5E+3yvcr5Gdbbm
2D/ZYDmXRUr6xEnn3xlQ6WUBRmfRNXO9B1Qdcuau/nyb4cPJ/1kqt31foFVBJXD8cGvyS65jLniq
ovTKsV6daRr/zrCONRMT5jg57AbxkwNXcu1mgFN2M+Vnmptug5sgNla5vUkr7KkZV/MStXlZAGg8
V6N/Ivdc3tFtCQ8nrrfiNPXapbAlWDfjHkgc/4Th6EMq1RzriIxE70EiaPLQWqRt3q113eJ48CdW
H3SluSHlvWaRXdiww5zuTTbbAbv9IIpfNCsJrLr4Q0oSs2ntOitcxf2uNcVpzpU8U0y5n0iqSP1M
SFIBZQN6g6zkLL+lxzSq54XR3axsQqU3dLYBNvoDDEV2Sl3jjYKXaOvj+TxGmbq2ycO8GBgrC8rX
oYT4eRiDu/JS7/j9l9yg+SNui3vuhTbOTfknZkbFOIx7bjEa5ZdOL5ySwSpl7vSeJeB1wnhdiph4
Q5kFL0oGzzkXwjGibd1tH/0BToYYN+VIXFkME9Qa26sFVS4IzZx7/Nr0kV0NQjZekP8ld2quPTXz
IGvV2c4K88iSpdvrueFAUsXdwcHzD+/xVOd9/ppMafbU/LTaelsmVfbK01mQnaWJq6m3EnDGs4mz
fg2JhJWNkPocCMqBZtpjpzb3MXE08/ZbWxDNnRHF2EFkT7ZzgsMwZv9h+k2yM3/Dx4yP9cAImtkG
aHp+skBq6w6wsy6yPWhrD8t9Ux8IwH0mNWRVUTRcUY+CidFH5U0mSGEcaj0JCYyMAxpWDCAms6Bn
SJnsdFpU3IJEuMMhgl1IF2hLhe8vB1o8Vgwj7soI62eztaftKOJNF9vevfT01u7w6lW+uFDA9tnN
DwfNoNp7mXmoa2OF7bRPj6py/H1aIhSKpOqOtRFvq8kyryAj33gL1FrOHMG1LW52zK9PYRdn+bIo
NrWfunRlUHdgcyLe4tFtDjCAVDxVWPZcCwyh8dMYB3db+mreeFVDrDx566DW7GKKCBdd6Q4Iq7QS
llm8jPIBbL8f0Ug5QSNosp9BVdKvYRVfKXfThY19hcRPBGWgAzBt2enGESl3Ixf8tzMR4jBGYf9w
BsThrHvPqjw85K3xYqsO6nbEfQtqW7itGwGaNJifmmmAbzT9LVnKr4eY6QLJR9/cOEyvE1wT04PZ
aqr2UBEZw5pnYqNJ5gGPbNmd+1JZ68FhfrD8hRgH50zoyHkgeH5RkZrvK18bV5b9zwGw2SVyXXOZ
RqB64WJGDHrmmUMipSbC3lrrkAq/hUFKczcEd3Tv7Nkw/uYaAAY7w2EpH6POqLLThDJyzk0qLH3Q
G9ssTeKTm9nXVFbVNRBeccnb13/+YA18L7BkL40Ew54rS+9o2BhWjZI6LxqDeJMZzl4Sa+RLIqLh
ZHcORLmeCvixmb3dd+CCcDytWS0TJauiauub2BtT1z/VwwMqBwoB/mn63o8oeaYwbxULqzbuIdNO
IK88JRqUKGv3PSnyK+D6TY2d13Z8vin3e9/pMNi63ha8DdRaU4fM6Ih3UzrdnIiJMwqfmlhMV14B
J3Rfb/LRAtsXVtMaz++24sMCAlhCkws08KO5/pqLdNhMPRaOOhIumPfsI3rcTzwPBEHdwchqhxR/
up52+BiNFcdIbzdQg8lQ/ZSX9gjwpzO29QjYr36sHVXLY38M8OxJRW/g48QK+niHJYY2qZ6HA2IX
yGfyF4uyyziWthWgTxfxiedwLVo8WV65hkN5rJ0+WLcK29wwkDfjd8KT2JGi7xHkokm8DRVjWT3+
QsCE/CZ1vAnHwl8K1XgLSSfKwrY6+6SgfSpzTq/MyYpRIHGWfuywiyhVRVg0QnDtHPGCoE/9Z47G
unO8EapjKtOniFtWpDWmFnqvqQblT5iJj69MLAf1OJ6B3Q5n64S4QNAopYJGV9pfhU2PL4cIjRax
9UKnID5pQAHSIl5jI/OOvvrj2pncG5yLLyWdFQhxq8xI3E+bjKLnUora2xC4RO9T28jNs/BMcBN8
bkZtLRulXQ5/Ils1adLswJWg3xXHATcfKVp6bCeCQQsc1MGJJdahiur0NqBnLN0JqbeFkXVQ2C3Y
aboX5Xd0wzNwnRrXeg/dzylyuzc+rNfkwcYpE0DMjt3jLnAn5k4zlptYWq+DXf2UYK4vob+1iqBl
fn5UeYQB5w+3uM8xgeSp2ZZOrz4sz4CjnjwX1liuDfCbAPzhB9fpsnJiuE+Pzdw3WVKJ0d91QvPp
WUnEA8cSF0umR0+/9LA+V7qCda3zXF+reMKg5Y4fjm/zSwbhCgrYznggyHP508COu436aMVSouax
CRKJDeaDUOHGxw6Q5cIQWfhWwJXwY9IjpaD4s6xnOoGbBDUkwsGcz7Sct9pWWxop1kFHV5gexttL
hFmJWg14zSkQNDRozMwpD+TGXPfuvPNDm1XJgzsFnu0Vq/R0DGA/HTWboql17EM/ZvWZIpViG/jz
T8+OyqMJtf34/XeVo8rjmIm3qG6Af9rVfIgkf/n+u2m2SYYamqwB7G/PQNh2Cdp2Dj6BRoR0ZlrY
xvwkwjndV/eR+BCbZD7mcgBWM6WBuYBJRl4hm8WLbqJmWXvE2KlUkRAo4+ncsL7/jpeVrFef5/QX
RqxrLUP3o2VeiQPxQZNOf7epGjl6lCfSN6soiDModsweoYIEMbCt5rMF6PvJTj+xJTrPlIxspQ4G
DGa9uSyO1Jn2K1FZILy6v9Buf8Sc/LesH1B1ca/zUKY/lbPtgZUZ568ioVF3+iFNYDwi9qdV4NsM
kUX69e2PmCKNPD0m9XmWgOpxSuMuH0uETNrjtn48vFBZaJ2MmDslMtRXzwtJ8eotcFP8FZ1TLxyH
y7gx3YdfpTsOUr5Rl3bHngfyJq1+pclcbEVo0PDgAFSbnTNFKiC1O9K7gexXaaIZDP3h2LAuOgZh
cVJ9BH5WEeOlHdtb2B3sM1gwgDns14jc+4Fjkrvq2HKjnvJ06Lx58e2THRrrkqhHMc/DuFxSy8k6
kEKevC8ovSZHt8bf7W/aAvUkGUEYaqjhlqde+tynldjnLlGaIcFztlNLOPHdMushC7YTgjmlV8iK
YxcSS8/SdVv0A6u96gE1d3P8qc4+PeOBDF/tltZHh7v9EsgTXYreNxxOf2ENr3emc4gMwz0jZXHs
twwQfqb16ufen6LGF8Vzc1uweYEiSAeI69PZnaLpzo7Dc0BXO4xV427EglDGCM/1sLNH09wZxU+C
LtV2qChKQpBdkCxpd23rrlsXaFGfer/GXQtNaQSGeK+s5urHY7OiNyJfjT36J2AJd5Fk1PrFGb1M
Mc+faz10Z5B7M5avHxQRgRKQwNKVUJTrKYrYqJU7JB6mCQ1kdL0L8o7ci+vRURuB+u+9Ij9PZf9r
SgW6ZJjtbe1BAWJFUnsZsHVQVwvZFeO6Uw6CKutKTtLWyvUDcWZAeWpC0RyU03xEtgk+py1uHThK
Oxmjc+uLm+7jGaE2D1fcCPUhjgjUm6XJPoz9E/Pfw/M4Xih2NffN3N6/8wSdFC9YNKs9ld7NRUoq
Yptq2M2l+9ZJL2e0BpkuK+O3M/KkKOKMjhcdBMRtRmJ6bJ2Wbi7sE00JX1FTd8dk0A8DqbP9DoH9
fypKRxLmRas//+t/fP0uEs7QXOLJr+4/400sIR6x9P+einJOfpEz+fo3Jsq//qV/MVF86x9SWKz6
ZAAVxTJtKCv/YqIE5j8kQccAa6rjmhjDCd/9bzCK/w/hk2IP3MB28UM9eCZt1X8zU8Q/SM2btgew
xYNq4jn/b2CUf0/48Qy3hW1LNHTy5FKa9iNa++vrDuvlwVH5n/VkTF2N5+lohOKZm2B1DucBMw8r
qGoMfk5iag5mX8VA8EEMVpxTr039aL3EVPL9U0+i6VDkwdMDFwUvv/hRVzPPx8dPcGER40VcbISK
ftF48ae02qfKMMCplg3lP0LlK0hZycEa3XWv44IB3KVRvK4wz8F0w9BaML3VZX2fpuFDsb7HITDc
26aNrqAn7FfoYDb9MWZ7sFiw7eGJX3mvby3mLaY/l/YbN6T7JTCbGE5aER7J8uxQsogqWZyWQnNb
WFH0JJx+AHoO2CNxWooL4IV9uV29K6Zh3Ngx6paeREnens5gHfrUAE+lpHWCsjXik/JpNvtkiQx6
I11lPBep82U7rfk0DbJ5tFfyoutfBEvHZ69AJqf9mydNUS0evPDPyDTVMugT2hNSh6rawgUrZ004
CWJjkefcOHVqDs+AwHZR7QeUBXM0z+Os2IcDMTM+Pljmtu1dfBzmKxG2yKciJW8mh6uSHAhgWe1F
ZwxYGylHlRFWItF7p35sg2d/ZnyFcbGF3sdRMmOpSPOQS2qNjVCCqMreqh1OINafXTMOt6wX06Vy
RXktgbVkXgEgsaMGtE3809hOB9aVzrJ3Btpd+eOX1FsR0WxuifW3nAWk1CCVQNYNu13y2+1NP3Jv
7szHQlH6kz+a2bnwhvscmt7dGbutdjF98pyfEPVzUmej4zwFudiCPKN0qDM+8Xela+6gj/YZrHx5
/RYV3aOUCsksNhWHpmBcgtaCz/HYzk+ZB0hy8iwCgVG78y1B6B30u9SmuFHFA4t6SP2tVxIrgOvX
CzUe/tMN4r+A/Yh/ZwRwwRG9hiQUeKZvcRb5Py84v6UBLWxmmgJcjtF0irrwkB+z5+M03ifn1uzj
vWMnz9T7iT3VrR8yJLoZyxSSd0S7xf/99VjC+vf0/OMVEZwXpMEdAr8Bd4J/vwWAaqXkva+iI0rb
uM8zavYcB49orsZ7T8vv3hwyUiWs5pZ+734WwjSeQryYDYmFOrCb9wpBjsWcADKKUaDO2SYlRRh9
jpKmZ85uFAWPH0hXCN92Gr0Ev1TgaNbggT4OPb0WAjoVSMoMjST1Q6wZVFcTEVkObDla4mJnN3fB
fgV60/X8i5GraMlGTcDQ2Y57Wzk9jaE0DnROP189nUK1AT+utYejkim9VLg4pHsET5asTZpEl2kT
TReq9TqbpltjmB30DDJ3dMKfadxIX6K+OzHpeUcv9Hy2u0O3Zidp76VwYQGL6ExumrCFYgLrKeuA
gFo+W9r4HIMIp1pjr53GfMtYIp4qFnyuZcjb3LDiDdk5O1QZbwLKkbtUWS8mBNisZPU6mXsBUXNS
rCDiLuAQQrxpL+NpLwyv2A3jX/YI3bZO+1fRuFzcCQiO2jawywTxRZegrfsHTiKKAOqmabC2i4+C
UP06GUtnLfOgW3WF+Ap8TOtoOS4Hsf6dubRBo8uyPdbolSoCGLnsiBYe5cTLuItht0Pv1XNxlA+5
/ltibjJ7eCq9ft1a5Z6XVO1wSTVrgknrFGAoC5lxOk0ztOWQTDoKQY1W4AlcKcNvdmTV8vuc31HZ
Klh5rK3C09iWvFPsIPsO+IN9r22PMS6NdnCyPXj0Ytl3zYcHM2BruMx6eeS6Wxn39aojaL50yKav
VM/QxIA/YrbCrfZwWbehfh8YRhaDTjfdIJnlOx3gVJFBsZraB5YOW0IO13HdYaNbyFjKozXrF36n
K+aPZ5KqAengZDi3wr3kc01ZWT+JSy4TXhKxQy/wccnEHafzQJIOCdkwCOttqFmbdVwdS/Qcb+M9
1ntNB8+3oh8g5oRcPWZcJ/Se0OizTQq6m5UO81D9mLYjJ7k2IjDAf73SlcpGPmA/wpD05QQ62UZI
4o0SmARH+h2z8NnojZCqZK8+S0VWpgiyu1MuY7dDCwmqYBtMmBdKuxFLciPDdpLQC1T70nZMRT7t
kJ7BEyBsDX3WeI5KOZV7Q7ow5pXzDHNaXud+ozBhPRglvxAr1PJ7k5Il4YstvTcUqGJh2ITKDLR9
bDTVSTcrJaYlrurplkufRWNWXhQdP1BDzWAdlsmbJUob4VZxOcQk39JUT+TbaDQA5msvEAY3Fcox
S3lMBsaQlGwIOAv4BH87P8w2KLnxkkbjVY0z65m6ZjaK386i/IkzSYvWbspVkGBToBAFjamtXqNB
/5Sqb3bSjm5pw+z8vZtMGn2fkjLZ1jL/DAyggt93nnpuPmMTt/QApXHpOM3bUAavbe8YC5qjqaEt
DUm9Mp931ThHMzWmFcgdAHEzZYDhi9f/aAJUNkfcOtPALismD7Nz1GEVBwwTuN06da1dP5rJqYop
xI1zw9mOSv5SSS4v9i/aQB5WyGKFGrYhv/53TAq+iy2r9zb+nbSJu/52kZRheMMauBMllmt7QD2g
03z5fY9TGRVxjeSQ0XpoZtPQHXWX7L51yUI4JC3H5rMi+sjAtnQVlVyN2X2qoqKj40HOwFTmU7Fh
bTOdGstAOzRkPxIMltQHbbnzWo1YYELinU5xd0Lb2/Rm6yFoOJeOUMHm+4osbAqJdFzRK8H81HKg
aiiD3g1ND2i3Uk9DEy4jOTcnpRUdQB0yJA8OXBN196egYRRQfQ84A1U4tNQlbIR/C8wouPm+piU0
GpnaRvImg92zaVrVvDYoeIV9cGv3k0G+WiDfZHeXHIdUGk0r4ghbJfG+Cx5KeFEgcRqP7ZUbvIS5
7e5KEBt2PnsEAFY13P2VlxrpqoxK6xxqMJwtOhhVNGw3Mj+l7nw2aSwccWv13t9x5PqLuwzChZ+Y
x6G0/7jcjfG1MM1L6q2WbhB5G0olYVgGY7ikXJXQZeTTV9RHv7MgK7G+JGIRVtWHGcr00KDI0n3T
HUtuJpcGRQ5/Gh2MhurEielhn0uCuZ3pLMRDSgXfqDbG6F6q8pIRdN23JNbtIkegsEIiuahynZRy
49r5lzH3TJcuimY/e9HNi1jTJCYHstxtT/SwkcFY0F5nXdGR9IoRnMnaZLNX99Ih31/O+NdpNaqE
uoxmXJ9935cgSejq6OD91cQg1kNHRylgD31M/O7kck/bUJ2DtMY79tCfaXMPu3YFp4AHxMPxV9uQ
6gkkJKylyC9griJ9nLJdIPAxnLA1P31vkb5/GjOCwOD/ky2PGvDZPGKfcyveOfNs7ur/oOy8diNX
sm37RQQYDLp4TW+llCujF6Js0Hv/9WcwN3BPt+pgFy4aSKjUtUtUJhmxYq05x3RgOOf4hvtMY0PG
R7Ex6ThvhR6P6I4CWuBr0Dh76fvB56zs5Hrqq2zXjubjvec/x9DpZgfXiFem237S3baeOJb0DcbF
XNtvU/1OZ7RFRsECGy1LbafjcuvOjom9vImOokPXTUTqxfID+CKl2A2NBUIX0cDGrUBhh+Ar1mH4
3Lb+rzt9J7EM8dr04tQpqiYYCIq6pQZ1UcIW88RDKcUrlxMf8iT6NWoYir2LxyMJ+QRHEHhaV28N
/rJ9hP6MrI2AZjMxYZt7MzYarIjoifFTMgAtYikyo2GrM0c9tJUBF656tGXyOzJleQjDCdU39Fck
109jGD70DRThcRY/tJuencSv9jIke5aHjIeQWPh2RCjBm4vLdJd6ufHM1mW7E5aD2rxBT5oO9tyk
EFIM+vJh6h0Jsf3qkQd4riL3aQ6r/Lms0aT6Y2dvYTeDu6CpEzkK9DP2vC1JT92DTCFaJpjqV76u
d+hc5FvjWVtVD5tIFe0tG1EFED8V7cKiys/3FwLsfxZxzF/HhHD2ahJKwxaw3TJm75TD7u9ZSNpJ
W2grJp5wG1mH+U0OYzU6+7bJexAGTnH55wAJqHx+zlOIGg6dzoWrR8w1HPB57jYR1SBwrAABGfkU
GJCX2d5MPn0MUfTQB+1jWsPhKAdSLT3k+LSsRqJLJwSxc5b+CgJ0DUbfD/xVTJ6uDu1j5KEbH612
pVCkfr3flXAmpls/hJfEdB5VWZW3sNIgdVEo7ixn/B5yQlrHbQ21tDat3aCovEmKIofFqz5bnO7W
Q0Sbi+q6ZMzBGJ3gWfsbV8bltSURvdT0i20+28c9YpgxZfxCTtjJW5b+1m/yre7KCtlXcizU4HIM
heoxDgH7Fi13QpXmjZeXRI/ROeNOnw+KTiCkhOYh5h71XFYw/4hSrNrSXfaOTe8+I/SKEXSmZ22o
H2NnmSe7jn7ZUfGdI659HpvKO5AVJFa9j3mtRHA3kiWAMmRwoXPI5H2AIJlOjr/W4MHY5HiU+T6y
UrQ1GyKtIGdIQqXvgydtHSX+z0vfWd8FLnpD28hJJsvadiTDrKKcMIU8UnLjRXCL+9BmqGVSWzk+
mk1SKYZVgWx1W4X+U2B7KGUGle2bpg8uzrvPyvbA9PpZ0ogw8Hgj0M6hhRb+MUW/+skpIkIFc7Ne
zTWIy3F8t5A1yyem1v5hyjomeaP1QGIJTljjIAybrFuShNAEU36wV8jTD7xn5kPaaxIPmCtvcvA5
Em8RLnGK68DVXzGg1S9Ja720Po66rkovehq8i+TNwhVFN9OKdcIHk5NGqGOxb7BB8KlEp6rEyJMV
EshZfbRnMRBwmzPTbZoCHQXSsSr+FESFu2YO4DAuX54C5c40GVgA0EN+DxISpRwMGCtE9WeRxNND
e+jz3L+mAyF8RajkwayNhsg861og2TtzYd+CcfYI0rGyfTeTRphZDrh9au5dUlFba/uG6kCtoqYO
t4i8anayyP5ElfuSMr7zrPo45u0DNUBy8R2AQlHzOAkZ7jDUgnmgkSO8Kj3BCpMonmOBVqvk/J9e
HfIpzsg7EkZI49mpbIdsTKf5p5rLLfrtYayvaeCZO8fl5GDUNA+g/6ttZkpyLadGXUy0U0NMCvb9
ZUbTYhNIEDDv2NaMq7ddiybYK8yDiwSEAfbwM7F4koaegtGithqd0Hge8q44D3XT75ul7RaVS+Nr
VthYl+aNwtbBgUKgnJgYRhS2T4xeUrBOMfJC0wGHdfmqIugp6KP0pGwEEGVRwpvwi+pCheYfpBCP
UWTGz/Qn80enyzihsRCsmYNMDBoEmvSx+yaDOLnxrAABMsN6IzsOj6WV7DxtlY9VMgQXdGvCWvWC
5OVFIn2m1E/Ouc9mV/txsybWNzjVqcAsYLUAVlo//jG7MdNi0lSfaYCKg5g68qtaoPIFGD5G/js7
D74GXZtdkKryZEHO29hd7KPg4xjR42IjzdIyXock/0yli50kmSANIL5lxJitU1UE26qMpkeRoZDV
aRCt+7kiYYTeA+qxBAlBMa1TmRAxhONolStx9pE8I/Ck6QW34aEfARd1Of6AqNPRqyZF/ZS3XIsB
OYFQ0HK+TIX+eRnsyHsxKw8bZFWzJIjcPYaTA/rVW8J2wil+KiYGOJbsz2ax4OXQMvnkdtPWrd6L
eUnEc5yenllf7A3ILrhlg5eeE/tOOio+pCGj5WksjGOS+Mf7Lx0TgVxolRMvbCHEqsX1fq+0Qhw5
DT8B8SpvJaBDgu9oQpaWm5xnWhkbOwBN4/Yoe4gaPlRB/0jg82Tmw43TF8inpDmJeKwxPfvEY3Ze
vKEZSBncmNewekOjMF9qugHX2nCfmcAPOGqQmRaGuROVsi/VtW1/xXNYXKKBZQkcY0tzz2LjrQnp
rim9Nk4UeWdyWev1pI6do/QVJPyKLiHKfitGy7h4csduLOEptlgPNb+SAGuzUgWfVOM3r8wzxgNU
3faA8OgBrSm6B9SDV2SxwZoBdfQAMqIBrIhQQZoE3poN+ZT5PGQAwjDfzn3wnHU0IxPbrg8pCzq7
rTnuAWv+ykFHnZsBoFsIGGud9sLYB53cMFTNzunYIm23ML8MDI/O9xebTHC4LsOL01veuR/gqPXZ
2B3uBYhv1Cd0LNmmaYhmkmIhp81A9CEhgYIjQ/NONaZKkVksNkS7/CpV/jx61XnIDYnjofimZVNQ
PcDIspBG7FSLwzrRBzCshGL10j8aDr0fjLAMAckl2dnSqQ5B/NA1SfNJpdVbTURJJwb1lmdXyw17
vMyxRugkxBUN8M4cDbQdmvAGA3fcinAx/za3aUy96z91npo3ypuTi5rJcPQjIr/rkmQSXHhj1XyR
JZodXw1Xl6HhOlg0kY49n2yneIXVsLsfJJmEcW7sSN32aeg0DYdbIysOvt3ma50AdW4WQAsYnm9R
M/8qQr/eqeYzvLTV7CKUlhLZkzYZLvqUO1k6zsT8uZi4CgMtYNqFhxnc0CKT40PGtD7i9oV3dCEB
/akl2v7qaCyxkTFQeapvznLEg1iULqX0SCzGPwxLuhq1G2wCdvlTfibAhp5CzFndriz6TQE3baZd
NGa0sztGNTsWmmaHgZTHy2712cYgvPYcq9pzjrN2PqLbzZAa245K+S1GKhALvFVuIc1X7ZSMZ8sc
Nm5ZmNv750/pNm0CY1Zr1y4/kw6Z731r5iiU9vFOuDV1s/yElq19nLL0ARAhHwcxP6gbLJSNjBem
KbKRsTTyOuXEzaE02huLptcuaWTWCTmYjWjKi2ETvcBe+QjNckjAifE+YrWtcQQ0OQ+6UZeEXrrt
JnOn34PlVlfM9aib/QLnNyEvvYakGJqDc8rGHO9wFh/oJcUEy7EQ1sy9KQl8DAs5+CTYWvQIeiwG
5DCuyki+ugPHmbH0ckwYISq2Dqem9tH7W+GeY8KwqmowCXefbzRxcRMh0qbqT02Q8y5ouphUOtFp
i21MH4defiGWaH6obff5Lj+eTf3JCR2Hj1ZBMzHo7rV3X0YT/EziHr8ozaLSzHARR1WwVk5FUGpO
m2tFs51owNhj33VpL/l0hn97uaguRqqNl47hzt3Dcm+mdEH1hbHHczkm/XbuUyKh5nkVZ+RXT24e
n7JPbkg3HEITHN6a0sp2i5+yjk7TZPW7TnK6yA3DOzmEnW5EWB7UbHIaQKJxCHUQU2IxKa5UuMFn
Tfkf2ft0bOaVt4g+XJv+Dv33bptVYQNSbVHWuO/JAMW3KVh3BgsMRz+QSliSzCR8m1inuMfZmg3r
+9XHBFtvhyoKVgSXtv3wrlrntWDlmHMGUXFwlVOfP5kzQD8fTobE3McxU6COtxCveSpHTpiKaNMv
vIbIem1LoY7abqPzyPifRs/snrhPv4y0syK6oPfOveS+9uyqepAtBlqXg7aaSWloOeaqwgrXd2MH
6TMIGWfODkHJAloPxrkr4P7cOxKdZA1HWovmOZ7JoiXB6QDHzNb6cxw17gHfc7ry7ZGO91zO6BEV
2BZbBieFWwxPN4dK2w1fYCv4K1lJzTFm0fXJLnxpJrtYDwNIKAedwNlbXpzIQz2o2/29aAkt+IlF
Y+xU6umzxa3TCp8oFT9os50WTcx1+9U5LqPt0hMAbKLc5OjwR0Nhn1LLS45+GBnhIscOwWLesaWV
wovDUt224ikRCaZp+RtVnTyQh/2O09qnm7EwEStk9ENLZDDcU+9Mm/TGcB8wTFJWl8ZyVybkjhNy
w3fT0KQJFyWxWkv8XzNEn9n/vxdVq14gc6OLbskURoFcHGAoNmu6NimA+mqNgqpfzzFYEyxM1r5k
boqNjgu9G4zCuf2RNBy+qYoEvh+XDM46GwmS7IatGgF0+uDks1Y07ONutsVRAeV8LLLX2cxg6PnZ
sTUikirGjvlvwIg1QUj7Rgl06L2m3A49JFe8E8E17mr6MxaggW6QYFb9+bXxKfoxJIAP8PrD4Hj+
rY2z97ocdiGY79fK/tmAjt942jNv4EAuaiCJtrKibJcUqNftgS6YhIDjOnmwk3VJs0MM8gx8+s30
uZ2VxHTRdIG/0uP8Ja1Q5UvniywS8jhjJHpekCHBGbB7gMRm2e2zfcYw8GRik4/pa0rL3LhFyziS
Ke1lVvaNBC/GD6k5fiYE83eQzBwH6bpd/H7cmSylXxDEPuuY3k1CRNV2HthY+IgMvPJRc+vtnhLF
ufB0iGscGXAayKDf4YStjnPkQxrrrLXOQ/8Z0YpLKpWpd3Pil7t4RLEYk31stJPeez2ZQiJNsT83
gLX7dHHALpwM7D3F3s2RM45BVX5Fm+kjYJqJy1r+X/ZM5qLgOGI7B/BeJJuC4SMWak4RIKJIEZge
O3hcl7gjXd2ZbkEX9kdthNaVZEy2E4CcPIcRemrsmjC419Cmu7cg/FYZSJMsEdjQW2iacCaqN4yw
yqvtTPSpFbV8R8Ag+ZxNvHjaplCD4SGGEFGoPbBGVOEZEgg0tDgbYZ1wYjQq/4njG01YRoBzPXVb
N5vta+62CGBxBa662OBp9ExvM9YZTG+RMLKZWLhmIsvrimCkIcvkxRS/LUUM8jLWTmIqfJV0rwHB
hy/+8Nl0rZsLaxFlq0doQOT/6NOW7ndEolFYy/ZldCuCYbPxBqvz54C6/5k0Zxr4auPY1UDqGZin
XsS/RxaqTV3Jb7llvroa7KVjqmQHOVATQU+Uy3rSk163o3y0IRoDawRhEuvH2OlebAu+OIePLfFX
NaDDin6T8RP0j70JETUyEuYoUTmcyY3m2nK25b1sdgIZvul6pxHQI6BVceZ8g/3QMChEMOv7eQYU
YwDXCziCLAskADFX0mc/hSk0s4f1MkpxxTzsRI4GT2QYaAxKc4bvuN7iiYc+6hkfGGlGT7zD/7Yr
orTEXBpZPDKULiTNxqWjVu5QXTBtBNdwSeW4f6W1cUkafO+tO3bmRqayP6Dv+DJo/23QdAkcGTAS
q0LNaJ+X+1f3FwMA66m3jEM+1vpB44U6jG34s5IygcGQVuFDGQzHpugnBCrL9xDWhQ9D07f71l5C
JiUsSdd1xXYo4LWuJLkiD/cXJJl6B+GbTWL5XjCjrKxbJiQeOtQHU/sxgYDhjOsnuyVjHj/87/fv
XwmzcKkJ8PT43g7IP+2UrvTjEzymi618TmhF9YuNnCW2QrdFDYm53CBmIO5Hc8e/jwmErJWDpCFM
qgUI/AKW1Ukp+90iaxlRETo700wPvYGcz/Zz8qlnIFZCUfya0TRv4Q6LrWkFw0tCa/LSwxYXpnp2
3RkdrB3FB4sVIWjp99GLv2W8s2uE7hTO6UOU0yGTSIEJH0bgWURvhVn+zofokxzCAyd/EodpTSIh
5/Bc0cppJ7mvJUBxo7bPMI86VM7kpxTtySsyxtPDzzz/6rr9N8HwD7gz+vBqb+EbiVPvcyqcfVRj
3au1eyHg2dpytqNqA0G6wvb33DBHTRyvW5HrFUOg4D4TnOJgzHZLSssEqh/jUrguEpOQS9WswvdO
fPeYF3GSsk/FgEU2r0ymNr3OtipOHqSV+2u7d81V3qWkIsROhs7EIl6nP9h2MT7aNTgC2/06i/Q0
eZjiZoHxP/S9p5TQRLbi+sEBbc6xtesx8Zv01jAcMI5WxjEISuIalk506HRPeBLDtU+GL6fS7oGE
4HQMP0un9NCtUB/EFI1GSy4MPvqLF/IPomH4muOrM6e8Ydmttmwaa1rHgOsb/k0zXU6FzSEx8KXk
xfe0J2AzdmSx6ee8RTy7RIZvuQ6M4AKGkTfdRvU9GVVGLHe4FNLEQilBnvWgEto2O6ZW1MMZyYFW
R5w98zwOOfInLPE36jyI073zokpvQ0DrzxELOTLlXVcTh4iRAhBK6f2Yo8peAYVO96E/PKdl8lBk
wROz42pttRbU6WSsdm4dnC3p8RRoDme2P+EmRQFQVc6rz5hIeS0tnlDgtw6dXyr5mSDB3I+NXhp6
Mid0oIww9ruHTMtpI4N875Z5u56GptiaXXvib4P4qYie7qqzFU+4D/KGZJ3UfgktAieFC6m5jPHD
WET8jE792SrIv3bgc7N3/HI880DZvrMS7LlDmxxZ4WnGE4Wbow5NckHg11w9W7UD3Xh2dj7hyeAQ
vCflDUwUtFfS/21XutfllnPmTzHKW1fTfbSDfAPgfiHutQivol+4afggo27DsNLfeWjaO9VovJtm
yyZZ7y0nf2xo8Eh3JLcxJNemTcx3hpJfeV+j8lGO2M5Dl5uqaH3K+ZYBfWcQR7rsMQVtlLIB84pu
m8WdzydAEoHnmWQ/C5ZT2DYHzpw5UzboX/gX1pxcsC3kA7t9QfLSFN9IiedMmjhiMfKqDR00NhwL
f81KNvWLa1E2N4R9xMDi+qhgbmg3m3yBIc4ZwqSU7XDQNQN63ITlyFahvYpA3yjZEvG1SiyaTSaA
98rFT8TtHCFv2sZ+uRZG8lT4sY1fEJbmbKitFzHWmToDxG2fMyvL6W+RJvfAOBQDpJir1eCW0WpQ
5vc2BUkocOzVSZ0yEIYVvkQqxQWadMxz69lVYp0Fb4WyDljpJWr5Wm8YuL90kD1W9S4rbBxIKdOV
6RvKpm8JK9rKgw+3ChHUpE2NOwXPaDXR8qGDsapG+anDNLbyXgkPbbHE7gLLx4bmtdciY1QbuDTi
oCLAb8VmtdSb9oB1NXL7lTVTxENrhAZevtdIXgDVhD5vT/MyDZgeZI6Sssj0yYn4UF0TS06THDnY
fY7j5LsIh2LlsBjn9QQXZgj3UBpep/FcyeCrxUq0ATA37vzRfgZW44XQSDvbh0gQJV/AmYTEdFs/
ykJ/6njqYmWhzE5GCvVifs9U9svrm3IPwDDo/aMu66+Zi4lilj2jhvlS1JLWaWjRjIDJRMCis+uN
/iYaAFwQ9qMrQUvfM6KwN6nN3LyMiwv90p+oA9510cM4af3f/ax+YTUW2yo1dkPtm38LLPlTnOZ5
kv8J5RHEpu5pZ/+pTy0y6cdpGYCpgpA8+Z9Lt0QInyO9CmHT7C0Jygi0gM3aT9htisEsMa4JB31U
33Tm4fE0iCWhaqF0/9vFEWj4H7kzi3KOIEoHXa+LyNeD/fPfyjmbfDIvZJaAt8GXx3ppf7kqIg0j
JGciBgfdpAr+aYdfcgnt6/3Q283ROgP3sjGwCq8HMl5xg4tL26FEtabnfxf3CdTFf1yg63F5CqWh
ZZofpH19WLhdo3Rwsjnm6VVRU02QjZDM0eLwctQ6BG6DpJyJI5Y69E0uNgBZPPz7ZfyhMeZt8kxT
8DkKonE+pi8Ku2sMjfTwhJqGIcWcrIvIJafXeQcFhHhp+TBLXFRBkaZ/kTf+dzbh8gn5pvL5ZHxp
CsTSH+XNWnkl6mD3JJeRdMO4MI4if+sMKl3Py2+s3WFAIVP4f8mzsZbP/n/zbO4/WTisn9y5Jqz2
j5lEkGDiIk8zhxFUVD0i+zq15KqpoBGHVkf7achYtprxFdjf78KbsXXat+le7QGvpGMY/c7GNMHP
0NN/y0eIMHN3hizZXx2n+Ja5FPFoHf4mT5WkcX68bGn6pu9Z0uaW+ShPJc3Axo/Q2ifZ1fRXjPk0
LMIRoD3WZrGK36RYMymoDwj07FmSE2TNKYnGjNCDqp92qBLjwSouC/3FM/DD1F0zHRILHyHEwXNn
loBA0O950tgzN0ZEPv8ktpggiSZm4MBoYpUhuLiUVohWznPXtKIhDDWxtWc0faXwFq//v3en77gc
yHzT8yyGjB8ikUhKq0zeaffU0TdeNTzAK1NW26rvvjQQZld3nIHw4s+1m5i7f//Zf65u/GxPkH7n
MvtEEvzfCwhOeLxNnB5PwnS3+QyzAJEmEUDeQvynbfrvP+3P5YqwYCV8ogKVYtn68NNcPI0Vakn3
FFnGr6Eo39B4r+7d/URkv8cy+PXvP89alpcPz4CjbGlKgs18LAsf3tqkyio6HwUA8yDwtpER42Gt
90B9CSPtlmbHMiKICtr+2niGEpAj84JJBaKUJuAyHq1qzz5KXT7fRaNZSZ56LjlVEYdzh5aS8bIm
Gtl51E11ooZWf1k+rD8XUN/Fb+TxhtkAUz8uXTmUGuLyXPsUxkCE6Vnk+7ipb6Lz9Wn01HgQwvgi
GYS5istFUNUtkGt6bIsccfBRiJT5vglICUvtSTHOcLHXlp+gserXOX8LHDhc//6m/7nY+gqsixC8
7ez3H99zUHaROZeOdaLVQIPfYdrh+FV+QAFIhlUhNvlidKAVrjPz/O8/Wvwfax53sudKGtCe7X7c
Dz2at/zszDqNi3uAKEbSd3yUO3jUzkIyzQ/qfoLPBbDIjltmXYumth4JbELj1//lbhfL3fXh7sMg
Y/vCJrrBdT7GBwIjyCUEDnGCb8d6taiH5kXzc+P+C/dz+capnAeO+tDwjOIvT7b356OtcOk4COo8
BjZ/LivMunwzD81TaZpf6QmWKEfk9MXx95lMn+eIEbR0MlqgwTLCMWONFlkzJAnddy+yDgEIje+1
8A5zVziPBNfTuV9HogZENqNm0C4u74jB5eNoi9scUmKA34Fq1olz0lc9FO8ZNnVvYifN3VUbMnIr
0dQ+6EhvJX2WFYYRh2gX3MDN5KpthBV3E9vZcy/bQ1ep/MxQYhn8webBrM4KdrBLVLNi0uHaDS2k
Xw1luqoFe5nI32NTP1uz3+xixaBwANOg27XPjbKJPD1edGy5+2GsypUujYuQ/fQ+Dhh8Y1RJRpY8
1waFG0XtpemHmbmYYtjZcKKKO3Ne3XMDcy99aXVy65qQCCkgdn+5Xf6PDVuZGKEsxbbHAeK+mP1H
pZlHnB7BPWOJHGz/PCfOHqXB9zhsfDip5tnXyDCArNJ6FBxkGlABeZy/QkZ3jlC6GC7TZNUVumKr
S/dKDPQJ0DIyLCnrY1c5bw7ksRUOBesvF+78+cQr02OVpTzGLEtC6X9vIiAjkK1QA57uMlEHjcls
TL87rZ3vWVa/+8Z0SomXvybzHGB9gn5t5d2tVTBUOT1glB9wf9LkKFE+XBavKd1niXqwHtd3whBk
T/qK8SfNtAoEL6R3OyCqpy2ZNTSMtYT6ImPMoithZPZZpkzyXWTqJzGWt3tl1XLuv2Q3xAoLNX60
tik5wshZ1HC2M/lEqh8sxxrXP6JnMtciJoUsmYeKDl49TGpnvPuyxJSSRXJzt0jPVPeSd/gxC4C+
1LjBDkWLzsuxhq9/WdL+tOsokz2aVYQYUtLKP2xhZtWEc++zhaU+rtIxfGi8ttoiZ8NfpOD06Tab
aMQxEkwKuyBCyRPwghFFJKrU+zr5y+ou/thSXcm7bwssRKxt9sfrqSIwtUY94SPHUnr0GiQVnrcd
C7N+AP2J7P8pafMC8gS6x9Esd+GMUj33GLxFYdFcukiEf6l0/1z1uSRcTdIk0Ind8mMB5c8Wmmya
hycrjCQyU3dFj56BIfOGJBS0ZyzkdZ5rTsAA7enoYoEmidU6S7Bjf4ksFH/U+8u1oDUWplyK148x
vRnunLIJTLBMWuALxJ1wbNpqHzEGXA34+SlXLaSvzD03rQukyOu4NpKnSbIi1WSqshtz/YD/prM3
FaddDpNRfJ7H+f0v99Wfu5NLQbEcSjA3cUD4eDRLZRiNbukNJ6O21Aq3pHnMYIyjjlWc0xL/QAMW
XAOa/8cgUAfyAKqCR1tFWXgxomc5Y0IZPNLANHztmlgsgMh+dkmn4RruRoS+z2U1QvRT1kOr2vKF
FSI7M7HEcAQJ1IJzeimSptxMdlKD7FRfIbr8MmfknwWxbzvDbDN0VmWuNmGOINyJbZqLi7A6rIhj
730HZSHobYlS32485wgGZlzVUwbu06qaVYlZ6OyEtLZRpu3szvf2XZMuKjIvP9AsIAyMKnU3F3m0
wcw8PfJMY9KdhxO90QB5o+GvC9vJARcyFr6/lEtSZE+IEoG6HEAKBnqoX2V7mXFL4g4B9jVPSBD6
bUaEy5uYKOfjRL9lVvk1bTjiAvncGnYrjjg4f0O1mU9knPngY+urDiGKuV2nHu+LaEzT8Gz6/ctU
dV/NYsYbAfICpdUlEsZzY0F/1gArMs/WV11+ZuAP+I/+2smtp8P9JB0F9e8xR8Eeq553g51gnUM/
fRBpxB6XBYfGdsa/1Bx/3vyO4KSP31g50vzjsBuR0FCi5iIoOyFPOKnX9xq6HLY+HuCdUTFAgAD2
lxv5j5rPdQSPve3ZDCk8+bHebLVptf0YQj1KknZnFPY17Xp1BsaZHmMIYpvZl/u2JfVqUWVlmHn+
0Ss4HRSdf78W68MBBy4ApZbFTogZzDH/eKYAjEtR1Y7NaNp4rYgNv/AQsQXDNjKR/e6xb9hH2EZX
w+4mmA4xCFfuRAd446c4AdteQ/jL/eEaRfl3ChEaxwQrlggdRyOjdlKM8omkl4z/NgXKbJJK6p2T
NNtiHK2/rfS++OPXYY2Xriv5XSzJGXXZm/6jIrFTJpU2ou1TOFbRxjegLEBsNU/ZgtJb3f+MZVGc
7l8lObCOcoqOgxfMp7jFCb26f+mDbCMY1M/S3SSNT/d8w/tLRBWPxH2hSdeg65bcQ8coaB7Suljp
ijgni6CNqmpb+FlI0TuzkpskwUDx2E3HupoZpsSuJBQuNrIFhfr/vjRRphiaxjPOcXmKQ3/aOm7z
O1OTcYpIlmF/b7p1ncGSX2cjeYAQ7pEtpTI7AGY8xEbJXDu2QVch1yZulF979HMAinwJ0L9kIHHK
l5f7V6qJOFDCW+AVdzLFqjSfcgckQlfHL20A2yUNKn3gLJoeRtfeW76JzIasw6pj02IVQzFXvYIN
RGhssAuE1rz3wrcw0w55CtjZmCWgFzdcSFB1+Hp3Zv5jv0IviOWOuDWHGNVjNzGWKVO7uhnRN9HW
YF6yigQQkgdhD4w7iU0L7HoBOzsgG5fApqPFcOM5Fr14zcNu06Bl2Y5BwqggZcAqJpu0GzxB+5RV
+k47u3iZ3NB7DnYlpIx7eTYN5c2OiT4pdeLvUrsNDy1GsftVMgO/5szewQTW0dr0cuelTSwQxAl3
A8cXJvNIhDZuarQX2FjdJUb8xOGCyMnesud1DYzmW5v3tyCozNdYm2qv0Q7Xtgpe8Pyvk4pnyDQq
yb7UlMYmJAkDtZ991QsnqooRzBYJCix3cN3j3a7DtkUQy8Doyqh7xBTgzzDpYZfHrXXgHtQLugbx
qjTyfUhOBdxWjtPK0cWuaX7gnT20chCEUCZylVTawANKS34qnOyCymVROzkXJ0F5RspHuG8RuQKJ
jgUhopyfVNUwewzcVwRj1jZGXbMvMvyQSQfnGFgn8x/9iR7RI1Yr2lDCPvhpKI5WZh80h3006rO1
bYOahMphzegjySsBINP5ZOfZF5/sYsK5QnyluOKPVlfvjJ74KqkFVj5dHF0Ti38Z4uqre+szwllq
5zy1t0MN3q4JtwM/NO7gYHOZq9bFHv9Ph9JMkB369XNRoVLHSPZ8N6ZOiyx3rNSrhb6LIQy9TCiC
+SUfu8dCQBPLYZBuiStklpVGn1HCVvve5za6u4uhMrc3u2fCBKMq+lGH30w9u3vViHQ/hOj7JpMk
lDwOi4XAih8HiPHoztbTjDLmlQQS7DhRGiJO4o9p1V0x8ghWW9NFN0J3wesGRC2hHG9RTdUvSVnd
ZZFPUGhlXpRj5AdJGiXzYsyLI4Y/2NtTiAs7kOCICO4AZvgyWam3MR2i4IwEs5frp+RHIT7xyXBQ
xdGe3PIFMoNel3XVMTyx07WcmbDmhMwceqy3m5Yn38RyioAgPdi6WCDOetl6J43Y1kQCSVoxzZLw
aMdLKqnJA5HLztjVMiEtGdUIablOenWthmaOR/20oPe4FXouQKLQw1lwHvZT8gscnz6j7SsvZhQt
yhRIZynCyovKnziptBdavemWBqRaV9Did2BgvXVqFPro9w1VpqsrAuMpefzcfqJiwrKimmveduJB
SSPGE/GMcYeovbpjjWkaomT6FhpMsLCo+P1DgOAWSCZ/vMULwA8FFQmLWK76wat24K38m6Eb8Vjy
MMHSMdcaMeYpwge/NHCHU18Zl9jHT6wZknXml6Ic6cnlw2tiweIaMNNv2lI/IiD2X5LkBxsDE9ZG
woXPOPVwkqy0hW0TMa+9bzFZ9EGPEOqmRtG80pYXOxN4Iqm9eXoaU33OSFYCjIm1pP2WTnm9jzLC
lHWZdBsgOMG5KPznxhwd3tJvYaePUI/9U6IQwU2I33cRY+0V+Bu9cuo+e8uSt66R6xG31TlCTX7o
ewDvZLmcDYctrlZOgAekRNfo2ZSVRL2Mz0aid6WB/kMU6rFoTfJfa7Pek4zwZOe0+tqSB78oc3tD
yE6F6GYejlGWA2mesje2fBYqNKq82yaNPgXWHw0hDCxqYoUFaew3KcNgmGWwu3Qx3KepRET/pLXQ
nP+HsvPajRzbsu2vHNx3HtAboLuBDu8VISmVUr4QSkfvuem+/g5u1Sll6tTtuo0ECLpgKKUIcu+1
5hyzHCpmy8LbKlXJt1m1Ll5s/EwCezUaIf1YnS6Nbw3WOkI1RagXgaCwgY5jxnCZQFI7N7/4Fchk
aAjAg12LcXNKqLiPGHkOFlk1kB7oAPc4v5RtkGIUwC02XWhJUmhTJ2+l4SbehNiW17hisq0/VXgl
POIPavWsC9W4MG1Bqwaf5q6vDZz8yFrRJunG2qVmvx3I0Cgc3T0hoBNr4qVJ244zdcvvdde16bgp
qmTYW0aF53y+NE3haKnNtBakOy5fjuGh5y60driFutyDHio9iJeEtA+IJ66mZVgPFbfKzGny6zQW
+bYHQLacahvDSZdg8fGFu6x8FXr0UMVry7HwUo7NbBmJTm3Uo8qbhvhV9Z7s5GJGwnmx4W00VpXi
1yKDNR767gGV2lJqf4uEXNQxtF4zx0ZVGKfh3lPadeUr5jnLzXFdd/WVKeV3Pap2budNe01dmQyl
mBgN35Fz4D7MmpvjaM1CLTRrZwrnkiYBnCghADeOL6NZ+qs0SE96o3o7vc7U5WQgtQ2wJy5F0Gtb
hmhrEU02XCzLXxBnFFGLY9YRmtHSHikztE0XMmu2idmsIB1W5oNsy4jWSPa2UpOKFOdfDBUFR0v6
QJsTx8Znhlsrup00ORWxWe/1hPCJ1geWxh3ARJjXDzuDd9Gysj/aebGNglA7WZ19nNz0ewV77+Ij
CzIo8Gzbqb5Wg5Hw3wBMV/iTOESavwqnYz565QV9GZJis1TIMaPB6ak19Gt+HRGQBkpBEATG+L7w
3PBsYZ/QRg2AZm2v3MmwiDnrX6WzHGITcThZuK6n5lS5LVhcD4KM17ZL2QxpS0NZkK27qipNI3ij
hcAXUSMqKESv6eejaVX7fRKX4crNtFtJdSQW31RrUyFGMIHh7Un7qxahXwJ9VjHcmznWe7vE+t7P
FkYcoviEa4NGXfgVafGwK1vjiqI1X41xXSICEOSZeB46eazRS40MwhNZr+U20q3XyDeMszURlotf
fq+r6bM/9KSqGa62CLOZBYrXJ1JzkocdGyAqQT5mDBgsqyo0e8xAk7J/yI1GPQo4hTRRSckdzZxi
cbPTsP0SDFvcU9t7BFSuHtMJvUoPx4y8PYv2dtetR8cIL8hJNj2oerR9+CE10WI8ITrxQP1RW2PK
SA+UBcl9MIlMU6InbuP1oad4dDfxMDaQt+4NN+QG0iYXMVneHaUTO0JAGdERRGDJrLtqui9U/8qb
fZOAkyBxhqschyKa3qSeEZ4Y7xvcxpF0K1VbrxW++SulnoAFOkD0asGHczJXptmKPSKPZhUYbndT
vH6v4ms+twIQohdYUIYsO9nmoXMXq2a9hf6MaWZCeAezAKFKE30FkU/aSi9wrHrZfa0lPNAy5UEN
zHIbG43H7R5M2mT1mMEjf+8NVXmfk5VlaHOGiDkEO7/kvYYu+dwZzUOVDU+21vv3VIvQQ5WJftdh
sqY8BGBmjBvEfImbkcjDrAVvE9a8bjpCzJtgjAMeqDNS+kYjJdZlAW3f+emHMf/bWn1lPqysar09
RTXd0WqiCkp22r5OcsY3Jp+NdDZV4QBrSpxHnd30JwN/6M4mqhI6gI5z7Fi1dMkmf8wOSVGBI7Y8
A+MGdKc3EXADnEAGmRSYixZ2NfYHOD6fKkuH81jmN9TYxT6Ct0grQNxcI3Nee75g3oQtSKRNfggQ
R96XNpob7ib7KAC1NwwixqDuz88MplpDFh5i89mG9lou8gZJctmU2qpFsnZoyirah9l4hbNdEBAy
+c92iNpmsBd9EXfXoDP5zsWNcXEmnso10u8xCvWrb5h3njXgAemN9DTipfYiwrVdA48j8r6zqMxj
OUenWU3Z3LoORWRXTuZynj/Iz22PJnzZAxJeNwLlL9Gyw/3Q19olFob3xNPHW1sjeniMPpuxBEjQ
oY9d1Y6oV14/7ieFeR4z7CfT682jkqkYLFU93/KXIfQpt+jRcbf1Y3VZeqhD8zoLbjNSpqwRx4/J
YAJoMoaHrAVa0Cfdzk4xdlM2dB9S98WfLAAomvfQg19544rwta6XzRTxWJ/bBULH9sSnDfNi4dNG
zAG3NISOxHlSLyicobnKh32mAgd3axNETdcN4AC6dSEYD6QVmR5uSs65l/bQDdLCPPGoGeFD6AiQ
yvwnpQxvTVeFQIM6IxNcH8a9quGK8AcLqDsivbNRGBvEPMkxo9m0b52W1HCCkAeaLK5VX7kc4t94
RMKcJOW2naGzgwofuB7Hdlv46kNOD+A4UpCW5a2pCb/lHT1cD+frIhN+fMJiza1Ztx9pwT8S83ip
FVxdJiO4MW9iHI8k7JCOS0GvxuupbZVUBZ84s4ya2HqKIjw4VZM2a392NWHVJ5mn6pptHnj4rDT3
yI2k2+Kvdjc6xa9VJJpXvRUGSLJuopuAcof49/kelo/KJxX5cmAxM7BH8txd/UKzbHhJLSwo4yZL
U5uh7bC2/R55e1DmzLfy5tK3pFFohFllbVoc3Sr5GrQEfKXBgKPDpAtWGPTDJCKpRT+7RrZFBktC
diolqAtMnE1uNTUEVQaSflx/HUNvZKiNLsuNukXjZ3g/dfoudjSkKwApYEuD1jhIgH5WWOLAcDg6
WdmRuOSA6NywJx2k8hY1rRIk4GBObJqsVsjvMEdFtaRugd1s6PfCqe1d5A+XAMHljkihn049WudM
Bczv4otoTDwp1Rj3uxBZ5kpVjC8miuO1zYyCSVNHfCW/v51TP/Uutwbd4LEu+v5egqAYG6l88b2F
BpntLY0zibWLP0aLrgrrs2KJxwrVInkddbYuiSRiwh6JdRdo6ZkSst8Xw6m3hoPLHOJQggATKOvW
KH4TqFp2fXRi/U7r3Ya8YcHHczbIZtGlc7ODm3jmHb7cYyFScj1TM7hSv191wHHXThCoqxaaLkri
sDrVVSmWKckuWinGz2KDpnxRqkF91yBEN3GtOd3UXBxhHYMu5C8PHmLjW8WXvuZEaT20+ilfDSK/
S7AKEdOB+rLCVbFI3PaJdLPHDhsyNqMR2Im5dGIfTBgMoiV3/q+ZEuJBS/Xq3POee6+3npTC+8JY
ZVGZLhn2lccwl6LGNq1zDDRpfK4aIjvmWWYN2VsWmdLSNva5o20ajdbrZPHsUueqpdeRDaCHDHhF
+uAbPzRgXNjDq5FhlbVTq0L/7PqvUBS/BgOeGdPpgYvrEKVTjWn/oBvuGpultvKbNtjgbNsFuGOS
yWhIvYAdE3rhGefgd1MwkHMoDCxsrbIWfosjCME0bjX9MSE6dKFpwv4OjTT/okxGcC7CnNmOqz16
5K00gf1idBZRaFG6r1UnPcZVdh/UTLxMw4T74g83AkwUFFhKsm6J4102Uenuo1Y/NiIY101vWK+d
FlnAT629neTGHXPREx/5wm6GPXoAfaUQh7aQI7iCu6sW0b2IUB3zXyK33gbC6ADr9/ELbifV+Rlq
1KNwZWL0FsgC+pHvaoNiNXSYvxY9tx2vMZ4bPuuLMBjbvTF1A84qJV976rjmNkHiNPBofaQF2mnV
5Q0EOQvIgD8Nq9hXidMyqEoMsZmuHIvKu0/sTdcJdMakVywYai3ULH7w7Nle2SAcRO27dStTWaF/
K5dkrrWMnH0bw0x8xjXWLwJ/ykHvYBGapuGHYwPnm9TYoyI4hLNXcL6hE6k0s8NhiWA976avyhYu
D44f70LWan+we71fDkbYrSS+C6oA7KQB2X6gt+Wh1ynWStEkjeLkYFO8XCQWQBcrIJ3DqanCMq1z
87LZmoRFDF7KdIpHkN2h580xli/aLlnrQZEfujZ5FYQUnRnKV4vaBp/vMm7ah0V761vP2BuNwyNl
VGXRlErevE+tR/JTNGKqLfLZgr57IXwVqm+b5sskIelxdJx67bk9E71htqi0hI16YaPu5BNftJAk
ioIYJGZbFYEPDH1tbKhA7YY065/tRt9HJq5nR71golWtodznAy2zEeAQ0BVSkNrhisTTWTg1nVKV
XBahk4nETVa4dnOcVPU2uYl26WsAIaJWcGz3Pd8dJqLuPNkhafNr3UNNcCHFLxoCGReu1RQL1evj
gwn6azm59jadm4kq3jymUT1y+jm2KlCNfYk9aDFBzNj5E8Yqza++cAzziy7WbRRpp6avLjppjntl
xABOLf3qHYq7JcQWm2pRSXUKV8s+TohnaDQoyLrdPJSp3tynNZluJIFTSiQWtb7YvWXeCC8/1W7x
TXVTd112ZrV1ESdQqHDFhoqv9ljxqNrndD2KurimFiy3PsLN5/NAwGC+R9I83kcpeItkdGf9RnSO
79PKtY62SDUSBeKrY4/gAmCKE6XGLXoKR/vESLQb76ghr4wahkcM7fSGZpUmXWWPC8vuG76NyXhn
4HLDOFymC3yQxk1xudmaeuPufCAzJPjhaGSubNGKmD+5FVQYrL5iC/wUQJdFFGtkNuay4JGLD7sP
19mgQyDXBM814k74k0T2Sz9+d0PcWYRhMcXUh/Si1tmr7+VfhEXRZEwfm0zXP+ndhNsU/SNYj/Ko
W9135vzhCtNURs9iCu94Wq1MW89PDaCSjYFre0FZG6ZCYN7XlrWeuHE+FNyMxtA9WAyaNuFgfi2r
MXpCb/DsauUazG/9w6LeGSSf3Nw1TkKo4dnkhqyhKTvpZGRjvXH0nZVPP/qoCLE2pHSujM588v0X
ZkSPGRWj+yJIjFUUJnetSFU6GdG4mcIQg2kfJTsG9Kc+p5yuxP74UJcqX592tPB4V2Lh+4QyVRM1
qXCOxsbj9aQzBDob5UnRI3Wr5YBxD2OYCLpB1VNiiWZVJXX14s5WBL8vh7uqKtRbr+XP+OnKK5Hf
P3MBjUzv43Sb9IrzeRr1mVA3KZdixPuR9JO50Zl67RrhxQyglIbwwquAglRsHUDahhMjCqbEtoRA
wr3KnkEFFqByYg0aAPrRRAFw1A8TFhn8PMhk9yg5KXR5qboI9fyhj4fPfqEMmxCE7snX+qMxl0bI
wO0YbTOZIz1+vKCjGy86t7KVMgxUdcX4KRGBee1GLrww+dGqqme0m7Y0oUXVPYRYNnd2p/LlmDfH
0hcPqrc37ZQ0ziLcFk6hfQrCfu3oavZCALqzTcFUbADFt5+cKtsz8F91Nm73xdrHq8znEUINqEjl
VSvHlx7oyVPoYQN3PXfdZSsrbRMCpJGReZm1d1roU8ziXbs9FqEAPsx74wBJFnNLOsbvAL6O9JHt
Pf9+/Lh2i26B/51/PK/XaC238EKO1kW/uo/pZ/s71WC9XDT9ojcw+ENyoW20ahlBRKtoaWLRIShh
00MHGHfgjetT795F/QM69hJWcb1CNbs1V+v1ZX15ueAsW7ySA7P0F8N6WOsbEkj20TW6dk/us/ET
7A2j3tIGLEg5Z4lHlM34vmrXwqL1sU6yjft1oF21U/fpcbz2V/2xeakRreMzwRPlwH6Cqg6qEsj6
Wmk3ot9Sy8e9ihIEB4l6CcdsXFpl+BiKctMARMMtRaNSlG65A4TYbf1YmFjxa28ZG6Oyd/v8gu2u
uLgifOmLbOCLaq/pWxtfEwYCC5yTCmjQxNkFeXFKk65/LUpgAGJQivOI5O4qevVpCvJN03fpZ1bi
7dQVAWPMKP1MJXlp1UgQEius8Jab5meDqGMiAhluxvnRwPCR80M8fK7XpBPCYd1c236FI/NwTQBX
+Q9X8h39c1X29spqxuogF5VZkg0O7vNt0wlj6ohEr9IaieuDA7Xt4BMdfpCbci1p+GiILDtptNMO
dL5ITzhlVG43lT4UB+JnCvrlrH3YrOmO7CarW8WukR8KQnSJlwoqlhr9ss2QuvfyyOTb1jKyairE
WpYf/Ng4OTQIN/KgX3T5oerIhp5/gr7XlV/2l7lDEQ4PDhlb2Ry0lRGr52d8uVm875NrYG3m2z7P
7BTXsja/Z5PzvPYnv5qW8ke3opJ5JT3dZaCV2HBEefDJkN+ObVo3R7XUxbYA70Z8wR9XJ9Ayf3uf
D/viCoCTVqf1kj7ppymvwk3t6BiZmjBqVzzQIEIpVX5g5pMfGmydaR5PW3SMBCPqeohDiEa1nqq/
LuS+wKlTSnrFUZl/63JBP5baaeQlLAd7AHejIJEwVO76nRVB2arb4pDMb9TT3n/TDv6v6P7bH8Xl
NfvR/Mf8qm9FOdbUedv/+o/ftlYP//34j59F/Y/zw+bx45m/vbD5L3k4+FGsXtvX3zbW+Qzdv4kf
9Xj/g1/L25v8ceb/78F//JBX+Rt0P4BXlHr/b3L/f6evTfL6K+z/7RV/YPs13funRwcDQZtjAB2b
pfJv2H7N0f8587IJo7bQTjFI/5Pa72j/NJC5q0hhXHoUuD/+pPZbHMJiwFHDcEzUHOb/htpvOL9L
m+efR9M1C9y0BrVfJSj5d2WI63RjlgnV/DE17c96GINTOFnMjQVsIyS5E2EqNBW1Nv5e5UKfUymN
Wx1TbdEch2JJXaBR7IdbEHb4yUQ2rLELFA913TU3QbvJd1MEY/MCEjbFTmwsWyZDbFaleRaWe6Xb
AZmy7UigbxK1O7ydTAjUQZhDwzQlSPGYp+XGiCjjTSiIm5RogT8XTtkVZzdEl0whUPGWDHABmf15
WK7Jc+Ra1znKCbzi+24Ur0+1kwlAIUq/amg+P6eOdgEUJ37gkz2OmhAvI1W6VTdYwJspDxwS1YCT
abXRg6l2FJUcEpaJA7YXuVrUZ1LYqzM3o5Jhpv/pfZfcLxfv+yo3XTd0aA9yPx305tSLGwIKGzcT
Pb1jPi/oEQ4U6Vjjk0bIfJ39235XT/A9FmVa8WvkbLl42y6GhGPyQpHb7+u0FzvET+zDjza/itTz
fU6SE1OWplvURdOQbkUokkndQ0blHhXmnMUinImXyUhx/99W/SgD7V0q6R4SopOspfbJzrOB6gMq
qKkvkhF7KwW++ag80FZFQApUyywK1M/s0KxeoglzkA845mB6gftcoiCBtPXi+egrBkCTjieGSzhk
46IfnfJF0yJvmddmc3R5ID/B61g6fVm9DLqd7xyD4EZ5Gj6GW1GYxr0T2/0vL68oJi8VA3VHSdnG
gbkDw9B1q+vbph8l5sX2iavKYKHBw1AVHQX5nW3rPl8Q0PEd7ddVhWv/TjZ/rbkDjE3gGAqNqO0/
94sw9w+OHtzkLrkQ0+TdUfADV0Sx/+0aoRdMiyIYsg3Vkh6HJItOtTrCtTvkhgOfrw8H5Cnv+5oo
I9srxPks0yUbwwTu3VSf5ZaYTKbicvXjdqikHOIu6xwJCyPMUJjG6v1MatXzk2gGl73v5Pa8RgqV
LDru1PdyoabttnYUBw2UaO9FqdGhyqNbBfzpe6c1l1ENs1ejjLRFWnrBp7FBgBQxHbnTy3Da2oOW
HX1oKkeHWKetVXjiGKg01j+FWBrrNXhH5cI8PSfbb9R2QzdG17dFmicngEOHX3bNBxW3sgBF4Sp/
PxB1XnT9TmE2/OO184kZylgK5alJ1nYBiLWtQIRq3mPHf+heLkydvzN1AHP9vi/yp5MXK8Y5E0N7
T2qyOKmu8vYiHybH3qHJj6teN0+emPITcli5EcUTpdpfVuk3U233Sncd1MYfR/r5ZTG4WUI8Qh8u
Lgpn1OlqSDIHbhtqfnBwuO9JakU770elzH7fRSKTj4m5fTtPTH54kcezRv1O//UwYkffAhZQST5J
x3tnJdffFtRu6LyPzpKZsHYv90Gvf6oTvz7RiNfuhyDLT62TPL+/qA1JRv1wUf/tAgV53CQHGvwZ
w/zqEtM6qbogFYatt12JwOXRO91SbqYaXXpv1LP3c9/3W5T4N5midEuD7/QhmzBETCbJ3z04JUo5
VvaN8C1FgWWktmSvKSJLzu6YcoL1x1Ph70+w4lVRWsHf2CrQ6P/mH8K+hKNC12xCQDB+zWry3x+y
RWNrkKwmJu+eI2A5meppMGrtpFteZ2+c1LK3VdZ+UnSN2XRmlhQwo6nYlvPvXLgkjA0oyWRfTevI
eYIAYS7q+aDcFwYagduI3Q5TH1lnLYMnTlijS8Rb/DWdAGAwlt+WU/Ca6HxCU/oUt3IkhXfekou+
26e2yP7YKKOTGk7RtQ175dFq6WyrnidO8swyC/pZ5lzTZ+DVKib5hsRl5nBufoc3RDkY06hAmVPj
z1NaXYMwi79ravSM2lP7VNgRkfFR4mzmvn0WAn4r+1i9RrHpMDM2IobZnXY2swlbP2b9T1qO1T9s
hoQ6CmgEkNvJAaNjO+OVzXtFsEDA2y24a/kUP+N5k2J2NgUnuSVPc+G9rFLgchtAzeb922l7oSEM
CXUjuxZuY24HO55jzSPnE8iHO7sOuq9+kFBR0r3pCj9lOgrcz8gBhuKrf+kdvJWQP5wVmcEMf6g3
/43TWdd/N+PwoXFwWFqEqbiWjddZ+/ChoWcxZEVTB997h3THFOfbPQ2P6WYE60TCV6sOIeHUVlfb
RdADa7Bdk1efPapl1p6cXBAmGcTD0ahSPgGTCWZjxlczFkXsleFYqGZ91PsBuSb3yfPk5od976/9
cOCvTn7fxwiTztngoDHQ83UZmda5NBNlT1qLv006s7tmYJqWoamYz6MjHjyjN39Ci6AtbATfRJhp
db6gp3CiWWscLAeSHfZACmdym+IbQjZn3vu2KvfardVssZGc3k6fXyj3exQ/ERyK9NRDothVutrs
Sz8r7xBOwRZPDO/ZLUAoaoX/I0I5qnVVuc88m2yZGciWAkpe93GHX6DL2GzJVwB7wSqZy3dxadPe
m8+Tu0bfhhiXxTzmAJfyaLC+DlXinVqD7xr5buEaFZOxpimc3IKEhVqSjNUUjApqs0huBgifm0v9
bovCrVrKffI8qPbKLnM7wCLzy+Sih2t5EPH4/L7LHLrs7ABvNPiVr3SqyjtOj2k6J8anBB1KNtg2
CjoWplH1az/VSER3SKd+PyDX5D7YJLT4/+qwqJmuDqQwwWb/1wXlWqsHTb2wG+MV/Wl9IrXgh5lC
/BtcYT05qH4DA2CuNgX9A9Eva8KuMO+qSnEqPUR8WhtqX23H3PkAID87CNY3YRek+x5u4gMPl2/y
BD0BfGNZzYNnRdXeHE0VNZ6hfK6FuzVLMgU9SmNLQ/f6OxsE2omnD7kK84F0G+TJNpiDynMcNrMW
KTgnRCeeR1unQUegyB7YfnBhaIzC22+vlEzVczVTArVC8QijQUolD8pFp9TXsdbUs9x6P6MibvVB
vurPa8gzQMj4b9do48Bc9HqmoxWrqJ/DtnUPb6txobkHxXDZ+8vqcJ36Udk6oCLXIMmVJ5/E5RXT
OETCoas84WlCwe7yNJBHbagciuMqD2ECVh9sKYZEzupIYv4br8EH7yOcNB50lol9UMXMYTOv/f1R
54fJECk4oH4g9+yuhd4RgUxi79cyCY9dUgPFTS6IBgH8deQkx62jf3JFYR7aWDmFKTbnJTIIdeWX
abGRTzc3SQFXjmF6iLq8oBjU9pSjnQS9VQKV6pep+/XN0vuPXHBPj8jV/c//I43r707f+cc3DJy2
ROxpGCD5X/z+449pVnkTWbjflZ4Oqkdm9zDmTFtdGnlGSSsD9NjKNgzzOVaZsaIjYULBhJn+dLaf
/NJ8Nlwj2kUFPVG56Yviewog52q4inJzrODh7dVUrDYI7MOtvHblFTfYySgMqSJ9iYapOQRZSamp
1lFNyNW37dZpjnItsSoSRiSoti3g/BQjbuyiQCJzR9F32VhUfWLqoZNvin3iWl0Nwypxj1HqOG+L
eGh6CM7zNqC9ajWVcK66TBmX8uln+iQ+ta37bGoQuAa9GPYeRcsHvkPf5Qk13+6Foyru/TQRxuBj
Nds0dDHQQMDQogz12jRhskkGbnHW1OqfJk9VN3lTGmu1s3/dRH8dLGLS3qULKtaiEAYWfii5CKlv
LRA0i82HAxFRvn8TqSYDyj78+Znz4qUjHBgLkDz+i09GM4JR9YbY/t41bm1fLIqEASX285Cpd00U
jfcGvY57w/Fg6kV6uLHmTXkA38MaZ/L4dlrQ9P4+DFIB1S6lmkkheqG0untDgO7fkjr0jqrInrrC
9W8mRK3bqJXJ1gqgEXVp4ZCqnQO3TIih2MpXyBMnSKbcX62jfIXcj3x9vqrcQZyIK68qt+Qr5FUz
gqaX71cJR7oEMU2drTwvSijXBs3GMCrroCVtYi7fVudtuSYXPbnYh95m/A/fkVWMdivaDbR9kiTf
/M9fwjeD9O9/Bgpf6EMMk3qGQfns92+hHuVpUkaW/j0tab0RopDc0am69wi9PTiYU+7kgpjS5C6O
DMKiKcxv5D55rlyrW8dY9xqpvh8ODFXf7rtwfP6wfxzq5FKSqzi/wft1kvndURWf2oKwyvf98rRG
iYk3SA3l7d3lvrcFpoR1I9o5uf1fP+8fr8innd6SvvvhQN4EyRl+8S8veH8zvKhbN9cAofz5w0Vm
mx1AA1AFznHpEzPJAqlQunjb/rgqT/BtjRM+rv7yMjKv0Vr/28Xmi7d4qVYIBjy61gMJ8WrqnuWa
gzfUFMPZisVDNAQPEktbFaB+3Z7yvhW2I3ArkN0neQQHq3uSmyP1qU1LRDO6MCIXPSXsPzW69plW
Z3BPBWq4OGg/51wx9SUlSRxOX6KdpsDNH2lJA4VhP5NpoC5wIHZZGGkvun0PQrl+tqlS7UuNpDB5
1l9cVSPV+28cjPim+WD+/sEFNKareJd1niHcz37/4JJZpiV9p2ffKXrwF7ZJplgIobvnBBIxdp/k
KLeKWEcbS4hAuqbi2i7lzl+OEKU1+Gl1lrvaUY2QieuuxxDU7FfvJw8TYUtysykT2KWxjybTF1u1
576FRnsbaUN7gc3p3sBbMP5xnKXn5N5N7srbvDlgkgMQn7vuDfKheysnEkMzTHjoVNiU5yUzS161
bYHKmX39bLrgebx3UTUec623jnLtfSH3AaLLN9yiMTfM5zl6lSJkmFfl4sPrfjlsJf2IR5nJbOSb
H6//4WV/damqgd0+EmvyFz8ZAnDnkPI7QoYx4FomZOgk16KoeeoSS0HX89t+gCJ/nCHPNWpGwB7u
fIYm1JHfX//hvB7F37LubbyQv1+gwHXRLeSbNEEuVi4/7fKXnfKKwOs0Im+cSygs8+gn6EkpUeEd
9wisT+pmo7TslwfdIYnqBdlo1tt576+g+nbz8Rps33e9v0xeMzS3kf+QkqV7cvlZ1qrS9k+tbr0Y
c+k7GVD4U2d4tbuZ+0zncetTubwOQbqubbf64o7utErHmhmGqAhdbBxrpcyJ8B6FGjntt1Oau0qo
pg+D3ic7p4rbHT6wVZ9W/p3uT7vSdconpSGAt0zbl8wvqieCZcoT7fCRmiubZNA5GBVolb6dm2G9
rQVBrcl8tK/3xD1mUVFhyhH91RjimlwgsP8lmQUPfUFJG9iH8131XmJ3IOuhQsIJEGu6d6vJ3Xcx
Oqg6MeYnupjuS5MuoB3Xyk7uQ2Q8XWH5vr1A7qLYj+4vrMSKOLbpXl7JD4ybVxItKs/o8KDCFJrA
6flVv0RCRZV4rGnKvt3xBgttAFmgYjdqFVN5AN5yIY++3xnfDyQ8WyyduvT7rl5e5P2G+v5O7/vk
2dqfl/d32l4+t4Np4jnekhAHtoUn/Nv2/EQfNYuehuaf33e9P/61vxgNyPPeBwcfLvf+Wn4FABHk
tglp428GC3Ps9e+3XMuwXUuzDAcjAmP3D7dcBea/U6SO8S0wlKNdF6lLjgAC6iRDXP627UVheG0q
s1kMuJl3bzvdyi3PKNjWTjsmYJpDI7xO6oRzCrc/4nFegrTeX9YFKnHmzvFdRed/lTMiXxmKHRMa
zT65sFPP3jaRWhIowAF0lfGdU+sBLkl09n/H3pK0od8eMqCY5pxvW9Vdi87i/BD6ZZCK5KmpgdU2
38w62Ot2VJ6gGuobwpV+DLU3kTZUEePwthp4n9tScbBX++q3QPEfC55bT1poqGuU294RnGkD47A0
cSZjiKgTCNqO0Gwym+zuPA2G92hnOipI1X0GdppDY5+NxU7oPbemeC39xr6mRZDe8Oa8UNa//c9D
wbkH+uGvi//eMx0J4tDwsP/+f9W8xNUHXc2/2TFRcnU8kCeT+CgfQ/sqt1TV1bdg/zQ8kGOVLzO7
uEHwL8/yaNbb9SHVM/yEnmPifYzDZUKj/ziMlX+Ua6XR33XYErZyi44n4k25KhdI/lf2NKqHPrB8
mhK2fyDnsT62Satuu6Jt74BvMMigCvHokqK2FF6J/LjOSSxoXIX3taLgFNgsqKQqR7km902mjs/b
8bfvu95Pk+eKpAsa3Me8Fp8D14qi7hKMEfF8SmxtHDfKN9Dslad2xAeWmn6DiZZN09A+K4pn3ckt
lRDFYWqfvEEFPVtNt0bJ493//GfSPraRHdXy+EAyIFIZzYNv+PB38hVNHUoCc79GilVuRa58MYAJ
3eQCA2JKgya+8mOSOcvsXz3jX9oJsjBuWP7zWy2C7C6ZWctK5YM3J7jzGrn4ortopKv8avWKfyev
pc1XdU1BK8GsCfP713tYEX9TlyGmvJ7cr0T1p4BkKmQR002UWMcSYnGPwre0YxG3E7EXtn6fxlm4
xM3Vv/attstwPvx0U2w+qe2+6j0AdhTwwcMYTwBDtNw/qokD3xZACmK94vLeDjKxJ64FZOVfW0S1
fT8DNk6yRTR6uTin6Hz/6kWRaKHfRrzAmV8gT1HcQZznd2nDVEPChqLxl3ewlOoKaKpfllXR3meo
7851BLonUdt7uYsvBRhlsu3WclPrvGJDGSUYYOGPjn0CvfQjx5N27Y3Iuw3G/yXsPJbkVpZs+0Uw
gxbT1FqW5ARGCa01vr4XInlP8vDd1z2BIQRQZFUmEOG+fW373vGt+phEcStM8wq+VY35UfjNsW2d
8E7RTnwuO+AJCNXMjzbpQaIOdrxNXQp4wigOUP1nkOuGeGUCqDw+D75s/m6Wdf+KMyExdujLrbYn
jv37oLq6to8phsLbA2T9NjbgTk99YspQJ9reh9e1jmRiBWWYNe/q99JqtXe5LoZjUsgkrqemJOU9
RdeDCVg60N5LlgSzrkXK+fuazCv0G/J3c+13fnGytULH98+Ov1fmcZRz+UtAOUlnSnDRyya7mwPh
DZmKSJyYB0ypJH1ndfXwivhhk5Bz+YIDhrKUtCjZZmiKPkJkCGJ+4isQWsMcxMx0uWPMpos/YQ6m
SMiy5v/CFSmq/PebkG+dZYh3oGOr9iML9cd7wfC6nNqcMvtmV+zhNOokKFXgUIx+P68TOVyJPtRM
KKwwdtyUNu+J5zzfpnrTjd1D0Wk1BSUgNxurV9be0Djvrdct8fAdv1IgBzxAtr2DnrnDTsP/0INA
cEkNkxcSlmYWFSAX0QVJ31m3BoL/Z58YMEYQ+HLcHl2XK4sSUGaZZMoKegmbwURDdkG6oNsrvq2T
eEZHIpqel2MACRinw5x8OhW9Jppsd/7HBHGa5+R8wrDfilY93e0xe7raKUvseKBj7DHzJlAqufkd
YxjYCSjXN4SAZSoLIMino1Vjsw6GP6wyyhGnA9V+/mHI0wL2uo5L0T994kz4y/x/+3BQjPZAI56z
xFRyZJQ2yy2ApLySSUE21lKSCjmc67GF46XpqlucknCLnDZvUIvxu1WQqExdgxVnZykZgYnTEl1V
i66TxARaMNUNLyrlGtj3oAzIJk17GcN89rRiRWXM8OkH/l5lAYlpcaST9gPDKqbxhzFmqR0FeFG6
2q0t9ZvoRw3TLcvB8raiqbKnQyv6aVDxX2UogcMs2ocwWWbt4Psv9XRoFRLwTn1/9PgJpLO4z3eY
TRvnKE3yPcCkvdo3JX8CDjhWjtShInYfMbW6V74n78qQimgx6iOLXOa42WwlFg6LIfSCEzKVcgcU
IVvXadTADpSdGVt091tX1POg1t2fplm8k9Mu37uqMxYQEoNT4WP7i8MGlQle0KTgWCK2huLUStkl
Pg5AYqnEmdoaRIk15ncTmcqHXqMauk0WytlAuY3kde6l1cyWEpgi5HbSloyjgc6JGl4SP3KSdlsE
MDsbVQ6+JSaVb9gzHl0g3HdCuCcMyJRPyoHQrtYYgOvj5AeBqeXFB6GL16W0Fa0iz6yLOLMpL3Qw
kjjZMbrYzO5XEQ7xCJmnB6+NX/WmVoNP8dwFMe78HhDtZOwX45Cr+7+ez4Gh3XB1MKgiCnLeUQk1
Pk7W4WoUZth5qsErVokOxWiJ/6ln5g8rkvPvfTbsKKNy4ap0VykaEVYCfuCf0boncbALE5yKay5l
qzW0x4AkGS7O0spHMGoks8WA1EAXoxpv7aQO6MBh5EDpNdALmnYdj2jLp3ZZmdWmsPLLY97U9RgV
bb4eMEGmg5jHR+wibtVX8TkoMYFRfEDyYyi3d3Gg+NtB9nUzMzJQblhgCGtG5VqMYYqQHXOlfRUt
5OntvSjDbwaWK3MIpJjw2oZ7FgfcJ6qFjQxl+exrzEg6d66z8pLKPDz7rciadq3tT36SdFblgj0n
z/IE40bYFqJTTJZBpW3LEP9tK6u3CEHij0FzNrWRkPsiqHxpmvCb6A4DPVpHSd2sRLOdyhhCHmZn
M3XtF6eWFqK/tq1sRxY9WkDqjz8i6jKpxAy6la14bHTNTPmSSblDLJUHQdoPziXHTmhGBLX86kYT
cV/2vSvaJ2QLFIzz78XyTB/aYNG7Ur0XhwgKVQ4E/D9tnJpx76N2A/gJfYkY9sK82UemWu+V3Iq3
DSZ7ywLI18XC5pfyUin4gTm21dc9ZSUJKAYq489ZWIE2dhreYVFsvfVJfxUzA1V+CzvHfjUUKiKk
2MW/1Jf/updnA6uJzPxidSNOq7ECyESc6n2koe2eensd7mkOIEQG4Eg10vcGEvmscsx2a3lm8Vok
CmjeuMMzjE3jq+wGNWUskbli2Vq+ZoPNL9KvlKUYdRK89UbXkBdi1LJL+F/ANuaiWUHn20HfkRB0
cy3gmfTQtKxTRDPlD2bFunnzgPITmmv9n46DOsvtMNySXb4Ntm19CTEFBuJqp/exqqSl4Soun/kW
JTDFKJtOmavNXIkj61QM2EfhXKa+6CkOSLWVD18rIKRNqUlfIlXfkhLzXswKrMuoDUsyZPiwZlL0
6ZoVTpBS6L9kctAuDWACc+oi0i0p2AFnTt4wA56r00Eh3/c4E81GsRBoT4fnFGor+qVCSRaCBQ+2
dxouZeSde3Eg8l3vdT8k1VVPNVJ1YktrqaSqT5vQnOKQOUmwbdP667NLnI1SqazweVY2UpLUi0DX
hi+J6pwR4kQvtRUUe9HvTf2hLJ2laLj3oBn2HZKdRelBjfcHPzsRUM7Q/XMmW2WGPfLwe3SYmqJP
jDoxUpjOLccPvfLzuTrAXMGSozqCXsJ7O6+Kb21JUV1uJp/Qx8tVpSYthRWFes8176s6sgJGLrrx
nbqkgCUsT+JMJd6HaaINpVxlIzKTbIbFiG2GpPM8o+RxTN9zQFwMPbaYadaQrsWA6HvcwVCDu8US
bU3B08HhNYZCNzijryNnXdhYGU/NoQKgJZouofqZKeWHruzdXYZT1r7OO4r6FCu6jHnbEYGW+aez
XaZGuG8uVY3ra0Q9JeGWUHvFxLcgJpkYs/LfTSAAHXWLUX6gKsrO+BAXifYiq1nw2Wp6P8diVLvq
dWyu+qLW9xk123uKZyCV2XJ+Ra6hzcfCJAAOdXTNNzc+t47+lgYAdLSpJbqCCRIWWw2eTQ0+7alB
KpxfC8OJj024rUy/2LI42rnp35SuHde1CVUCSXPz6ScxcjKzeVGCFudvOc7malK0n7WFA1DfBP0x
wPHxXqv60cHF7lOFF7fqAxXxyHQ5+h0q/9LwWkjhWiTuCVDYO5GsFwfLT7F1mNL4YiATGf7nHNh8
/iI1iqUiNfpd1cMVfpH1e8z3c58gt5pDnavfQ63LV50v2Y9R/nYA5gucI8WojFFoqiX2i14X7iUt
0PWFg3zMZDdEipW5OP1U4TEzyV9PLdElDpgvDb2JmRhCwcsoOfk2ip2LHIHSLNQk21L2Ub2piaHP
6qS09qIZq/3XeuiMk2ilrrqR5SK8iZYtLT2coO9yYgbwKYqFlpvmoRo68zDl6NoZOInfbdEZdL07
oxAfB/N/JoqBv5qNBf3PhTH6V/9/m/vf7lkX5EDlrvFZh8TGuVG9YIPfZg2OxKZcOGbdPA/0MFnK
0ftgUoVcg3fRdC2AC1VU5yKIpc/Kwap51DTvRjGpuWo7edgPcU7kPeuUlYIf/QZQS7TplTTZU0mF
iIenyBf4I+fSk/IX0Y810u/+VInPBuukm9p+rZPAB4pD2C3P+/JbbRQnK+xxKqXqZKOn7MGqwR7e
SuIPYoJkxtPTX+/PAUS6gzk2Od8Pr/qWGsGsR5v2JZFMHQdxO9spftzdQDNCgJjubYfhD09N8nvv
VdSXN1a8gqnUU/yHsfQ0QStxqu/rMScZqVunXENUnU4DXUzJUwaygtRmSPUfWnAhCBcHof9OSCbs
xdlz4K95fzXF5IJSw7lt9tBwJoH58wZ/3e/5M1QW9CjzxnwRmHK0MrKhBwc31J+4AmdtE32pTA0J
LBAGRAN29IUgDw6z1kAsVIO9QaXnUkxLsvrgEER5cc042KWaJEP3G8p931nlPpCjav9stlNfZEsN
C5zpVLQfE/+55NmXZ1DIs6h0F/9tsg/EcVMacHeVLJsFkcanQHWUl6YKv/u5kR71qVUOIFuizhg3
teSCIA54ZfmzrE6suQgo8esxFoYZuH+EnOw+2BeB6T+CTLZD5C2sgvdHBOl5waMdSt6+miaD2pcX
fKX9ndTKczJ8DcQCFV9VcTb1SXpY/NK1fI4IwjlopsW2ZDqI5vOQeQjfa+Xns+evWaPeG/gsxNjJ
sV3My6y6RdMWaUBLhJyvbnaiqdQSvsRD5MBWSdMXs7RTdFfSZ9gR3i8mr1go88pRUiIZ+wYn/YyL
cufDY/wx9NabZnrdW+qZxlIvK3UfJhbe1kEBjSimHrjLE2kH4AOFtovVYaqZ0tnU29+HXtftWceu
ZW0qsXcRA7XU1We5WYnGAE2U4u6h7FYE7XbVZCRRe+VM8+Top1Lvct+Jf7WB/xOEHtktKWJX4I/j
0Z9Y0iXu4uvR7vIb0kQQDLygv8Xg/MRFrJEude6YH3KlhwuH0uhzYyIk13p9qQQlsDJKhH1prL8V
LcW/KJ6DAjfAHmuMkzmp+rCZ3Q642111KcYAV0/Vb/Uonf06cl8VALBrQ4YPSQ69fNVt91alZv6l
B/yMBWt2s6I2vcmWzUKh0CC7T00xIMFET6jJOIkuyUrI3pMIrLV3dsvoHpT8hxJV72XiUuxiVfVK
c7wek4FoPLM17LHJ6dPvOoSSMSp+JG1BkhpA3DV2pWLLP71aOyTMX/w6pLx/moKJwJrC++6TUg5z
4RWWi2MqiLiO192iacf602iTjfi5BMT5oLJGveVGaS6r1O1OsCV/H6CEyfvEaymn+E+/Y/chwaQQ
hX/BtmkCUf6e/JwzdKQLskFxZ01kXANXDtdhX/hvLPXkRd5TTf1o2pWNDxv/CdEclRAIpRsDzJ0m
GxEkibaSnT3BNJo1+oZCicqjGA1q94OAtHXiURq8sQ0+5b3VXB43ItHuJV50ExcqGnyprk6uzTAx
9KeXd0IKq4NOPhMvbdHXwOY8NKV5fHaJfkRyXUE0uTa9LRu+sL7pZePDkleByrbIR4shLrZZPH5H
ODxuGrlKzlnBF6XINJKvg0LBbFQ5PwaSzOqA9RjfverUEEn+EqRGOpfHorm57rQRxFPuQKV3uncI
XqxzJa2vRNVl+BhRCM8Cr0rThakRFGitc8cIb+LgNPFWRgl1erSCijitKW3NMY4eE2zJGNda2DZz
q85mXqPuJCPqIcJwcCFbgSiaTgfnox3D1Vh57lvmWv6+qygq06PReQtwxcStz8Kyb2o6nWvN+XhR
aD01Sy3+kae6fRKXGnELspJwGYGPHHyo8Zhk2rl6yLUI/4jpmswz402apN5Srr2lq7M0GYFMHLps
cBTYUFYBRT9WZlpY2Qq7wqA6yGFGVZoYypyJ3DHNp4qcP0EygL7y4gSy0kQkwg+m3YVachWtzPDq
87/7ZbUbsAOb5oJg6cRcDce8xzQ0q3/cQ/SLrj4YugOhKvw6k6XYDJHFgmHVkEO31CR473EgFv2J
jK0CNtTlFk/q4P3f80V/W2bZS+mx5TA1d99gN7sXZ2qCvFyNqdWRIoLl/SCNm6wAufD43E4fXgMk
42Hsir3osi3buYiPbOnuajJ82yIvJMBcZfcuVnb/bXkn+tTa+JlXis+66F/ryefysImAIbZGg2Wv
+UHQpPskAt5CvAidpTU1gW+diY+yEIpD9ehVpHpEP+YyfLDLkXcb7p0vLev8kv2Gp2qvkp8EFLmB
7IbvJX1GqvQFX1zjqjkaFowOiGLRb9os5Nia5wS0nHapZq2562TH3fHRI9D9T91GpWCKEkdDvRFC
V9Yb0sVVCz7lVOeI2o88lMvV2AGDEX2JBYRtDMFPKEW7RIyiXsq+NO5hjM2k4ZTFml+vcSdoLu8L
U4smhxT9Lqb8c0GPnJOtcohE05GTlx6rxVG1givOC9R/lDwTsyR8CaVuhA1r7VpzJGyX1r17SqzE
pcwI9w1DzXboHHZpHE+AKShCY14fhXWyOKjTxisyrA+3a6ut6AqnDRqerTGlFTwoUXxGJGhI4Umj
K81GyRucRZo1yk5z++OjKeKHepQfg9xUd6JVjioPVNsuqAFz1yyCYEdPBySd71pvFpQVgJMeI2Vc
sni3luXUbFxWLHoufdGjGoNrLwcm4SjDRczNAihX4dhIj7tpwRR3BidCLWkh3TW1Ve/j976TTfDG
QybPTD1odzBjjJVTOoCow7cUfc4v2aVWxTHqD8/PvYWFt6EZ4Lushgnb6yCqSWLoJizUsLqWqV5e
FRDdoitNW/bj04y6ry3olwyKaVOX7So7ajvyDTtAJHSUA9sHy8z8chEowV0u5WzDgmZEXDcJPcTw
Y2ahjADLNA3W8fNKMcnwvB9Rh41oT1jtRmH+NdH14WOU2eoTPmpXokm9wJeYh9elwtxVzFJqYmp2
jew8YKM4HVjT8GEcW4TD//SleI5vyZAWlDHWsJhkgLFglQlHhixLuyrYuz2YBdEUhzHzUtJKcTYr
spylsOgEq+TDgZ2uidDg4Fs7nYor6xX5zRwquVlsYFVWN6/wqb/VrfYH0ihO1PabHMuIAUqtOtcu
uCJP4fXkdibSwlb6Qmqi/aGGKntx5ZqAdN4lXtJ466YFzR8HZPvttPSPxOpYULXNeNE6uVuqE3G2
pYIhiQ35YqSy9goa8BBNLTHWUXEjxuRp5jSWl5HyGPt/rxNjyqSB/uc63YlRk/sRjLMICI+G4cMl
Hdxmi8q8W/MayO+Z5lSzbJIzmZI304kJhibIiyTQv3XoonBETdSLNMJS6kBRAKcjwFewNstH7Vvj
TX9ymVhG2wbRCZkppsfTgKLhwaSwYyo7vjRl5U/k/ZoPaGHxKpzuHYfdufek4M1XCJuonZJtlDqS
DoiYcH71dGMHiAtu4wRvFGe9mW1cCTtoLUsm4c805Tkqzp6X+XouU0/mhieW67O+0MwPz1KHdR5F
/bp3YvejT8CepnrylddUvVSVBKgUj+cXfk0XkwffzPPdeFaEY/vilj7itKiRV9gDtC8SBqZEzqt0
LkZbuaIekXCEllpuTdAL1lGjRTeD8toX6uQJBMv6uH/eqbLQq2fTjZkPIk8r96UbNYcEe1GsZ0P8
HESzAnVIKVh9aG0TSK44fUycOiMpfFP4JK1F//MAvPOK2o5S+7x847Ff/SqnmAOVDT9Y8oJbgZb6
kpuWh4C2yQ9VH8h7zLmBmUr9KSqt/tpayXDt45IlEUIB0SUORg8Qyq+as2gRwe6vj1FxgV+yQmgx
FX7eo3R4fMdFv3veI8CIee/45ZvoSniUnJS8QyQ0lQIjUAcuOpUL19Ph2Uwk7z2AMYlD6lRRLAbQ
9cvYtkzVw6ItDpBPIzTkxVzc4O+7/tEOA+9WqLpNQboBxggR8UIBTfKmq8gwzFoBxeLVyhv4NMja
Tg8oZlTi7TAF1z0VpZKfBtkqTv3k1beccQ3RBnthM41fw7RQMfAAozp0cvyKG7J/MKFrzh5Nnyol
1cleRauQUO86RVnPRycqIDhpcGens+dBCmxSJKIdksuyHzMrryn2YV2HsyBvFKBRzYvrwF5PvLp7
Daqw2pW9HUFZpBmaRrxP1dSYFXLSv2Y+KAZX16kHnUatXrIPbR/jc2AaHaBR2ziClPieTq2UcMcp
DIc3MVYXsXZ2gvwiLow8V7vgtLYXY7EeGNfCklZiLMtz6wY6aC7GnJQ3Xp3+FEO97kevCk8jL4RJ
GEbgIBP9RcxLh2YWlkRExc+2Oh1P595e+E0Fo6ExsSIEhxrhhHKhWiB7Hf36Xc6c6iTGcOBlKxH2
0UEM8jVP5olThjsxKllBttBZUW9EM2uJE6Q9tvc6vgtmmdv7FH/tY/7vA0T5Vu6Ug+geG0hdvKbH
39NChcArCAfsxQO1Wog58AaYM9bjuAHwf/3dFBeKcXF12ITyCjvbyY8EPkNudvKO5QAxJ17ZSHqM
WDtojd3PJZLpi9rVHP5UUyd2Zy66UzHJDlBSyzgDBZ06Hp+HceITq2D9dij8tsrUEoOiPxqIf1Mh
7pRr2Fb+THSmClXsEF65zePiLAiWVdlMCxrpV5ujbiPli1K3U6JF1pvxQRx8D2F4+9A+iqPd1Mlj
KCnSWzDAzfljjjiVpDA5WPyyM2voYVUO7VwNvHxX6GH1FhS83XtcNIjH0CzV4jZGcngRLb2JF6PW
DndWL2w1skPkFaAayiJbuCoJ8mCUMGnDoerqF9GwGoLEW4RO6Idzljr4obdZtop0PnMAnsm0ezJ5
s0dbKZ2zn9jjIdFV/SruY+e8wFPtMk73y8KgPhkDvMbpR4guCq5GvAHqX6Lr0T/GMEt8vZqLf4To
w5KNst7Wa5Z+q2QrBXwvqyaekRH067M3Ui2qu9pR4GLLadcl+iUQFL4ia9DVmKoXXWfM+E09+p7T
xFX/zBX9iT0UB0Xlc49z/fDFhXsmKZn80QdWvekbKFkhtX2i33PN8cMux3pjyEWzcvQC1n9r+Ae9
wOG2LgodGlPb3nAJ6W6+svHtWr+KHlYo6oY4pzSzxgm0G6Yy5mRwBLeSZ7U3SLb6RWHz+RhFEETx
UYDFlrjYT6KfLVLihYn/xlvTF9s+TdSr1sQRhYXAJNmk3RU8OF79r6KzCuzmXrYWyRcuSHvCFRlY
MTFmst4/O9LwLsY8wrVHVa2wcKoD9Wa3xps3lj9U4E4vYeGZ99xcVRIuY3Nu9yo5rnTUpzEzrizc
OrJ6I6a2toavTllBzJtGk9F1Dv/cRx0qcR9QkfWlCygdrhT1rAkvgGm3lKfaXQk77VhMLU+uiQXV
fbeUMjZLDm5bp2m+GMymGXJl/D2f+G2HUxODrjaWJ2vQz1biI1qKXXB6dm/vzBwvzrzL9RsvKf0G
rgA/9QGvkbr0jVuqqN4ZeN1GDIppvtLri8ojHP+8yujuGcVqV3GNmmvNeowGY/68qFfKm+2q4VFc
40qZvbOnH6xPP/OvHyyaXhgeojJ4Nc1WOZdGWS3kyHdh9KW/nFIbf/raSyZpMZXXVB4rtjp+1gGe
RP2oIT7iNbPCE2vcR9Ca94nEJihDIXkNrAH/cZxL39wc9mvagn/ok3s1HUqvo+ZEQiGTZnFyx3Wy
OqmBcRAtMcMqKnhfDmBJcZXTJuGhHJxvlm4ZGbfN2DJHRYNSy+q2VAPnMzXyI+C9vbpNrPaMIqLH
3VEcA9fxjor8KWY8uii9jE6iDfp5iTJO3itTl+g3RzYnaVj0Czlr2nOmwdkM46j4HCutXBSyMuyq
SnPfu/LFnrzfxk52N1hINEsjiApikDFFMVhX8giV5Hnh5DnWBBx0twYdOPr5VvRpikLAl20QXr/Y
hbjZzSUIi7ojayHIMyZm5YAeKMwojkbXamdtOhip0c47o8axcmpWSqSdgUloZ8u3rmxc1N2zq9Aa
/RQoV7ViXTATl+dIxfnCJ3O+0ZTU/BjNyDiIg2Q7hLrEadYWnGY6lgUJu6P5c1LVN7+nk+81WIH+
p+l7zbYnM7vV3fA7z42fPbAe4p7jeFBcP+AbnLV3Cn4t0vmy+zU1rbWiatIvo8WB05OLbwNWZTNc
sow7KEhnCTvdPIRapewCeEqTrNq7glzYhYaHTstYaH1lffpxYq+U0OjXytSUSN5BSTLebc21tmGr
eJgvkWTPfJAU8ehqGwNrwHfHS18pMTQuap+GLyPZVdFdRT7weAicc9H0NNdZJC3mTP/bRVqOtQF4
TdRbBKdzxf9m+oa6yOta49sweGcv9WY08g/2lZ+6jKqm1Q3jVhTuQXTjK9BuhrKscOiIiw+45v0s
7zuTBHMfvJGJeVwNXZswopU0F6zWdj3JmE9CMRA80Amt4nzwPrXBv7gdmjyJx+iZMH4BUod+aDfA
1nt1Cm56/mcxrrrQyD+wuDVZaIxAgrMeP69WV5boLQ+yS+ykZcd4bBU1mEtTdrvEDwueixYeUc5G
L7xe9iLNXQZ+uxrt2liL5Dj1bfOOLM9bjep9P+SltxDTNKp/qHsr07MOyeOKH9eHuG2RRQkgSw8p
0/RTmiXAz+KziuFRWSb2GyKz3o7uJ5ntjthnVfFEHYuZuOmYSwAkUQdsq+Gb0cohZtDacA8jX9vk
5Cazta/a/ial5ukwGuQRoqZ21nLt65Q11G19qltKGPqw2xNcVRQ+eaIvC441ZmfZ1DL0tl2xHo62
kjlI+zLP4Gh1ifMSFIN0NpwYcC6tCJeTl4l5MjXstmvwF0rqKWxBNREleoesJE8PON67uZhJ8+nK
/A8AnN/z1pB+uG41J1mBmXbNQsfuyuE7nBHgtAE4b9gxwSQwgnQs9+2yC/ryPko9pjEUKj6aLZXJ
F0f2F4Oi1IS3NdSaKQULS1+DPQuqv4Wyto94kN+CvqPRJcUi0oAciDEQ4v3R1wuKNBn0q4gZkfIj
coboEFFSsOLnktSKgH/nuHIexyLRz3kDVleIwNS++JXKQwI/gKSaxQJ3IfqVtl+lbPrflbLKsYEx
0Lz1mgmxlJBrVX3lW9wvY59ych6tv1TXH6iLKWIQLvCOFpU28ASOsFZUemsnDpRvIMgUp0zkNBtM
a1dMh7/H/5j6vF6rm/b39aJTXP4YLmviBUWqXgF1YkuRR+1XS0YWgkfABCawC9gSCLX9c+BI/lfV
S9VZ0erOS1lQ8Y0SRj4THlfWDhWzENjKai+FFZ6DshnvysRwryCn2jW8c1bMfe1eRV/XpNKcz7K2
alOZwHDc8jnEqmqV5mOxbpA8fwyl+dWGsHQpKWG4p4m29nlAsFttRpzNTZTIPPfMZdMTJELF0Bxc
tersI65zwcbxu4UxkIBM0X7cakQSG9lXsw26G+nmd3yHctZNr1qkQFTVqoTcmlu+j3nfz1TTiI7G
1JQcaVbYWfAK8geJaWvdRHed9s42yhN/4bJWeOcd7yLK19qNGLUd4xdluXj7TIOiSzQxjNzrVPy/
9n03bpwuspd61yifRMSODS5odzVVvKPlVy9Rb1uzTG7DSeTAD1eVcIWNoLNUpyYau3JTumlEMSpN
ChOknYSv2wS4Cl61IPdOik9cXzI+08x/l43BeKmqVF2hFcuWFb+AF82dlLRW6c/bSjJebJITJz0P
X+MOTxe17vqVVGqHxrCaezspPFMANQh8w2g/TCJRaFIevGs5Qj3AqJgX4htXsgC8ihawfngQCZJL
u3CuiITzHTo78+IjBeBzW/XfFYyL7DZNvrh66C9Z27O8wTby1OQAeMWMHKqclIXfa6JW88omH+9i
zA761FIXowO2qWqsWSeNJ7MIDm5ZpR9WiPeyL0fNztDc5KPTYWfzGnrFTLo9dblPDoFfxEcbGy4O
DIa6BhE7QeiJjwD9AhA+gfaz1l/GBR/zQKXMzdI1CXy11u36nNcM33/jRfXwRdOKPL/qsR9uEk2S
jk6n/D7IcXEzYHJsn/01ystY7+vtkHY4mPEZ+8Sh49ygcf7lQivGdyv+ngZE9MwSsRNVl9Gqbdgn
yr2McdTID5bVxLzVObaL2MV536xcXYWqMfzSPHc3EI35Uql4DsiD5xwMI/RmUlQ2M5ny6rdAS8Md
aJ5hLpqlb+ITj6EDmh5G1Qgih5+4xgp9WvlG4jZbWIplb4Zp1FQJGJl6QXBnGmUxRN0yxoknieDE
24jmFauc6CrulDfUIGRV94JMZ3gZcE4R16iaCnQ9z8xz0/dfEXQ1v1x7q8t19ZNkcDLrIyV/NSmn
WVa4MR0TheC+4SfpeiDOS8yfKnqsw7KvkV1uqNGrfyWFse0ItHwJAQ3P06Ac8UkKKOqWknqX5v5w
1OUoA/DRqK/alKq1KVb9aTZz1n/1Lx4BPxIzkt/qGO9DNNEZnzhq4mOKb9c95IaL4aAAVkNrZVT8
HpHxtzspfUE0qgTbwqrLPbSaipjWYOEPEOLtvBcHMfRsmmqAqMqGW/bHNWlMVYVSONKG10d2KqdD
heZkoZRdu4A5mZ2ILyFhE8NKZUd/jATs6VixM0eMUtXy6rCTqPttZvMufhyMzGN11NWroovRq04D
XeEizEgr9RNglrttRLMMQxsKIYLVaYpsjIDdI7cl+aIEezLiZTYTp4OnTKdjWmFF054eI0XrBvu2
dYH2itM/5vv2eSDAAjK/WgVER95HWUuP5BSRlE3NoPaqjabxcFDc1nuX8QBYEDQZN2KUN3UxG7Om
O4pRkuqQuyT5bgxFcZ9u2deK9CZuGTRjPRNNccuO7NdCND2WN49biiZ0iLWhF9aG76C8q2qiVR7l
WEDKsHJ79okzYeZrdCWO96L9PIjrnk1x9uxjwbKpnPpIhkcHJvBa5wkF4VprXxrPsi82tVyxmY2H
Z7/e99ifxmgmxAz2t/YlnlSJNZFYMlT/uVQt+dXgTtXNxLx+p2skZXk+R3iINvaxnM4UO/x9JvrY
Kv0e/WvefxtFlGA/7pfF3tGF5hpFqrWreyoIIRFRIYtRmq7PxSmuU6w6xOljgphLMg8os91Wj0tF
XymuF6d/XES6xNrlilFjBmglFApI5SZoEeomceldxsTzqNlQWFaWyHSK1CH5+M/AEFneifL5uZj2
7HciGLM8L5DbE6q2Z2K41tUjquJu/5wnhWqwq4LhozcMXJhcR15Zldzv1Mjpd62BvexMtDHmG3aB
nLn68jmu5ynjYqrofMx/tFXdU9EFIgKF+jQL5XNqp+P/cHYeTW7rXBr+RaxiDlvl2JI6ur1hObSZ
M8H06+ch5Ou+4/lmFrNBEYFQJAmc84ZvQYHjqprm7SGM0HPXtfaLbPcxCLDGcWhwic9Z5qV6ENyy
RlOuuYuCGn/2dlU3tsKyI8SXjtQjxivBgOjsVLX2EZTlfbQ8hcWld0nKZ1kh98dZvaVsPFJcZ9km
CyMFWwyEl7uKGvqLzm3m4OnMkl30TW4S5Ek8rqwcQ+g+gZoajC+4Kre3UtWrW1omr2ZZjl/QTECd
cFOFpfrSvtS+0700fmdwrCdd9yKxzr+PbQPhySyYLtC03WVsF/qmN0qd/RVCUUCWPmpDOCf8aobn
qAahGarsniKMap5Z6gY7wQp8JXuVpkjPzeR9l52YcWkskY7gElKxjKZ6oxnBxRg7EI1m5Z1lkQmS
3AvLxzqrU/AWuNc/++WRU4mdaqb6QYhEFdtWifxVmRNd9eKyO1odsQocGxRxlHVnbpRHf7W5qQ6V
nsgkCzEDCRHdBO/jGtGp7ZzgItz+d2E5yAUP8VRt/uqAMIDOVeWqeLv8cwbxvQB/uzw+839Z/tUu
5/TD4mlEq2Mva4Ot96faJ5A8c4Mkx2fS+mJvYRr7SfuR7RabNKhon0QixuwNxn023Y9c2EOf08k2
OeefsbLpr9n1MDhqdtXszGFKFNjMiHVYvthhhI05AwpeI2m6vij2nZvMh9TlUY5S6sJIoxN+JNx9
HN94QMLLfDD1KUBDaFxpnVI+2KOPELEWYRYX47oM6H7uNVk/9J23aCb+KGCV+XT1GL2NOn+j3Oyy
tazmuE2tEG+p9uCG4zdDiz/0GdokOxPrkavEeWGMfyXBeK00JXoDy+gd7A45QzkoGKqa21Wlg25g
fi7rdAkesjnKwQN29zXp6Jtr2+TT+E/I5iazamRp8W+SJ+kmeznl6x36UObvFaY7VwlpYI2CJUj+
DoMnvX4iHcCg/9VSaO9x0iVXwMLNHS/xv89zf53G+vI5Rz9AFoOufBD5CKaAQHN4rFV/tDH7U4CG
zQXMxnaVTyn3ibwU0BUVEZ8yCKsnedTKxmmy2ZzrbcjObR4k+6NGb3+Pv4+SJyQZGXWkzoDm/jWJ
7L6fFDthcsKDjR3RMfFEs+2E90yAVzmG5mDVZ3kY9XkAw4rGkQuSmwakBtB+TgfGDqIj/4PIJxoS
+8oxIjqyKPKHwfvZun68msOIeHDMSUeZifzPSUnZBSCgOsqRihFu2r7OD6Y3IJACQbXSZzRpzf78
rsB2r//pbtRe6R/+VIcIneqF1GbT0D9qsPIYln1lJcdBi3HK+lRyaw28gecXiC2yLA9/qvcZUDAa
kMvJekidU3/T3m3LMm6yqG1dnGMzBG4fcvfqwkbZR06d8dsJ45Y3qXnDwB3GiIJ162ebxz141SQO
idd5KtlRODWGkToZxs82VbW/eMnUHuVMsp376qoBPw6NiDMNrYivilPfX0821a6Zk54Vj/Kc2IFw
27VYQ7HHgrxfDoD7uF91vtexQq3iRY5gByZReh9TqjVGy3LA6AcrpYyHQzCfWMpB8tAPSDxqsdus
P1dj9byy+6z+tTj77PhcsP3fQxr8PBYAusRm6Nj4TOAbsJeqLz5wZtSG58Lur8GIsZ7gMW8BTKOt
KpxXIrDmXtacpK4vuaFVF8erfg5WBar6T5McMepGCpJkKnejhRRx0pXKGZXVaOGH3fiGX+nsf+O3
eG1m9jotFf/stZ22M7UmPegIOJ8adwq2RtHWV8W0+lWcRdnLNFVsmjvLfU3F0B0VoYKPIkHiAtOk
CLIhO5XVUcsj76TjUwyWpTN/d8oRuj7GJ1MPFyobYzW14msxJxbjKHYeXBtbzLkmC4W7wCE12p/d
GGDE4rRRvy29qoGx4Nurxk7NQxNANg+iUNma4+Q+d0rNpjXXj60FppCU9tWLHhzLSpB/pEh4Gt9a
pHsz12kvsnZvD7wDe0EFfxiwIXDtmq++HVkHOUJN0/TmIr6Mz1Rv7UwnwBcOggaQhKYOt5+zqxlC
oH1O4vyzrWhSZT0ZabaS08gJRSXGLWl1PtH8pqy5GPKk3ZdhWGD0PL8FTzVYG9jas9lMY7C0UaY4
h223/XzPwjbya0H49L9/un4YEZDJAM3Pb1sOR4f9/uk+m/58ws93EJsuKZE4sHf3l8zZbgBUYfnw
+Zqx46DAk5OB+3zVLlL8NVS4359QTlhj03n/hPdvC89apH7nT3efW7cC1jt8Ojlazi8/YYNw2ueb
7OdPmLX33+/+tfQlJPBk+P3p5NmqYx2UwAUVNX8R8uwiy7/Gem0dPqd3SDsuhlqJV8DwqidwRzPf
VS3PpS3cR1JlT43ueO+Qb9DYy30Alvi3vRVavixtJXso8HFdexjoOq1TXLgxWU+5TkQunHzuMlFC
1jM19ZOiGd9kpywqwBiG5Y338XUHab4lALqR+dA+DsXJLZOfn+M9jfghz3wWnK66Egbe7xjhINOe
DcOqiV3tMQwK/RENrZM7tMo5nmtj5fSHMOarlZ1ymO0jWc9qO0QHkyF+GyJH4SJ5PM8hC70th3XW
OeW/2vyk2Xi201zur4JXMjF/H0+ieQ55VmvieTvZZXaQ1UEbmwfAzfeaPGtokTOq7Ao50j/vN9R7
0Aeae5VNMYIPOxQkiuXn+0Uz/Fehpg1esbzBtI3Ds6M399eUTWi7EwcdkpBs3z9vxnhPgk7cvxLA
/uVWjTNg/MbXwTsbfp4/NIoGgXUMoos8stIM6hQuwztZdawUJfdKB4EQmW28+mu0l6jDvobt+DmB
HCELXsHHTe3+Cp/NdlLGkPH/eYXPjrQSv1+lgISCfjzrIbVDI1kNszVQZkLbLDo2uqUYUOqDZM9y
HjHryRuOZJ1d0u119eB5WCUMatjeDNAFK/I59rMSusGyM/Lhi9X04UIbjPF7XLTn2u38X95EriYP
B9aEHVlllmbBArNc1idq+MMxtY/WCZQv+Gu6KISJ/EWH17PK0Fe9QV1ia2oY6gNvV9vaYeccHaVz
917u1vtB4Z9rFI60YWHlpfk/uLjGE1CtUiwaWWJPfGiNLtvLnsHwZsZRTi55oXfZeLq3Ooa3GHgQ
rEFU5PwELb9yvoyalni/oqUbobE8WVb5nM7WbnnSmI8V+kPbqCn3Ua1FxEy94KJ64EHAFysIUGLa
l+hZe54aW32M1eZFtruzp1481e2BW6sGp9JY5aWjvINn1Tae7mN/Np8+9OdCF4ju9ma459LAa31u
Zod47KtBfY5v1oQpeohlXYv4qwfPcsMykSAkGd/02A8mfppN2cJRng8nHdUK19IOvRYUxBfDVeR2
5Xoa8+zFs0mf4UDmLV3HTl9KBVsFuwDfIaudgHIVF+ovWZuU1kUh3TvLM9F8sR5RSV+ijcyzeC7c
fAeypH2WlR5/Z5Tb25s8N4unFzOI1AdZ45OgRIyh+UkOTXtAgIJQ/Z7wgfKcsf/ccymUKs6wTUSs
nsIYtGipOrmxnqLod9uUwedC4boBKGwR9pMD40H/p3seaIsJ3y4sF//VXlpzoKFTE26k02uC2wqw
6ip965RRR/6fJ7+sGiUxTyM2A2zEzPSNNcCralXxFbr69CrweJ7P0XIvvRhlx/+YmqvH8JlsjZXA
fErqWqTzFR+UwNw7atwce2dyz7J3Iv8NDil4GUFX3SyjfajbNHszNTc6Tm1UE47npKLDAt0GY7GR
J1mlqoDyjdg84LByRL3f3wQzY1IWsfTl8SJ8eNKZhykbDbCEREeRgpmCun6KCWuNidBvIjFq1Jaj
ZF3wDW9kZ4+R84W0470mm2rRB5gEjlxC8+keKe2j1lpkvIaSBCRCqC+KCGK2CcxEINjbx5ALQDD/
0qzmO8oOwH6imSZuOuU1MStra/vTzJkbkD1UeGR7AnvRVjc9jDe98lvjQJ/S5jS6JjCLArr0w/Yr
PF6zQn0pQ5tUi6nrBLJNb9ejELX3FCyX9aiM1mjJFi9NytaMP2X/g/ja6j5TlSf7su/Mb4kJU8GG
GP4kWqJebRplZ0MtyNwlQ7CLVMe/hI5RrFwtyd4iW/mZOY71kQ63+zyYXt0UrFTehdW3gK865eah
+rDyMdI95gPmbthaPUf4QTx3DU5QiQN/bm6KG3NawNoAWT13VhhlbrCOr9eyl3tjcuqwwuXxRG+J
nvJze/yci3zcHNVK2pPsd7wsWwuHP5nynnuiex5xdqwQcH4TlotZrR8Z+ExSNUrLwYtZVEh3t80b
OzGsnJIB+oTszTCxR6n2SfOz+hFq1b15sLPwmBczOnoeleKSuoY+Mmzx2LWOvdKmC9NS+vOsT7FS
m7BfmvY0nGWbLIAiDOd0Lqa4tVdYOjFkPqNHuncEu0qPrOsqEq2f3bJN9iIHB3oqt49qk8ZL0U/+
Q2MHzrktnGE5GpP7jRDcIRj86bWcMHAo/KbawsmMvgTmhLdE6n5TIDSvcn0yT1Gnxdec9A20Xt35
lsfjm4b5BNaDOIj4eQ+usY+un4XT+ueGhc4RMmPlYmPsJftJwdZZDkkj5/fgIEJ12VTzc2LDalrY
hOoWldU2XP+yzu5iU2V8PZGVj9cGQbPD1APlkeyAbkx/1BPKSpI50FID0hOi5gSrYPSiH6otogfJ
Dpj72nnk/+M8OYtpDXtXq6OLOkEVUBoS8b6VeI+h1XuPbgN8xLVvsmVUCfogk9OuZJ9ss912M3jt
dJG11EqSXdOjXBZiApcvbb+5ItM7nON5ssLX3c0E5jvSLfsxxGMFCc2MjYnR2o96Mbm31AHmQp9s
aWxLWfvw2VdpgcUxAON4bUAAOWugst26jpdxnNSvWpH/PpJt0KzE0ziUSzAU0Vev/2XYRf3FKe18
70BwW8tmP4iOniNMkr3crbCOQcog66Ov8aT+gLLf3TCfLR5GY3QWcnyTG0hFFE7/4BlqdvN180O2
W17psw6obGRruM48tzrJdu6tLdqZmdjHVhZ8iU2S8/PbUXol3aZIsG1llXdn/Xl3fe8O62J+FyjM
HCvh/H53HUupZa/7mwYVlbjqi4/K0S5EZIsvU1xYKzsZ1LPfetWxwtBgM/vvvkwdEAXCKMUHbPBl
0g7mRRh6thKm4SN1GWACMh99FplQxq3dJSfPFv9ul2NN1XwNTDd86TrzqKW2/sUfKnTI8iQ8V5qA
Hq/6xVrPfOdt0NOLH7naz9goHkHFZW9GwMfq60I5xsbUn1GngDlqhs07WPl9wDL6p+aXX7HmMl/U
Wsk3bknw3Yha9aEPpmgWzfS/Jhhgy6HIIeHo5JXNM/62yqYzRXBQobJfUI8alro2chGPZof4OO72
e8xlnL0Rezs2GJhuIxb0NuV1u+inMf1qldH3Mmv870QSHgoEOj4qfVqr3PbDhdedET3BCVbYyN/A
GFlA/diYRVZ/eKF6xUxNfDe66GPqQmun2F6/UXEeefIB7xXlE3IRxVNXV2xAR1/byLZuMusLxLFd
XvTFfQRyheyeU5MwBg5zYxE9hnnsXcrIAsU8H8HEb1YiLaJ1i5N7tg5RGOMX8I61TlKaxyv7RqtK
Hu+9rQ8vKXbbaJ04iBeR7hbM888p9za+1fspcv5QK7R1PETtJnU7ZRErqXLx3V4/piNAuSQo6m9d
/Ar+2Pme1sJfIjaunfnB7LOJ0PKynjvE+CODh/wttvFpD2r2AThxJ9dS7ZFXS2Ln+2SWMDJE+KXs
k24TubG6V0pLfXTjEMuoecTQ2c8GHMyXKDeDHfqgLuA9u34RmfYkByBJlC1Q8gNy1jT1Vlcina+A
fBFQTOB1zRcHTPZOSTNsjzGCcUQSvqL4r+9T0+vX7qBaX+1RrCInH9/8ejB3ro5viGyv1e/tEKXv
Aju3rQB+tNW8yP6a4lf71XCJKAyp6mwr0afvY/pd9iVwnDdsq40dli3T22g0K9muWWxUY2y8iXkN
4SsB5Z18CeI7zipSoq1hp8qytkKszthLHOVROVc/22SHGdb/Y0hveiZ8CmGu/jp3AGl/QMceR0sk
/mRRx+CUq6g0/tWWZ31x4U3gGBwYeBH9GYxdPcqAseGis239/Ktdb6HchkF7/qvdD4r8LED8d4k9
LhtYy8u+799yq6lv1UxOdNHwOf5pgvXe3DCnuTeRZasJIsGKVdjWhuaorUoc9W5BYRnr1hwQPOk8
b1MaZnn22OntYMUOR7Xl9yQt7u8D2yuPWRFi5Y3K59nyUdRpk5IMhoKLX4IW8jWMGzQB/Dp4yrQO
hdiYxWisqw/AAIpLbRvqxtY6f5Hnls/G+v5dqOMOjQR2pradX2SbPPJTzzrADHqQNcOLA6SMsrA6
NySkorTPL/e2uM6wEMzUdBWOo/oEGTw4tFMNgNU3x4q9XrgEAN3fZK+VttXKibAHlVUjcftTORbf
izpTnxqzFg+ILZ7SwEe1V48jMrpWspNV09T6RV7G/r036qet6SX+I9nT4LnVxUqOcifWL7XJOl6F
rQjwC62Z0ZrIE/Z+fAprs32NTMyGRwM5ZodI4WR2Yi2rok1+wo0fr27WJbecvafVpoBEPdNYl3bV
onvJSRluVQUZk51a4O/q2FbzWLtEgc00OgsVQ8SktaJzx8Nf9ski6Nt6LfSwXtu2NqUAocXVtGwV
V23WRDkezBdZaGaVrNTKxtDOKPJ7W9ROGWylIMQF1AbOOA+WbfIIBme9U2df9882Xwn9FWov2gLk
YTmtu3QgNzJr8GSeyA4xpKZtSv3KecjZdUJwg/JePN3wf0XpgQeG+xFX/i9dDOprVisTsKQmvLRF
4+5QhI/QWrTNh16Dv1saZfWqxWVEfqPqPsDyWobh/TLq+Dl+zmvV5Ak12veizRwU6rrsViUFlqb/
vb2bO/9qI7aB4wou1Fb4q7KCRn/wwDNDyVCntQmw4FxMhgY2Mv5A4HxE1WUcj/Los3AsLdtqiYBF
jb2bNxch6xBYj/NhbNTPnU6G+NPoTbbrCjx92XYf/Gec7P0cPNRatU5V098psNG2mK2OoI3s6E3X
FAXtQNXax00QvYVJ9i2yvebCgzt6M+cseNq8Br4zEBrOnuQpU9XoB1KG/VIOStnBgvyC7UEUlmfK
yGNj6mEWWYNjvNixqa2yZGwuqaanO02tMvALhn2q4jTdhPWgPTqQxJY9dJL3fnIeCbLPQH6WXySt
Fj5M9shnGRKaRr2E7tg+mg1PkKzS1JOGVu0hd5VgN1XqdCnDfFyNGJm+9j275PIL95zsZFolKYC4
6RcEuNRkBbw1PQUzlcoTUCEXsi4LIHkxCAcx4dGY/NMj55DD5Zj7ObKuKyi29t372JjZLZylr7Wh
L05DXiHFRlM8N4FAsM5x325lkyx6UxcXYgULec5nuzzSZxXsexsj7kP/zI802PY+oZoRp8uS5uKG
mNDL8eoUKRvfmhqAWIa3tQhsHacqrg5t0XuE4EV4dhvD2ICJS67o4rsrNi7jUzFaLQljo5qfuSXm
TEawcgW8MzMxtSOKLYgYZLNaiFa3yUY2xlruVvdDN0Ch2SeaNh7VUQeCprGfLgLRPHV9ChLc9AlW
Z2q2VUWPMOJQmvsxq6t9PkcmYxQZN5NXp9dSkaFsPXg21SJb2mpTfcFHOEQnlNBihzApbM6cpfK4
9edN1AJg4brrK6TG/MLZOu64sGbAR1cp0YENOH5vc9UJhb+AL6Gc4jTrXv8MEw7oQneAMVOExu9h
fmP7mJYxzGM22S5ns+dh4Fr+PYxViA1OYEpPSdvWWwUbdr6uUX+KbLu+hdzB7Ta0qqWvQwroUCQ4
1F6qPzl2ru+KwILJPw92Mbd5yqH2zEPNMsNbHqzbTg7V1DY9CAW4tqyaTovhpVfpu94hJYRskPqU
hShrWp6VvJYBux4x6faXNmYxzM+vfUsmpCTCVvup5B1rrhShbWIVC5cwV7wI6i3bDExXwdOsmySr
borSmMtGQDWv4w6NJpEROiQJ8A0S+bkIBXGL2N0FdeH+Ij/34g9x9V5mVrl0lMp8NEDJbVp0VM92
nBh7MWbGDguG7kHOiNRPjiiXj2p2N4Tf6oLVKc+uOXZ8n7HKQO/MM5qdVy7HWaTQBBa1l3uc/7QL
+quNjFh1CDNC25O1CyEpxoU55DjsjNk6Q38IlW7FKLNb1JbFSyWql6I39IfR7/IX3mUBuNEiIjN3
TkqB1J1r1AfZ64gmRr/T6nayl6xHhbqTb+PPybmEYa1NQ6x7aMQDGJoK/LuRvruRerJm1xXbYXsS
+N6X3LRnudFIPHhxAzCz03y25y2EsKTqFo3htB/Txg+U8qNO0wGACJJYatm/Q+3wTr5S/y5a0Yzr
tEiNxV8df1XtumG3BTlStk9RgXaIh4VgNpneKWwJQyO+zqY1ttjhV9HwkxUZgsxD/wvlw1cMxcMv
XoZOMLyi/hKng7Vr4OXAdXHLS0ZCeIXMtr21zdFb8njja58LAcHgaGsuOnKDgb24bCxwRcVYekzI
TFs+z68pWkRmYJ76pvGf/aCfLxS9xZiRatZ59boWFpYX82BcAuztZJjIbczVUHjoOGOGfJ/KKT3x
ECriRZ46sSt+RPBo6cxD7Vb0S5Y+0SZlPwEvMpiSVZmy8SwMZTDeRMbtp1mxbxjCBZDkAeeHCNEB
a1UmY/+hltpTTpbxm9/ZzUJ3bO8VB7Nxiedu9qQKNVojPH30MgedwHBEszWeiv0AEgflE00plm3d
HVhquODZ6dUcM90qlpuuisTPn7K5GMkskGm4yRbVD06eM+1Vus5haHtnXSusCd9u6NOq7WcrIEK9
upL99UhEuOjQK26Ef46Jyy8rc3AXeag+Jw7sKxtJhu1I+mlj+3m9lMpCUjgongmwbVHO1vHAWtWp
wV8l1V8dk4/nJvpF1lRC6CCvn/FUba4amsOHusjrVZA71vvYFT+dzMpupdcoD8hDk/S2eq4jfB7m
aOSNbHLzPQvFT4vv7J2Hi8D7ElhAbIhoiWLzFbf5/qGAxLSOXBcksedgman1zb4OoFv76E2OuAVh
MKROJ66Wr9rEDRIfEBzv2i7Y2B4IS/Teop8eP4xRK9ou0WJlRwDw+1gjbJ6ZCJBX6KH/5rKgEJnr
pfNmjqa/xeok39pVKW6hXZ5Tf9SxITPY+tfZD7VF2YWgc3h14urWK2G8H4bIPiLijSLkXFjpJSi/
FVXYBoughy9aRN2vXt+ohrodosr7EhZ+v24NtT66bCAuAW9xGQsWWQYKDhtct81LPYlg2ROLhC1U
xShFe2GyaEXiQPtUL4Ympm/abLGKeEq+8J2y5B81bgrVfQvR2v3uuhHKKj2EMx4o8dauUUbxVat/
82zgWrUZdj8Ca9zWQUXiThjPXW56sPSUW2Dnu9ZEbGF0EB0ZE33ZtphM91nobhM0yY/F0Aw721UO
/lTka230jlPadAuVoAeBGDFsusiwN4UvvoRO3uLw7kaLJh+j7+gyXV2rcj5KLh6knPGARQZ94ylt
e0D69eDBb35gwGxmDkPhIR/BpSfAQIYgjG+yQKBMOyoJqvRzU6IoyIplrrUmt6Ode2fUzmpffhnc
8lrZOdH4on6GPp5eEHZWXwpFQ8BLcx70uGzOo1Vf+xgoT5nF8THyPmJV5CcV0QkvHsZ94KCAAry/
ME/Kgy9gKoZ29t6DytiCTUeaaa4qo32ZI1uPtt71D8JuIa4rgNpMJY5WtSrCo+6Js9YKF836GXE4
AxNDjyOWCD+TMgQjNSJfINtlARkLPL0cIute2Hxl0Z+joj2+DLgpXao0fmm1onkg0MqVNPVk+Pqm
e1XdPF5Assi2ddT9dMmE3LAJNs7D4EBtNMNoyWqjOHF0k52Ixve3bnCAK0/Jd8L6jOg1a9x7UVIu
7vVId4bF2OgpoLq8W5eDW71WRizW2GCWW1m1DZvHj6ehLxtM8N+8clz2LTRQomxGfrwfOuxaj74J
0285gyqOSWA+kgpWlmGP7WLoHfJmvFZjbF3cDFRr365Nz/jJvq5aqHH7vTet7jq1GWmnApnPOnqf
aq7DWNGXo4ibX7351LsOKj9J6J0q0kwLVKi61ZBAnhExVuSRIvwd1ngEnLicrxlKntd8PiINfc30
tILESZPs7AqIUn3PvVJWVd3MHhSt/p6A6ilwOnuuE7XjGYQslKw6UTCdR5dgGc+5ZzCf/WMmiiU0
CPu5LNRsEQETIHE+/NtNbpqraWLw1A3tb//JTE6OkB0ej4e9MfLqfzzrHJSyxyj9VfmlexgqtB9d
gb8NrJtsF5kwrOBnwkyu0SZjyz1ujNKoLpNbO5AtVUEMJ7h6bVXsCpbqx9wlLxdy+e94hpCcK5BS
QPBwuiDKXKz9KFIfxZQ4uAz16nOZ3uqaBehs13vrujjedSaO8HHgtZcxmpMvXlq/635+Viuu9CQd
cFsHzkSUy1jaDpbrhrDMnfAndQdWOllWhZ6uNcup9prNbIC750dGX5GZZl0Ka3mtq7X94ZbZkzZi
E9QUqoptjbLurbj8xS7vIeRe+B50vMM+TAokmiKxq8f2weVS2ia6228Hyx2vquMGKzSg9TeVBKVu
Z/Gv3D6TyQI6zsV8tYfWeXdCdE6rTmseSTCJTZW2BViXGmw0YSzWXM21aEyxzBsn+V4VwzIs6vRD
DWtMEPIofbGBBm46pE+O02Sg0mKB5Q29XiOnP5711nSfXc/TuGVviHJV36LQgt7pqtXBN3sHPGH/
oQUJN0rXAYpvNTZAeBEfkSKO10RuxofMs8tFZ1nfY60MnqEijjsN4dQtoqfeC3t0pCLz4AcyFgAI
82x8HDOzh/ZTq5s678QbuqgHOSKy2wnWGvE5vW+KrRianeoE6R5NCHuvkX848VsmpP5a+4L0hLeK
EPJfi4Gg+6hH4ykn7LsYIs9/tkyTcFA9HGbsSW+gEFwNoAWHNj1HAPVg1NTturawqQ74Llc2jp97
Hi7Kq4incOF2LunvubcRLo4zlvmsqoiPknhgUdTyIK2BVBhm1++FIHo9uVr+7qXORw/S9Fp5sXkt
jPAnZu05BGhvUYKjXsLjQ2HBU+09JlLjduiS/DHQ58h1IZofNuJZWSS0D3Y5H5UaOS8V0k9rTUve
3bEuV+Q9vWs2F2CWUVIld7TzbUVX0PdotNVUg1kK/dq7yoGeZwPNj0lif7aVymAT/eXGMs8ih6XE
la7ufe77ZKmNuY64DF1PsFkJwrVblPlZCRoMCKYU4afOSE+gLr46ACbPkWGti7B5QoI6WuqTfpoa
72hmxHEdz9XOJabuy2kMtZXVtsPOSxt9jw/JeCnnItrlIyEXUAbRrgy8aGXaQn+zR/T062H4BRlu
Cnt27MhavdTE2xdN6xXrHoEkbpdpMB3IICxDU7EwiiqNnToCYksrWyNWEzg7P1HyJX95rlct/RJ6
OjIwLiYwhlqOpwmy6jIzSEfHtjGseishQq+ODpQ6IbpF0oonxIKynWz7LGCF/TOkcfV+3Tu9sWA1
cjZJFby5TU8YxjGj11mNctVllnFNvNDbhJCz/czakpGaThCM8l1g4XjT6xWKP1F77msje0JRgXU1
Lntgr8xhL9u0DOgL6rLAQRX3ylbA+dB0wlDTbEfmPgYGq2TcJr6pijIeQrOYDuCx+XZ8MhgRpP6T
AHvEQjD5ojSkHXpIuOsOAeZdVg3uTcXQVHX0jk0PTvPwXomVRuxxwkgs0yCLTmCG8300EbBwgXms
KmfSV0bo+Yi79I8B0XDPsknhT7Fin1sQij58tZtSBMWNtfTMdsY2YrJZNQWgd19sjAAwNwxZ5CHE
9YLLF0H0xHzm/2OD0Vmi8J5fXTE7E4sXBzLylchndi8q8tKrCoWw9TiPkh1x1fgPbflDVrB2Vdck
TJOV49TTFYUpb2Fo7UCWxZiu9zbVsrd66prgXxkiO9gtmBcLiOTcUvZxslQtDNxbRdSnwXOqkxDp
76MUqQUUupFhRPQakLIccz/kTsT/KlW7TcqT8Fxb+BkrqlVuM83zYVVS8Dfw9qJ1iN/n09mqbR4A
WXxrKyXh8ue2yArWwdsWhW6MTaCQ1JZzk22tWxBobJAtjV2dbVLjk6Qjqgvqbzupeb4qqvFBIAd0
VVE2WBp+GNxC3vWW0FxKtrBHNT+Yri5gohMXXdNrK3QFTR7Tvnn0Sj3btrH53oVdcg67nwTB64dU
jOXGc33UYiIciBof0U15hKYyMjny8LNonYehGkZCp9iPDLZqYzThoFetpO8+qihfLewtFpaptK/c
77VlG/vBU/VfrJ1Xc9zIEqV/ESLgzWt7RzatzLwgpLkaeO/x6/eraongcEfXxK4eKqoyswotsgmg
Kk+e49YotcW1f7VVvhRRAmlPlJztDjVivbN4tIihbAZIPaiC9IqxWEmXPnJunQ8bZUj1B6N5ikxB
zkS5O/I8/IBv3E0qx3FHqsJIX8wUlbDr1cVRHwJukmBJNlWo8VoQ2t1OC1TjRuBUtx3yq6MOv5Cg
cJJxA7pW8EXbl6SAR6CMg3TTOZp5aiPq9T3AXC9aaDdPbKdX6pgVLzA/boFJKo/iRd3vGu2zkXrV
pc4i/za0yixbx9MQ7yBwQWMl70dli1yrsk+B6T41ZvEnpRNgxPJhOPG3Fq0GMlWPVpGAl/PSeW95
PoCrWvkUom31NEzZ2uzq5iWYpvqlyNyHEjLh+zJQ6hfPGKx1P00dd1iGrqv5e1IU8cZv/XurKIe7
vpz8+xx5efg5489BFtfHSA1LCjeC5LOdcDbJOWR0kN6EOmow8qTKpNdXEK7KE+VZdU31iefHQZpH
p88vaViAbGKjCUByDiFvIINpGU26oR7CfrXSBAJvHe5wKqrs16zh7BugmbpxxdCaVG1fFjzelcSx
XjOqlICEaulWztW9PtjD8N1tb3M7kMM87Q0YfgnmDa/ZFbMfwJPGUkk/RpC2U/8lhzoilVuY+dWd
DM4HMOkmtKM3rxokOUc3Ybm/zR1HfwPhj7qXwQbFFJs6dP2bN7WbbuNQZn+QwWo0AHrqRRpWXncO
lbXZtske3OjBcrz+2geTs8uiuby4ybnghO4Fta9eU4cXUUnzktXjJ/Jz3l0Bs8ABhgfY9Y1xuHZt
eqSk3Ts7hgIbi7S12rdqpjLrZuqNIbk3QSr4aqlHUJfm5pnsyMkd3OEq4/M6SjfsnyME21E3cfKB
V7yIPLEap8jWkbvItPHPvLT6b2UZ6gijG9aVuvT4EMEb1ZIOe+is5LVTkQqzvVw/caber2NvDD7X
HB3vDHgOdtKrNch+tFWKuojwFiaQvqboH4LINT5135oqCw56WEBaPnBsF2d2vWmUqt6DZua55Qbz
dPKQqbC2seX86qaia2pZpa/fBbzrmplW7hJR7RVYT4jbBp9s/nsULU8bBRqgTwbftkc/RYhIjBRr
MK9xMD3JUTznxX0FOk+OwFhZFwOFnlUkGNPnGpIndxzhOxerItBp7AS71ia2FeM6+erPxlSOjjIE
18XMC395Sn3AlCJosacmnIvhFNnrD44iiNVV5WfTfgmWIZxHsNex4Zp/u5zfs2G0ak17RZhgR333
9NWdbX8zt95wmbRcvVN1jrs6HeBgzB45nCCbiISOkGwqISske6lhCR4MhGFnB0UhadPeemkhksw9
8rQfHDJYemHtRfRDrCynofkbwKMAkcV2BkR9W7XhbBnYE0mpbgWSeZNMc34qmuhnQ21gfuLkOz/J
3uJY4hbHh7j/ImRZHrgZhPdy/WWeHC4xy5X+i5APSy1zf/spf3u15RMsIR+WbwLl18f/7ZWWZZaQ
D8ssIf/bz+O3y/z7K8lp8ueh9RP6jmH0JE3Lx1iGv73Eb0MWx4cf+f++1PLf+LDUP33SDyH/dLUP
tv+Pn/S3S/37T+oGYc3boVEg2jvxaheJP0PZ/JvxO1fShMzKyRHeZt3GnZkU78e3Ce+m/eMVpFEu
dVvlP8UvV10+tTqgQrNdPO9X+k/r/afrs5lh6z2YMW/nyxVvq378Oby3/r9e93bF9/8TefV2mh+s
auh3y/92+VQfbMvw4wf97RTpePfRlyWkJxW/8g826fgvbP9FyP++lOvVUOfWxrdJsaJzp/SCIRGw
2Tl9a6QnmabqpBsP0iwtstfICUus7dfxWbprEkhHL0WWzRiCp8LozHXQWNRWtZbyWEQpBGrt+MIu
GCJbMUpLKgl78C3CL+fMkWmfyL7/Jf3S7sMTtZtrGLGkTTbNCFuGbQICayHbv0AXfYXUI71WrpIe
B9dD8Hmgzte1k1sDQ2V6V+YwkIooI0lQkpPeyFGAswXq5WaTbj0xf/QAqDg566CWkUuV4Uidc6mr
21ugD6vkprEiF55ki/qSYkZih509OEzEVHdhgparC9+NRf38UF1NDg3I28dU94jhFDnVtdLS6qpp
nbEPzAroupzdG8108CuQDe9mO6MHMDnvvkIuyIpyYmOXyBJZ7eOyllw6HIyGQ83gfFsvyqruEucp
tLy/LinD8nEY73ReLG5h5swWzdEPnlqPFDGjFxQIhfqbWD30yJSovxOu71Tqr+Zp2Fv83s6AcoNL
2Agte99ikjTK6Yu7AifiKZ55yoYOVIVbVhSd5jB9FM6xrJzwNvC0yAMNI+wlcFwIrji8us2QxmWa
4szJmqRHu3035xbZTPV2SLP8/HHirE3hsYuVxw9ryaFV2HecdFtHrbHQqk8RWpvVIbiPuiy4lz3A
XgG6rXWw94HMktfGuzhk3ODNyd1MZakIXWbeFjL6J9dNUs5NI/Mkm5mjsxPKyOZJ9hBMm46Zkq2k
M3sLk0PfNIOcghNmFBRHIzarrHpPBV6G2lgI8VhX6fe9omj30tojJrcFU2uspePmFeGyN8wqR956
cJGxSwQZJ3unlFB6gNf4Gbt4Ey18RmRI58D2b05jLsyDqbvfFrsNnlCHTysvyPL46l56lot5aBiC
qhugMBGf+u1z3YY5pXqUGrpb+SEsJ9D5idQZDFuuf5KNVRQo1t/axTokNtaCmhBOC0VsBrIF4esJ
5bs5HZR3C5hVyYFBOqTKbcHbpHcL1iNcrwoMDRsdZvSzKZo4LruzHMre0nywUacHbSwbsfXi+J8W
WKbdrqGP3q6A2i5n41OPl4wtIgrIevYQqmH+EFs5u6sYQQnp4LwtQYMakVohTgkvrXuiFGDOV3IM
9vSn0bHCF4QW1J20gx7zTsuMJbaWwpZyGTl3ifkwLIORagyvPc5q8lXpcjIZpQWTmxknzxEAtaPr
cGig8g37XPXGQUZQwOWx5/bCB0fA2POC6rrSTmsgVQ4U/gJO0gs4STcB6inn0ib1KLrS2AqP7C0x
ckoz7pwR+aYlVJr/aRhJiMqyUqrO937fTo+zZz2YbTa8VGy4T6Wp19upTvNvgWmRUgJgxdHZBMmb
SEGpif+lsgCuJhX0a3Hb+iulnY4SbCxRyLJpG9dfW5aXbRebhC3nVNVtM/Bba+m4wZN9z4/3hstX
/x3oOWj75Ajz4vdbYEcVdxPBmIvAlX/yKs87sXM185XsygYudgsIQYOm/c1aUwU9Vrq1M5ZIyE59
ZDhFDHkjZGJFI6e7VRsBsORYoLSbEcbQHEJ1dQ5aZHOi5r4u4X2WPdmUU0a1bW6C6vCbn47krZcG
gBxgcjb3Mlg1DOSgkxBO1NZprmOefop9z4F8OAVyqqQTuiG/bDGprKt0hKL3O3s25p/StzWS/oVj
y/LSemVyB/d/ctfVzqbxOPqE1OunSTrnapjBkzRaeYSE9qLO7jSsZEwzgKAm74kyfO4l1AeKtbK+
baK97Kad9cON9GL/ziYvFf9Vwgt+kX2FI9NxNDKI7kzvlIlmtDUYKZex7KETjC6J3Rw+2pXeO/2T
bbRC/6Qg+oSmu4i5rSqtciznyKafKD1ZS09VTeqBrHJv2dqDaYblp5bz5lAFyG6nofnKqUdrd+Wn
IMhVFNQHcP1q8UlDQv5qDfaznBGXbnpXl7w0liantXbHjcak5Poc5qF/lr1sKP+YAtfeydEwVf45
aIAk83D/FRK/9RbbAMwUgREf9QnhXRy3yXIdueKHy7VU62zyNhOc+H+btwT/nBupqFA40U4No2Jf
zWbwqKg1LPSVl37h9O6rNZraX4hre5ZJ6tcN4ufUSdqvXp+Q0on78CmMXe6ZVqyc7dZOzx/W6SD9
OodDDd8NX+KLpjbOcVBKzp+gHVi1iOdcIuQlprsOVsBdHwO9BItg15/jRPG2KWxdK4eDchKmWbId
jLK7dKIhWfe+WWwyRFO1bVK7ynGxywnLUIZJW14a9mFOPLTa/rakVc7vr7DMN2LSEW2WPfiWRSFU
iriDAyv5Xg5TtczuvSy9B2CblOsuR80iCFHbCo0Wnq8RBS7NiMYVpFoDifO/NQV6vei9WnB7r6Qr
HjR4rGW3DDJUYCuO1d4Z/aqwt8YQg3Lzmm4XaYkmSg7CZ9l0JgQSaN0/ylFQQYCzRAwibCAicuZf
Ebw1gX/UkPfWqrzZkHYM7mpJklS1Ka/tfjFupRHqzPBukoRIqQiSxt/HLHOWmEbQLklHHBvBQQWr
B4NQabzCFZL4WvnaNyjR/Rr88lRKpexyqqMohhH3PSMotjFUDmt5G1zuisUEM24oHIvtdh8VDnPy
OUgXt1XZLEstjmXastQSXCDYxHltlnNfb+dnav3HlUvG/TQn6MXomROQa6WkKHX8rlo3cJWEnf40
CifEGO6600Bmy9hRsa1z1Ai928LoK9Iq0dmt9egqvVHJbyTPoDGXQ4fM/L0ZjGeEg9Tnetr21Mc0
IOmALAi5c7cwNn5nh8ccoYtL5sDCxZ6oTDayC7H41KzcAmQnZaj1rp3ysVlVhvoz9OZfpsreEAkO
hom9ihxyyk410wgIL1GKJ5dq43u/NbSXiaTn2kgc8whqSnsJa8eF7T7wUZwuoQpTzWFti+yrheTr
0TKqP6tZddmuChuYxgAQWFcfZ5GHlY0ZaOYxats/5agTOVsZG1G684+xYs1luuzJdbVCqY+wdKXn
MRkq6td5n9L4OVzNGsCMtPUa1Zqt53v7uSqU+5I63e3U9qjNjUG5HptMO82ySRsAToWQE1xJwzuX
8BdwfZyCrP/ZkyHvoo0k+pIXan0AvVOfdBViyTe1QSk5KIdFVJxJi4RnaWqlKmGTkTqz1VxQ8P/S
J5TBtU3lnDLqQI+RLHw3Y9TKs2U7wfm2gPQsq8w5dNebt48x9Q2J8jlI11ZU/iCVWj6TgaqeFSX9
g1x/fzHFSFOt8QBkEikrEVFWevVcRN0G6vP5QcZr1YwQ8UiJlHQqlt086i1H92K6nOT7qQbgCK3v
2wXcNLvLcovafqMs1wNHJSs78YqzDAZFMB/1iUoheX0UItTj5JKWhLja6Y3PXVMbd44CPFYOnQBS
5bmlKkcOK89pVqqZOHd5oKiff87pe824UzJ4xv3KMz4vc3iJjR90HbW/EE7LyEm/Z2BwroVoSGFq
11DPrO0o1EsXm3RkZoFOQoLKjxzKRoaEZvQ8gk48LSbZo2Z0tDmcWdYhd+ie/BzK37fL3SJ1as39
0QPrKj6CbEbHhEE9D/eDr7Rni71nCduA3p71sT7YQzAdXK1toafFlOq2QdWKHMuutN7myOl2QxIR
KG7VbMMZ/HPXFv8woVCp+Uwi5aB1bCFkk/aBD+pKjBtV0W9Gyl1+upfAD7ZZzOjszvs5WbpNI9X3
Grj8j0tbqedmaHv+bdmS0peDMcHfCC9IuklQnPmidd7Ak9ZEpNMOii+a+wopsvMJarP6romRDHTG
NP+S+1O5dQPKy9liQ/RcqyunULWNJ5D5SEHnZ0sgN2VP2maA6MCKhUc2xVtPDqFJw+1ZKbQ8g3jw
FsNR5Z35Ai9196CFWf+ga5a/GQYUbxabrVbBXVP6e2kaKLqEZVZQuhqTOx6lUTYxxBB7G0CH4Lnu
HpbGfo5bv3gAnemwVbQo4iya2gNwzwWr2FbvMgs0GyWmmxh6zUNJtvpT1/ATamILyWGhxEz9L9XV
fteeTTEcWhCsVAj7F+m13fDbMHnTvZwKAvaa1Xr1IH2uWe47006fpC9S2hUInPRF8zTvdUB+GIYX
z1ZeIpjyHgBsNufCB5EqRhnUBrde56WIEGh9c5SO0QrqB692uwNMWryPiODF0YXKUdXMDsELwmQs
OLZg1wUAU5ZYuToiclUShrfZN19YA8dQDG2rBIG/84YQHoI0KK6yUS2koeYWAV05RND4p6MpG6hp
VDXYLcG58CI5MWzCpIR67m2VZNSKaxDq3nboSgSC3hxyhjVwahcrDmRMprKzYdo+ch37mGuoxghy
SlUI7CHLhVawpLVcxosb4UIIL+V4atvq0JgUL4fJvC/I/8PyFPQPvqHzfRM9I7mL0QC8klP+aYn9
YhCnPvyCZIBw9GVbU8EAmJTT4q2vpNTpxx48gRDQHgevdR4m0VCViwpwzelYqkXOQ5hZzoOl+c6+
HRNntdhMTdEuVDidpUlOlbHQ2KzaXA/BKLKadGpBEN0us9iWy3g9Fcc93DRnL3T6I4XZFKen5fzZ
5pV7k5kd55Fi6MJGRdm++Tj2SvOcmM4+UPUZrEkfnFMQputIDk0n2aZd0BykN6rGb7EvUvWgc14r
vr0yCm4ViO/ZECJawdJVo+U7aDmivRzOcQWKUgu9OznUahCfSv45N8LunidVepuEPgvMwzA1bGVU
aVjKqq7B88th7kDYqSO4bVZ8be2yQGkBOqBjUzr5npuu8UyygTs5RAL/imzotyHE/w5H4Lh2kPq+
fog14QlAi4XYPEXlndfHDcW73qZVZ+Pci0b2ZBMhRXV2qtCv4EDHowC3WvVG0kK4yTCpmyfDa+PP
Q9J68UuZd+3nUu1+aF20c52qeiwHVX+hLB14ZN3wphiFxssI2mMTWIO/l97IZL+PaokBAIPgCeXv
c+IDk0pEcM0Z4gMl4CfplPPj6s/UZTckLWEZfw1qBYZrEa2UEPvPEMurlqVuUv7UnmRD8ZVqhU+D
1ZdPFHPOnCWpkF3OfpKu3ZTtam6aEKO+xbd9sTdCy7rXHf2HnyFINg5aeh0K7pS8TsKODxrx2olG
OsY8t4/BmL22dvXLJCbkuVve1Xa8vsV3dnCKw/mukxSlgnxe9pam/QfblFn/KW6ZFsd8/wulHTdm
GiRgpX0YdyaTimFRc6o3oQ5jEI3s9SV5kpUcf3CDBY0OYeRfpP22gpzyIW6xvYsp4erY8ffwQ1Mr
nZcMLvzuSssU2fv4aXKTs6GR17rVbwPlisvaMs4IFWtbcVeBqRuNgPXgwirNtzYpd5bglpZjqE0i
wMMAGhfbMBpoGL0bi4mdNMo5S1O7Tnwqy0F5BDhoPfdN/qdSWMNFjjhy1XfszaxNz/fmGeGQQ5QU
4yXvXA2VHCo1JjvW0TfN9au0yabPLUguXb3YymGpzGB3q34+cmbL97+rw0+goSMq1LQOrcAi35ne
1N0lSeNRpxIFJ0Uwv7IoB9cAhMK5DsCgB+FV9iydp02hdbAj/92Byhinx771WdrtOYuhoRAhWvpX
M5BIkmtkhRtCDjHq3OYUGwVZakNvC8vYeiJh4P+ZIkxyztq0ODtj/BiZVraP30zSXtl1WK4+dkcq
2rHyg77Nlv53QW+rSdvvlyx979fqbRnsATm5W23w8rsmjXqIFqg0KKkxWUV2H/7IgXlSRPQXv5kv
BtxYn2etaDe+5qbXooBJEHI//TDZlXa1eUfb2H1Xrind90g+tPMlNIFn7+qQUiKnccbNO6PsysYI
AKj3reED1wKzDbZbny+Le4Livlt1Pj8mdJO/LY4IeliU2NC8VLPiiactt2PoSOWISgnz3BTzVzmS
zVCa4ksz1Fu9mYonaVMjiGDq2eWPG5OPaDap2mgrfaYwQX+i72fF6NaLLctadzX1gNWXhcbku6+h
XX5blXKwE2Vy8UquIW25B7esn47xTtp4OYrWlR61B3hGrkU5IfGBzNJT79njHbyZd7EYUSZfPU2w
8O8gTZs3cigbzvB/AJSPOZ0kLG0s7+qT8ZaTpKml2noPs0G/riGGpk54nECS+UgzjqV+TUHHm+Uc
3bdiJO16aJtn3h1OcuSqswlKUZ+qvYPk1koab02j6ldfRyrM6GCak7ZwUI17c4pXTVbHW9tTqvuo
tMjOQs17SB3NuOf/7QJ4drTX3iaBovZm+K+p1NYZZCgUc/fmKTej4ltYUbjqwkoF2ZGibJO5ci4m
DCUnr1HNvcOhyENPPeQGChb1s1VE38lw1X858R5FjWDHfabeO1TPPXSebq+LKsBmd523Kng3v3St
d5JeW0lgvE8nvuJojdoHFSzkMUXiZmPotX2hbP4HlAohBRQakt7CtDSLzYaj/VCoHfXmREi7Mk5l
D5f1r2nUbv6/LPdPV5U28QnZd+nbAKR8LdKXrWg6kXmVDcVGmxjA72UxyYhAn7Rdp6v8QkWstMn5
ckgh6BN4d+soR8u6VMnkcIHsC8qlTh2wciGznL1UfUqxqPMHVPbetSHDNjV5dSh0NbrPh5bqX8uw
HzkNQnnK8yFXQod0hSyG9cdodc9DwjdYGZu1NZDjZJd/vvGrvqNald3Jy/RtXZmUyghmVd2waGRP
NDJkFuysnTi1jubsr1kvpyt3NGiux7D/TrHKqaKs8nMAudGe+vL+UEV+jIyN+t3iO3bIXQf6ncIp
Po0UIO09d562ctiMbb9FqCnfy6E/D/FGtYz4KIeeLsivELo4T9wqPwUwWVFuBPVWparKHfrP4Jpz
6Ncq1dVfRy3/OazFeasceonnQ0XW//TKYfZQmtspUH/08+zB/GqrqA6lJljfNk9ARw/sYGwNxRL+
M5tM6dU7OZJNFmaCyEL/EQ9Gnm1H56jbHPRzbGBQDqMat554WacwphpIAlFoJh2mnps3L39qJiVK
IjqtLX1b6gPcs29ur7KMciNXvC1LZe1qyn1l2yIVs+7TvjhZSYZOIHKxmxn8+XfVgoRB9/5Q5sHa
zloYnbrazZ+NxPiOiGe2L4MAnE4XFHeycf2xvQzuVQ6mpqq6zeI0lEBbWzUSS2NXDQcIDT/5eUUx
oVfrK093lPtWCIaQDQiueQrbkqUZ7+xllQfmanAhn4zajnMDwuQsGGj749yjdEn6Iv7a6XBU2pb7
rR0CHnRJCU98T11GN7Q9nBGF9w2aoG9a2dfPpjElJ16VtC0Uz8O3hNfj1PC+mZzUkaktVbCwuvZk
zu4POY99AI9vyk4eRyoeyUd0Js/dyLpRkqnjs6nZ2h9UlKLdCUTkKLeOssnYCoVOyWNK7CZlE1WU
fapthUB47rgwDZezc1d69kZuQt1YyLXlwVrzW/XaJLF6LRr/ax0F2lGOZCOdceKvBmrj7ha7oevm
pSuNuUKqUm28T/ZszHe2H02rXkVUcIZkbuvpo7uXw0yxXnu9WKPGiiaGoK0xtTjkp6aHF9lL5jBr
VrIbBG7SrBaX6rZsWmoNZDhT3gX+7CL7tzJb24PNcR4vsWgCTmHyTW0MX5zC7vbSgfqWj/RJVHy2
zZyKw7IOG37XA+gh2Q0F7U4sRC3EA+dyawSTz218C+pIuWlofUGIJTDTEhXdwOemsf0MHTRG4aVW
OCpGz3XWD63Q7mmAy/NUj41Dm+n6q9r7P71Q38WnaUAZjvcEd0UtXfB9dpJ9HZvmXzDsH5u445AP
kga2j/7RbpziQR7kp3o1r9QgD89yGGhhuK1UqMncxHltxhl9pGT+w/bdcpe2I4ePnlN/Efai0qc/
KJmFlpWvMOmddQVC6lSoY/TFdBPIjL3mpZtggcyi/oc0u9kQ7ktjXFnZwWaPdoK5G6Zm0TP/PpyU
cRDyhbhv3Vt4CNwK6XDIc9/mfFjnFq0hL5CvljUDz3l0qIPY17kzXJSgGBC8R8rKGrRrh5a5iZgv
NulN1HG4yKao8xdlDJx90sS2fydtUIOAodHLeiVnADKJOJ4Wq1b5nBw08j8l4q9ofVOTVKbDLnkr
5uIX6Mwr6bWi+GvRqN1hbjWdqgYxIwpbMkGlHVGl9xYoq8Cg9LEBmH1jG5skUFv2vNCUvITULUmM
vVIn9q6Ezwy2a11TN0HQ/lWWHOUraYVOIHUvVFbUP8Xe+b/S64afDikAf7MJhowPDjd3KH5dlpHR
UiX+Jhz/9/X/aZnFdpOPf5uRWzCr8LfLp4nEp4mEPLSMXj6rFepPgZkbK01pqg1nDMUDCmP5gyN6
4AsoYLKv0iKbOURFrh5s512ol7YT+6HDbcrbCmM1ZdzG/G4rZ8qlTVft7yfOsqTJzPoQxQvL5Bg5
CuPdHFuBt9J4rt6V7rDV5FDOy8q0IJ2pmjs1oGycMr++u0QgQpdPJq9Ova/DDX/u94vDa7v+3HDo
ePsYpipEwJQNys3OY8axU+dxUKpblfuYNp55B+7lJH2qMBWDA1GHMfF2JIbS0ZbdsK01z9voMe/h
a3Zw/qrBL9SgnVsMv9SrDXnPRa7CXaF7RM1m8YP9a4+wutw5bnJwo866b60i5fmakQLVGhWIDswG
9/FsWvey5wa1cQza9vkWJ6cEQ/qv3M/nQ8Y/g4NvZjj8SRzaxohWtlhVxi1LCVzo5JTF6XZJDa6M
iKqszSCyjUPfBZTgleVBDtE6RwjYohRJDt0Mqo+6e0YwwD2jL+Hcmg9D6ZC23oujXTmFMcyDYP+M
eEhX6NvUj2jM1Y9RTM7LLHUqvoap5sdMQ53Je5sM5inYbtIBtg45lHFybhvz7mFywHyb+2G9pgnb
fdlQi62hen42i/5n43XOeeClgRJ4mJYopvrlEJLlFUII0HFacVPUO7jL4ZyAZrDSqmAjV3jXlcvK
aOnxYRDhDw1ppFlFPArxTSQxywxN+Db2LpRMc8g2WKill0Ombm5jqlDdyy1q8gIYLOzw+zuPJScV
Yj6s52y/qRPkNTzlfcWsfeU8U1XI+xWNlZQKMsxk/SD00bVTMpbRJaLOFfZ54xRn6S7gjPMQO5RV
zWVlncjZ2ofAHJ4UY6DKGlbklTH37Y4N1PRHwikC9afTFz2AE4FvSLur0/5mz+16vtmHTH9nl/Ez
cJJbvJl2yh2qilCyjNAnDVV1Xwt13TRhe9yWU3Sahfbu4CAtoCGgt2uE2K7BxuXAX1S4kd4AataL
byc8oMTcKp/sB1WJDp2IRePAPbmB/wkK0/mxsXtj1dSw9sAFt4Kx2/hmaB3yGEEfQWduUuKqN/oq
jb3kvo/K9BnFpWsFm/hXYFb5zg4aBYI1r/zqUcnM+VFJsR8a7ST8UU3M7ijRrO+grkZAqEIEaHDr
mymwQwiKyOTXd1qtcJaWAc+WwTJGOuRQNqVDHbsfoMgThILzZQmUPUVQOhfDn8vy0iwXWWxDGP3R
OV/TsZh3tdEE2q6abYoWFbZrG4RIqzX30YbXKOGy4qS6jJ3BXTzz4nTHAVK2+r9mgaWKT4ZnbG6L
yPVuQWbSf9YUoz7ERhzdL41dgKIepvVigR4puofHEq2EObJeOJIMjtK2hMheU7rz2tc0ZbM4tMll
Gqemwd7qM+oOxcVuRtktapAdsDdtjNR8/ykMh6O4ruy+uXUynAJ/6k+e6vxspE0OpWMZvguJKyVd
vRu/LaPMvrn2kdVC0IgFl8m/XcsRcUpbhgc0m49Qe8z7aHTCVS0otFqY/aECcMtNqXjGOQ89qLck
1VYCadRdQn5nPVkRh71+PamoXDJHLfilTLN+liHQD0QwKyHAFASldRhTx+HtsVa+DoN2pHIONm41
HEl+Ce5yYa/m6oeRwNQRxaF+X7bmqQm73aD0p7ixiu9h5jY8JQ3lNYrNajM2yvBgq1a0d+DWOLtI
T6y7dCqRttMhv2/bb1njxK9GqTgPBYXEOXRvrz75mJciOEmXbKB+ANKsNugGEs17xWPTmCs0d/+s
0Ap+SRC3RblCWcuRhZjRizPyR+Ym3WbiXXvjGCtbiZLnIOz652TM4o2b+e0+zez+WS2K+I474Cfp
lM0Y+H+4vC1e5Ag6DmffmNRuxirHQmsWc8VinhP+XGxu0m7PQfDd1LUk/OaCdxhB4tPDkA3mRAxh
Ptk6rb6vUtiAokgZeAj/UuKRwjha2kDsbIEvXRxVU35D5sWBYplTACULyTKNyYNEWoEyvFZtljxI
EJbwNWIkfUEcXxs1VVdTy1uHY7Ul6cJEXYHVL5+cwiyeeJemWCKf870cSodRUCccx869NDVWX1/0
1nm5xYtJgSLkUgM2PenUx+l6MNvvsRd0ZxlCJsO9trO9XiZoartWuUleGs1cJQ4vwUkZ9RZUwal/
9DLlGteBwmYJ4Oc9kmX9fTY05P/VlKIVHyrPveFQs4BGUb33fc3gh+g368oKSZGJh2mqJ3Abx8j+
iJFspLMQEUvYv7dNPSp8Y0Nxb6JsC9uFnZA9tQvdyHaKM/c8jmF1RaOkWqPSmv35nyMy1hj/vkan
VWiSGEVwqJK0fW4m5YvPZ7wUYlTnXXiYh1FbK4rZPBvF2D4n6RfdTJMnabHQGEHJ0Bp20hdNnnNv
jvAkBU37mMY6sObKvGdvijJ31vffBx7ZoaXEX1rHM3aNZ0THIlHt+46bgT24/rnmMVdTrkt3nD1l
65YAIFF9d6HDnBFbmlv9dYJ66TbUe1t/7XrfeTdcvDL4n+bmnP0d4LzNZr29yMZTYT7goVtA5fjL
JntqB+MFR8E+WZBcADynDFldFWbJzc3YCTRp3DmHzDbm01zCji1J2TsUkHgmOS+9NiuHqe+A6ud6
9FWtjDWkn+F3gJPAwSL3VXdiJBJLMDhJD7GrEd1bg6LfJzDIUNzEn8klC8rtzWnHrXO0A/VzSEkD
qR7/U9Fwi/Dsudv3CNhsCm82XqrQbM6kP/qVHOqQgz9ETYJIT610a8P4rOll9yx9NQQLiVKF93Kk
lVO5du/niFv5Axw47nlKlGQNAAB5kcme7vpqNtbILYXfHcPZ8aZkfe7bElYRHYYse1LCT6UQBBMB
cmYihEnqEUYnOZNX6+j7XFm7fHKsz8MwlPs+2YYB1N8ziOH6X1GFzuHUasonux++11adXOVI1T81
Xau+AqnrHkmu3aVpgfJ355PJ1NNgLYd6PmR7oMD2Fpzel4z6+GNV2/kMyl6ZDyWoaz3laEgVjRWO
cE699cYMpgw2A8NOOmSjlal9i3Mg/DhDGrZe5qf/h7DzapIbx9r0X/lirpex9AQ3dvYifWalK6uq
umHINb33/PX7ENmtkjQdPTcUcQAwS2lI4JzX1BRRsD9qaxQgvGDjZLhoDaJlZ1yN8dltVZ07ZqI9
oNTcL+OiFrzpk7+oncpEjssYloXw8zu7LUtxO029Ir/ThEUK2ilQZFS+tgbq3CTccqyGBmDgI0+p
3OixxWmb/lH3Zs/w1Iy+Jp63JPXY/pFG3dVEjOptGvnBmEZZXBs3LnZdb5Mj1FL9bESlugo0CvZo
dn+Wk0axL1Ah+u5YfboI1Kx6zjqM1ivH6xaVjwM49cEORVF+c/VoVrsmttsnchKz1xjYdtlb5YFP
kcf8Kjud3HcfeWNklzxgd/6Cf7d7ki3DrsXSED2Is/nSSBf/7bVkZ6lM4tdrhRiemIbmnsx5srxW
pD/5SWquZNqts9oEd6Ow+TNf91O7GxSxTFsUh+p5bd3oaH9M6MHs0IqwnhItcjZll8XrZl5rd1GF
9K3CHbibm+pgTGey1tR9aSlaoT8O8b2cKC/mWMUeB4+eZx79GASVsLVS905eSzWGv38l/7nwQx49
hu/dDr7eWEBHgzjctF3dLmSP25V/dsvmbYya1toenMf+Y3JUsLPw0Q9aaKPBbbQC43an23ibAWOl
Fphwf51D3ix7rgbaGGLLxOltdBoCrlW06DAhkacK7c1SA2DGTettej8f340J7am/wm2J0q4Mq87f
hn8ZLS+SzTm9X0bLcBBF39wcbeNBFd2OnZO1jVGjfzJH/2tnV+NXREIeFASIXkw9siBXWSrMzYrt
TztNCzkCmcVN37mwOb2gANDefjIibVgaVOBPrCZRXlWVJj/JdgtuvJ91odz+K0trbLty84/ML874
yoi3Xq9wOyrJajvkU7cVOjsHp26VY9e5+nrK+/oJYfMeXbl6+JpXxnzjMf8gMbRFdXjRZu701AFs
QZ9EBeM1v2tWBdzjb+J4qJ0as1CffIEWbG9Zf44PMYr6GP8Rn8d383jPYby8vnxDfx3/8bo+1/lt
vPx7fh3/N9eXf381//3OmK8HCihPhmt9D4y2/9qiAj3FCf4wYgGTLkTw38p2pAz0r/infxsi0zkg
ctux4LSsHepB0cYT3viOXhtSbJXyydHRPC7nOObF4zuKPEvzRzyDaHeLz+MnYXY7sifNIsVw5a42
46paJKli35W94WDg0ekr2SMPsuOjKc+q2mDKb9151B7aYBh2H/FR6y0yZYH6iOsyukxprL8VXf0s
qKr+gd5uqjjojbVTvxvwqFkOyLBsksKtkPbjgJ9WdZRNeSYPSk+53DebGiUUHkkKFK1iak7yEBdu
cwrng2x61mAtkXhpVh+xymzJY8u2r0zRxjD9aSHnySmyYyxQlYXTWSHv76hv3WRg9Vb5z7mwwmPX
O9otPkZInAyJjZ2miiMJewPz3PXIv8RJeiidFhf1BDTX1s0w7ka7XTmS6IU350BFnoxZ/y6bHoeQ
7Y2bs91yxkfcQaZHgXcBlNIO88U5Bu1mxNiVBUdoQ/Oz9SvktvGxGVwkcIFloHzsVuXSHwSMgkQ/
y147nHlWoMTWmhFMjy1CXPNumMVkszRUw32NgvGThi7hH0l8dVAy9Be2DT5imnmCyOqv24R1i54D
O+jU9l2H4dZvcZ4LzkhAzVtMo8fKFyWuYac6AcgADWE3tSwOsjWQGrnIs/JSd+VwO1d4xq4sPeE9
GwACweGHNZT6UM9LmImnKiuGfFt1I0tmBPWWFCeHkwVtK0MLCqUfo/vi1flyKEYTvdtCWftqGh5i
rZ8eaitCchZhud2gWu5aNEG9EQOOsZriDy9NPAs+Nlmw16N2eBlFpC3YAGb4MNA7lTFPFAzwzDQc
cCkpeWL8OGAC+WeT/VF0UNwSPXq0gM7QoLrn2mmXrEWomkQat43YxxNnbsKzR/Suy1bRYPBfMpxZ
XTMHS0wKfm0Xtf5aKLOHeB27Fwpu1Z0JugRvKKWDLxkEGy7eLMoGdkQmhH4vDyzuL4aqIWXoo112
iyM7YCrFtQa5fZ8nEFNCfUJ2+68pZlj25A2D14/QhEjnTjVIaH9chjopxjY8GW9Ta4Qpl8nUZivN
wwi5Aoxziifd+IQUf+mrzafc0v2zQMxzIcNqrOOgYdqvGqqW1PvFBgt2cFMxCcWVos9wZTXbV3Hl
Kqs2qtgj5Zm5mTotvYjYz26HFKsTjKGRwLaBopxzkJVb1cCHzarb8ZL6nQ37RnPekWjeFKaff8/7
5jWvtOHFdNR+rehRfcThrT/mTV6uer1tnroy9VaUyMNdrYXTC/kFYDR+Bfmi18aXQLTvClgTaIK0
VN9ifZP2j2bWmE8q2Ck+3uklw5nnGkzugxxUzl8ZOA/awglRWtazdquoQ7wpTfT74L4Mz0bnHhWe
u59tgQ6mMQDOCUNcJ6Fkoks39M3ncoRClzuJuB9QFrvrNXAAI0jtzyXJN8N1ik8o7yc73/HDbd1Y
zdtcMpIDcOlFA3fMukPV6fqjHpYvLXnXrU8uYFfNwq+Nq2lPM+JoE1dOeMD0FxIkYlZLzL70L4Py
R6kr4zcApdz94Is/BK4T7owiNHai9tT7xkfbG+Gx6Rv4IQS0lK+VLxJwN7V+9R1sq+vOwXIWqEOW
19GdOytIy4M3TuoR7E+6GWdoxUfsdiYQmRYNX6hbjzUPDDTeYscwCTo/rsN7Y2OEir1aWWTDwZ8c
Uou/n8q2POimORxUaCT/OUhtFJWys98PBysquQoAxgCMEFIJKiAzI9S6s1+F1n1RDd01cj9HpoGt
epIG2dEfvQfZ57iNdR8UnbqrMjCpPZSCaBlbgbnuclujhjW3fVRml9yac2TfGO6aaDwWYpuWqPyN
ha7tpoqSNGR2h3WwRsWnnsB/Y2DZtde6DoH9q/1ZthC8ba+FLcgwZ7G+ljF5mPUU8CrQzhiZcCkZ
azz9NdWU5nAbYb3qqX8gQzGhJdrB3crBWuAdM+MfS925p3ofXRLVxWQmEPepUTr3WWo1Bzy1w4Vs
+s6gX3BTJIXXielzrfWHQQfporjxtGsU09yw6FDfACAif6rs60G5J/PU3Q9OGR+EpbsL3/P/MIt4
XvLNHtbWo12yNmmomy0GFJSf9ThKVrVX1rx+ghEAKMGTU7NgcRwo62paibs2UGsqtnl38Wa7AiRi
x8e2BSU4mkr66vvYNjsOQnW2jboAPO/7wqvjL7j4+YsuNTH26JFUi0WtYwYRAc1wuvQJuVi8sNrI
uW9J/K3HAfghtHFt05Q1bAyABzs70427jkXv3u94G4U63yNUu9mZUx+foH9zK7KH+ILVIo9FdgH3
42xmUvrF9Ii9mUp6BEO2wREW2iuD9op/QgzjkB+1g5BtEzjlN1Md90U2i/B7FozhdsLiIA3Ghd1p
zvNkY48bthWbar+CIa3HK7f2q1cQSDhDGDniw4ZTvRbJgr2Q/zqqdn5ESiRZylGJA+fbSAS2I/Mk
JF9WIsmQRdXr7mzVXsVv2q6wQi2VFxG4kCJdshO53j1avrJUx2NgnbukCPGsGbKDjoXSV6PIvlmq
Fb2pGvDFMBL4ymo2ddckmQDK2khdpH51lnY9OqL9ji3Kwliofd1dxEwjk0xaybgFi9khh989iJmO
K0N97KPOknT6wRVJ8TjBXTxgMt0tyirudgOYuA32SOolbsIQ/QrtLFsgZQGmzAeUC5ttjD4xT0jf
jNal0esLpUjtB+RY9MU42N5715YXXCCEv+BRa8+CtrzqKcximCNlFm4yI+dJ2RuxAjgqwdNVjxyI
GY1zIk1lTCsfwhXrxPZ4a5adp28aC0EmQVmajyGKNiLWVPWgxjU+W8iMLhLdK0/ykM7Fm4p3frgF
42yHeo15lJ1qaqI+Qo5sXVqYeSQCVEhj+tE5MdKNrSB9P4ID42ecm9eoc41rkHflGYIhqq5/her5
rEFh0htG5+4jPsSKubTrrthoYeyjE41h5+52Oe6IYHdG63YpeWEsR9tjXfV/aPWEtv4Q5N/Tc92L
5rsSW+3CFOX4KKrJ5X9q9gd2tu6qb/IvrABsXDQoIXdqFlAJg2Inmx8dtybFq9its9Nv8cFs1VWE
rvZKDvs45DkpDDO7yogp0kKshlFrl7rpZuvBO6i63z3IQyB4az29U/eyiVK5huIvSjxD3T0ofAsf
kLnMtr4QuMvPs2QMNU3Y61rkHuS4voH4Ek/e5jZhHpbrQbapJ29cyVl9ZXYPVaW+YEmaH2VoEHjN
dnV0lpPA7uW4jQS7ggrFWetJxI0azpVG1ZOMRZafu6f+pvipvzFtwz+QVtYetAl5VzlicOovZLfU
x1oV1b6y6n7jNXgFq3m0r/PCMjB50b1z2cD3b13riCoJEq54CawscxapwppwhQxstSdvKV5tHi5h
4ZgvQahFxx4M2rLwbPFqBDW3QrWK2GXn1ovlYX+SimDZ5CDmNU3E+zo1tCP4tHAbRVF/yZumWKM2
qj6QrbeXZl1HL2UZaujLpOjS2+O7giHE17qL9kVsGDzbxLgNvcmDV8KhDbg5u9mos7shG297COsn
45tnJWLZTO50V8ad8xwm9jooJuLor2y1Cd1UKzOGt0wnK90h6+qRicCF3KAEMk8fc2BhQTEUl7aY
qnsv6D/L6YXQ7VVqIcuuU72Ow/REstnYuy5Q87YYurPhONk6wG33ySo1CwprFn6ubdyj5Zan6vdh
19t/IHLwbNlx/hbmeblUa01/yIbR38gr9mw9bld00G09K2mP+dRg50/lMFhA+7XwsxV0Jz3W2URx
xQxUxTeNitf4dfaeMfRAvNmhwefR28bRSAPzMeiBYfSJ89YbQFkU1Af2JirSj6qfsItEoGAq1AxD
r+yGovMzs73jztEuJYoOVGu7HLMvnihDDKg8say0St/5Ls2+SxBL6ntck8nXgKFuzG2oYBEue4eY
HVoAJHspe40SUrsDtRBvP+tOcXWxQrPY/5IEax7+2pey1RpMu1L1aIV1chkVM5upasPTjDArcn1f
1fb4zF6/OPh6FKwlsOzXeDjHJRDt13jBeuHv4nK8MhQVFcnU2qlJ5G9SVwuwoDei56AzlG0bo3/g
eFH83OtKcbB1zC9lb64lCvuOkSfS3Ou6Om7qQ3KatLmI09RfJNzDVLrk0PfIFHygP2SMeifl+B/o
D2Uwk4OMSYCI7Kgt6gI14FDHQOjYxaHtJCaDMrIS6W+l4M5e6zaWJ8Vbg+P1SzUL6JMEROFsHpp8
t+JNm4NqlJkCc2zNszzT5zME/S+DMiUHGfqI55ndbPsfs2QHBfE/p3qN9dMsPZi+VVNt7nRNiy5t
GjurHLrPyipQWZcxefChNuz0wsXVChLPpa66lgUu3D94Xuaym+KO/+GPKbiDbd2yFXe3cfJangdp
spmJKz8FFdWzV84E3qG16lBZdWZe7SqEbheJWwcYbs6vEPMK8tryOrfZ8yuYReesUk8j72S07r09
aTDttKH65hrfizwavlhFZix5G9ILpWXrEGAQttGx270EWmzhkVY7ayV12VlqXfZiqx3snFJvd8Pc
zKwK6eVYVAfZi5hDB5Qp6I+jGmYvVpu+u1Fvn+F0Zy9mxFaeX9WhCfjaqAmvWk9q8QaGD3mjwIzO
keKmjzCHLjJuiTwHoQFpeMJR6c3pi9Xo2tkLtu/mXdGHf073UiTGQlTUz4ad/O10H1DLmz3lt+mI
sJt3vuPqSyc1QGMYobeMXbI9sTGyFxBt9KluX11EjZ6bqlaufkIhPRXRp9YIxIEUT4OnTRF/Gti1
blSnBi3FZ7JwFbve6qOHw5xRBeehwZ19QB96V49YJCn+2K2aoLBeptD+o0hwpyiTe6jJLLFnEgZ8
jUVk52dhmMNROu1KP945xPcdOw7rL4veH6GqxLOwTyMPCGvV7qukfIhQp1a3cAKan5p4x7R7rKIe
ylbNz0FcwTD03HRlmCYKiPMhTdv3BLmU/diVGAeOTZReNBTHl5HjtBvZlOPUuSMddYqIlZHdLlAN
1co1ElB4nTE+DR5ZhMioX3EgLKmQj9YKNNKcUEBwG03u5DTwUHuxmmQRW3Hzahq2evAGoSzlLN/X
22VqYRMte9XXEXm/VxIt4TFNcFKD492weo/S1Vh7xaEOVXtFWjPYdAlPcDQGOhseIzswx7yd5gh1
1wByj+CHyJJ0VP/joE73xiyTs2LtLRZNX/F8R6NsSfYxehZNDDILr9TvaQ1Sz7O/RcAQSBs706OR
YUM7DKZ/Z1rw2ZCKCNeKA+feqnL8iibSzVTT0Ue0vvTchSkN+khbYpuwHbzC2cPdts916JYrd0z0
10q3LvKFzDDYxXAhsYbjQVqoE1CD3Isu8syuy2+KEjgUAn+Jl1XjYmCPu3hK6nM3KGw4O9Xqjp1d
90d51mbRn2dObyl3aghUnAEf4d+G4o7e33rbbtZVsQsSkzFls7gN0p2LldWtbNbzAZ1KPXqVncUM
F8nDxZiI5EkWvxzF/MxSKTvJLvwDspWOv8VWdrIESW7XKkNXOaQD5eQg1v0rJnbWCqMmoE0hbHYZ
8+Yz8u5rRdUpF+NSeIuXnl7vOqq3CzniY0ISIi3lOkMJSvOvi4Qpf4oIEfmZX0bG5ay4E+bKjbEj
lx0/XZ0XNC9hpBb3bCXa5zoTp3DsQILMLaGlz4oaumfZcur8m5fOmhxj2j07OLrjNVlMR2tuFuCZ
F6UpeqATzFQRrVnqvtsd2nrqnuMuGJcpPnl7OZeMN9aSkTnt5NxB5YY99oG5vf0NGgojXodrgpwr
KHJtWkNNNrK3jz0L6OPsr1diwVmlNhaKXV+8eHa0m1TdebdNxV4lgB8gDwXFE/zB6y2OKscqZj9/
VIeseRCm/lnG5XXCsUad022mq53Bve6aSbwPralxt22qSxDG7tnWLZs0hIaGYJMOq3rAVrIUQX+F
hdlflZmeX/GYnFQXyNmPuKVbwYrCpcUKjRGyw7c0zCoyFFjmkF+oiouw63jJMCu5k7HUjKMFd0xr
Ve6bCPC3xip+Xbr6uI8pbD71+XTfVD0+QQ25wNGpuyfbgYyIQ8Cxn1u3UICaSYXmrGxF8NXwMk/6
O9kcvShb+0kwbrwYDKJoW3uTSeaOGnjtophPMY/fmFUXzEsYYu3M7tHA9RarJgoA4cw4XG2Kt6k7
HbLCUd4abqlWyoqcrfUOkVG+XSAi35rU3WGilj/zkKjvUIidHXaJoxH0dcT1RtUerT7Lg9V4DcpS
uwtZZt8Z8GRES4Zc56a9sPqhesiUzN0FYzRshygZn1J9+Erq3/4a2dxH0Ev4lBdmshEgLw4k08Mr
ErjIydix/VVkD7Y6tF8aHYtfx7OTs6sBCqhrUK+Kk5p3aCPUC491D7c5mvLgxb15NydmgPvPwZ9O
XRk12jLdUB9G83HubywtXrrzVpPl/RJDAu9I/toUq95Rw1WoKM6qTRvnjIN3y54n4tcSFOWuMwwH
fA0dvlUDGO2sAZIiN+udDFLRErduKwggm7h2txhQ6lq1GnonqmFPD3jnWtvZWAoLr7FJuRsP3zF3
qbBpiKYH32XDicjKWbbkBKqH6mqYt6qqUrQpC9t2WSZ1dZVDPJ5h+ynX7IWBGvCDNR98HfENP4vd
vWwanZ+cA3UH4/kK5Z60fvViob7gLyDOP6j8yW+BH8fYJYX5owp3Za2mWAwUqLLsHW8K9uyW/HPi
hvghkXt5DPxSWfDDb967Mvnzijo1kL+uWKObtXWnTF1jFarvTC1G06KqvFeEmL9XtlFdA5gE2D26
LzI8GirplXRyt2IeVTjG1tJD7Ynd9oTpu27xWRPv0MddDWC5DzhT1a9ZupL/hsmxH2yDLS90Oicv
4GInw89N3C2VBUUoe5mOE0ZLvVkdIwXC6WacT7vZCkgeaq108A5hTIEASrOQwY8xBsq9W6tI1WWY
kXaUzsCaPu6yhkJVxG9yYYHRfB6dRKcONMED9nN/3VeNeGns+RuUf8JYzD37ffjHrQVoc1ez2lsF
Zpt/Gsu04dbqZXvfU8KV8Lxuo5TgrnUXp66040nl9d2Wr2z+miF60s6JWxMKzCouYuw/EaK9t3wn
XmBtNn1uQZLyBEuTez2OE8qnPmzFH1KN8kwKLt5UGW89bLRZ5Xqbj3Fd1KfL0E6NZYY3X99m/XWc
D0kpyKP7xfc2RQNEtmTc8ENYpOXIWhT95dswN6nKS2G9ylEf4WZkgWPpebr76CgLEliRA4BRXk2+
Xq12GnhXI4s/F72/Nrk1nJN6wOeqHcOHDCzPUrdBoY4VAIY+yMt3TWteML0Mv2cG1VC95a7ratus
1Qq2gKZ/0EWNqZRifTfGwHh1yzEgg5MOT3ofD6usKM1rhwTMRq+j+tTqMEr03pwJnX23+sDLd8HQ
LkXhQtGjYEaFpQ/qk+yu4YPiDNN/r9kgbkvSwUjx5DE2cfn91Nr46GjAuDKlIPce65i/YTTJpx02
hxY83ivMPDk8Is+yj7s6WFZ1n++4SyG7WEfmKphvuPLQNFER3NqxVWXVwqhhkv/rf/73//u/X4f/
43/Pr6RS/Dz7n6xNr3mYNfW//2WLf/1PcQvvv/37X6ajsdqkPuwaqqs7lmaq9H/9/BACOvz3v7T/
JVgZ9x6Otl8SjdXNkHF/kgdLIK2oK/Xez6vhpFiG2a+0XBtOWh6dazdr9h9jZVwt9Ge+qOTuhcfn
YpUqxLPBecITJdlRQE5Wstlqln5XYb7DW04vyATvYnjRUbb62nOeoL2DN7r1Gqwskby8yI5cH6BW
lTm6ZgKhLrNL1m1jFK++CMVeTEmzkk20BrNlJdLoOJhF8dquQFSnr7FBMSiZtGQpB6lx161cUqF7
MwufM5Gdp2aorprpFTvXz7uFZuTQx2UwKwV0tcA7yhYp1epaacq4zmo3Xokyra65033+589Fvu+/
fy4CmU8hTE0XjqP/+rmMBWoopGabLw3KOWDq8vtirLr7XsmfpSm8kYEpyibL3kiL+ahTX+QodhMJ
m2l2BL6WfS9mzow8WJ3W4ukTfweaV93zkROP4vbwY5Q1Z0p+hFTfNlHlVdtl4UfDS4JuxeRRLpAt
sMGQUcKXoEnah2wSkHkZ4ytefY4sk6zI9Z/fDNv5jy+powlddw2h6Zow1PlL/NOXVAf0OHVsFb9M
Vd1sNLNNNyZrwz1pzOQ56vOLMCP1cyZSCiytFZLPDqJL4CbKQnYUwnxGW9d7hG4cHbrUHdfxUGKz
VzWPmI9iWTklwUPXRMn+1gzm0oGsH6gkZLetEmE8EyQtHMwfPbLGMKLnHvdYlX1UHOSZrhjO6WOu
nPVx0Z8GM1++rhzxEfcG4KxIB/J9B8pxV2Sjf+fANM9v7cDAxpJ3ayt77XnIxzgE8oLbDFfO+OhO
ojSzl5jO+//lLqLr823i16+raziaYenOvHkWhv3rJ1SrWo2eOeTuTgnLTZ+qLu5B6P8IF0IlaQb2
pVijnSOv6o5F40LS7/Lm1an18M5Iuuw+tKLsXktw/0x619zL2O3QwfzwgwJD0nmcjCFum5K76Nqt
bLajnd33hS5IoibNZpQv7nkFRd287NZQQjxkMKApx6aRNYuhUtBlNmJOSxD1pEhFvYwdrTi6SQEP
5qfTBsHhXTR5V0+tQbtHGe94n1g7fpv2cRrKeDv0RnjJo0RfAxvt7yN+ESuMGOMnvyNFxS7de1GK
HorZMClvSRB8UVTA54oujuhNT09wsR4qU2t2E8Ao0pxtfNXJdV7lGVyZb1wAZcYfobxB5DBq0hfT
nQZxm1CUPszMFFzox/ymg1bokYYLFX6N+Sz4Ntl5GX8mrQIx2UFkyVdLZ2laPT6/ugXtdz6LnQmp
dnlaT6F7C8omQHPz0PxhxdR+/SVY7XhOByZrtwmAMMuDH+9MMSp7ipsxCtZKbSw1EWABAIn+iAS+
d0yUprsj3wwBnpaM237FGvqnU0DNa9TYp8PHmNxl0baSbVu3v0SmX2+9vNmHahE8B2pbrCxy78d8
MsXZpT68NOZkd5vOhpKJ9cojJt9QPTT3GHJTH/Va6pWVPd5g+hKZP3g+Fn0CKucM5B87lzxrDdxI
dgK+jS59Bd/f8qZiaVbpuBjVCPurebDRuJRZs/AdjHdznNxePYOW/POQZRjQsNd1tuxTJ31Rd6l6
jjRgeci2b+Q4W/uujk1wcZpYnMYMa/bBs4N3t4f1EY8W242utq7OgI6bmxvhe9XlEI88kYCPMZVH
ykxns/O8Z3Iy3cKNDtSIxrPiVaq/7vCOpKwJjMwti4uhwBtAkhbr7HQq72QsA8uJ1qVWXMhUPPcF
2hEVO1B/zRaPxA7Yzt2ISLG/LiwWbUoGLkLOk1PkmRtEEGkS/jcf15oEgvAJP5Z1EiS8sRHYsrU5
ecHKYbm81hqdJzeq8WdYDvmd5VX2pXZ0+zJGoOn++clhGr/flwxDVzXT1VTD1GBwm7/el4bKSxu/
d6zPg+etjdlHQZsPZN5atv2cWYjbeWDT/gqWYghWFeXxn2JydAs67C7OFRO1kXm2bMuzYEBWXp1S
ik+TgbRg027IfidsIe34XAXc9uShG7IIvwx5jqyCqiLEwyjZ9isXVpHf3ck5Mn4bAoToGT0rH0Wd
WlMXuZXBZzMwuv7n90kuJ365fxu2Y7jCsoWr6aaQy8SfnrBWGeFurNjFZ8WMsqVDVmiblwXeogCZ
3joLBTt07V5yIdo78snoF8xxEaGUqBbWdEkmxbv6lvmtL+wRn1r2Lywn6oOlD+qnqCwWMh54Rrgj
G1psZFPLsAgFwfFE1s44msFQ3S5bagUL8kZNz5MVpJtE13qMF5JwowtfcO+NnU898kbxDIr9LZ76
S7No83d/jMW6xxhon6C7+ClU8xvAOEKr9BbHzbz9lJBPlkDf38ZnxCVg2A2VCB2Hu7AS+eNcl1wV
WWhuZFMZm/wCK3UXk+8qEF7WYXgHXb6P2rx4xCCbCktTfx9HRVv/86cl/mM9xLPWoRBm8XlZOmWM
X7/VVVkbgipm8LkLWpygtfzTZNfefZSWzrnPq37RWG3/NrQB+AHftWErC+0ZjZwNltj9m9UNyVa0
eri1zLRZ1wFIFwN8yZ02HwSVtTvZlGcyFlg6tRrHOUR6nF1Z7yDpovKzKfFCviIWiF3swM2lL9Xi
6Gljfywwy3huRusSVNF0QZQof3Z16zv1juYkW8GcpGyKoL6TzbQN+2XlOv2+mmeWPls1fzKcrewN
wY2vjbSqN76rp4dghpyBgWyP3cwnsmft+HbZ1H19BLUH1FJGZN/HqLLXkREX7BayGqWpNuq/cdO3
5/peqtvUx8htPvAcK3ZxVJNMSVRSGLHKUCPu5qF14+8cD3Jm7Y7OyUHKbVpYZu6c8so8V7k17su5
Q/bKuNbYzn/54OUH+/PPVCdHaWmqY6gmmzXt94VwjxR117u+8T7qfrXK7QJEraX0t0PMFx41Evcl
ryJ7w5YiOtmlsO/TCeFdB4FF2aIOnlyszgQOyhZ4NpXq1rlnhousBlcz9kiZyQNaUdlZONz7/cZU
WIziOS5QnSLVMpw7lsT7f/5S/8etWrcMla+zocKENQxD+20JGZtWKQwt0t4dzftUQ2o+NdxlfjoM
Pep88B01FnKTs0gRlz6BGulXZua51zLV803M9h4jJTRIrSz3DqUI7YMKhGbXJdN08rqh2hRYM1+h
n/WL3hibuyLUyMWbRb0DdA1KKJnWwku9vQl+7yDPCjWC4DvHsh9nf9f7EfsYR2Et/i+PtP/48euW
a+tCM4VhufPm/bdHGgu4iT37WL1Hafo9yy6k573TEEX2OZyxPBKfY+lpvELxyFp9xORZ3Ar9qGGw
dZtQolGzkKfRNIOIjXLcyAvIwbIDJZs5++HdjRStxz+h3h0KA2UwBmitiP50g3/LU3WoZ6mmMVn3
5EDBHUAY1QH0wA3T64sjdUzmmBO22uk2BNTXrWnMQ3w0VxZozY7IwNbZtarTJ11Y5kGaDeFEnF19
1Wp2FiK6ELBoyoMcm6fxbWwK3l8srDJod74ybPpIr6H7ilZbtEN5Aikv3gM1wZ5eAMYjQ+KwibVe
zcZ33+3eaZYwF1AX0XpxrRLEWPW5A7Eh0sF5kF1A1viXYvIQ3Zw7spE1XuONmIFbQX5qB3VOD9ER
TcUnE0DkP/9MHPk7+OUeYLOmcQG2Oo4AhGj8nhlAsjLR0LJ9tweQ42UdkvzCXWAdKb3zUppev7Lq
2t4Fc1PpwXCrRpOdZC+Pbtx7yQqPhWU9ZSwxZXi0wU7xcPuCGqjz0mrgP0RuqkvZ6erYsHj8VDjM
vSK/D/r+CXei8myVlnOy/FBftv+fs/PakVPb1vATIZHDLVSOnYNvkEObnDNPfz5me+9ebm95SccX
iBmg2lUwwxh/QFn5GzB3GFXa9DI3Jag/XFP2eRSUD7VUP4sOvZQ3rtlN7S1yj8kxDOZ0nfqj9LWN
XNGhUHNnVTrhdPTL3MEn3mfqX26Nn94D+wDzgVWMths1CTcyQby0M5OwXzDw+yJztJWVuLmdlgP0
n191da7Xt+KAVMo/60Tnj2uluG/e+33UqTFKSawpfrvX5/tXFqggtpMq2fN7y5IvIZyQ11TDXiip
xnxfNJL1MsToxjfWa9/CoUt7uUatyTdfrQo7cCiLLOB7cCUYjCByRj30SqgJTW7e9PmI5nUKNdRx
qn1fkvhDKCTlNdEC7KKh+8fQ5+ppOLLwGMInp2jvbRXsi1o0Tw4EgfOst/Y9cDZtPTiIu0W4Ed9P
Qd1jc4fvUYx0hcfCBYT52F1F33HGwSutJR/WKn0DhWRYXcypK1rfD0Xr6U4836ZsHE/GqGhb9b9C
KULv5JP8yYfICkba8xYr5puPKnHBp+s/FT/droPRt6oM1XTFtUJm5eN+GZZjB7nE0qiw2nU/FNqN
USotCQ4+VlvOxqVOtMqlo76f/b1fgWb4xpHJsfkLxt0UcHdxGhT+o9aZ+nsDsWnl5AiEvGi1l97i
rBwDwCn0S8gRzRokiJm1GChqOb4Vh8JvETPwo8xb0DTvda2hz3srX+DCS79uOchtB78lUa8fl8ZW
J13UufOGeFLXqBs96rYz3Vry3HjK0DdbURSHMVc6d+jtbN+35Xwr6pQMeLAE6UmURH05OfvCLqfz
R1VnxOjnd/FNrhntjZG/+Qqp4ibF0YhQ6/SCrdcb+cbgxpEU/W5Uwks7WeOLUZkaaBrUm3BI+Wev
IWGkgVp5mbISXD6MQS+etKzy0uDiI21258jSeN8EMdEGUobboJ/He7WatNPCP7SdPq+IT+IBBc4F
pCB9+0KyIaMwOSnJvcocgS7/dMt2ubyXx6xbm8qgrkVxcpLoNp8qT5Tee0yV4umBKm1hLBNiDIgl
IOxl1RvN17VjpPas/oZ8h02ktTN0c2j2okEc0gHY58YxtEXLaqhd0Vu0tJZ8DtOyulMcxLOr1hjO
iWUrF78DkASItPqWIkCWIev4XGRZvs3RU9wZclE+Yv11Kzp8idTAOoRWI0Wo0cHrcFr9PNr2SOxp
Gq9QYLMLZAD3vYfCSuYoJfrpo4foFpQ5LmpmCzJZl20Wy7VNFCHEmnw0xuU7S+ujEiAiH2YUU7Nl
yZMP2hq1hgplTQI61uhn3zQEdKrEHH9gVASwGEvNu34OkMfJWnPnx/LE2Gtb711S3jnHtL6bJJUF
u+Imz7Npz3ycoVjx3MH0wqRvRACwKX4dnKX4UVdmOj/jQrTcgHBz3JBc7gtWfZ5QDshqC909GSBm
XBXWNZSZloViwDyld1ZWqady4FueywHFZ1Qbv8z2QllSpPGSyYT0dMxEVJ1NKshvr2yV6gu8IdBH
oVPApem6V6i5ZppXX2ZA/lu/mcutKKbqoRx94GHjVO3mSW824mIkIb0CntvzIEnIO/nJtBb1YRPt
2lgxHstZ7g/poBsrcRulti5ySrjQzwekAzp0J1PD1GEL+uOrjo2xW1nCoGiebjFy/yLqlQDsNvhu
YWwwviTjMVy6q60k7xwM+9aiVykbV70xSfmCgD5rZimh2DmMr5PRIgFQuQl+a96Q2MajKXeWO7bN
/NIGTYLbUzR9NeIA3nqt/tDifEeaJACEKf0s4EbGBHSuFTv20CXNvRmKrH5LguxWGnvtdg6iHMa0
Md7kwOY9CBP+JknURdtX6vzdpLYFa70xbNZ+nLo1+olXx5By39UUGII1X+kmyQNU8uNXNZQddlhV
LZ39QZHOo4UOWKJWR1H1US/O5MEf+E+x4PzUoIeatJ75sG09mjh0zcnVTiNke3TJf5xyLQXR7Eg3
TlEGt+xwbFeDwkEmljozGPKLoYa3pChPsawNR21U9KvcBsYVv5BkkWVbiypxyADaYNMydgdSkUSw
O5YMjqyEj0MC4BboSwKKpIseUeqwrklfMV7RaPrJeB9ob0UVRY+lrNYre8rwPHLG9jwuh1KNkXfI
653s5+1Zti0Oy5loFN0qXSs9AxLfWtR96lelI7aX5gOkHeVUq/J8HJyswkCniR/mkTR4APjiLcI3
o9X9t94II9dHeop8azCvAxBj7xdB4Ks2caq4BlDpo6UiHKvASOsRrNT6naS3N+9FVOX109SgDuNa
ax2+3WObY2BQl7wmsZHVjxVEwTXGYOHWDszqMdeQs2RUt3CLoahWOkaidoHo5VKMLMvahWhJe6Jo
d311YIEZvxdRVHSO8BLBHy2ds9mUz2oZ/EjVBz+Z5a9Awb/HQDRfx6by3aA2rIe0VptVYZvhLey/
YhMPo3wepWokyD/Jh3TiR0rNEokV/Hw8U1a7Gxi2yU7m395UpvYCKc9YBfWksMnufyhKOPzk1ZDq
NP0Zs7JzE6wRnqpoCtd1CUT4p52r2SoxU94AOTad01CpO2wWeQFK3XzKq1w7lP403Sylqi35poIw
fwQFnLqSos2ImMrZoxXoQKIDqT6IVkfJ0VxE1x5IPK1qPw6o3DnzRhTJGsfbgYDeep7y7BE9Kt3N
Oik5OUUTXlVV+clg2D9HYVbsSng2axNhyuegcBTCfqWMKgutTh+e1LAt7tqcEcQIELZZqq1Kr4+w
mcWA2j+36N2uy7GRt6KVhwWV+7ROwWdxy2FY1cCUnnRk9K7WoP/jcyEFZmtxjdaNGxV7RlPumzsc
xwqgyRWWXYkZXQKkFld2nTXPyKU/w0zi+YwHj4y3882efYBay0UG3JPtGBpYhS8XhTZILQ1b4+c5
TN8vMu3Bs+vS/hYMGQIVVtzcBcsnZWr4z08CBNc853XwbEqB9JZV/T8+CVbvbpZMl7HUACW6JONF
il4c6qzd/Msmb4l1FCJZ/56VJ42m6rJJ4AwA0p9xni73y1CS4VNYcagh/NklR7XO1adMjV/nIG6u
CP+pT6GWgGBt6oexYukzTP5KdIKLja0xUOv3S8J2OsQ6qCJRXACTW1ToNH44bmGP0rBCm0TbiTsi
EQnKokxI0i2tUxRfEyxobhR25QeiP9GlKPx8F6b4LLBaQ/jDmKNT4KSFG8ZsKYtohF2ajThjpeaD
6BGMz2i+9feiPcR2hM9uL6IUKUxF2SSnh8kJn+zGMRFM0diNy+bWrzVpARLaJ7il0IOWYiPl8S5J
4hi8EUUnrUbkNR1rJ4p6a8IMLVv1GNrTPQPxk2qb+Z2V9PldwpYDJCaZjL7kXfCCmJc3yrOjaAUx
0p3//gsq2ufMw5IJdRzZIFZjwhIyPoWzYovRpGrsgR3eOG0JEM4a2duZgdHPEMdqMdOOz50h60ez
znmo+L9CtPNJNJuTcePn31TZju/KukjuKkys93ZitKQRY4jlDlqiMsLE20aOpPVUlP2L3DMxd5nW
XoPGRm2lnPeppPYvcz/Mu9kAxhkiDvdSaShvzITALqaOQw748PfLoYe0e7vh1RmWu5UdDFnHNqvz
gD3J0wQ8W1zelHNxKMmiY8BFt2qBU+R6Vp8y0KfP9q/PdJwmOdpOrnuiV2Ag6KcwOh7FPdBEIqk5
rSQ7Hr2RSOCNisLcTYn5QsDwdvmocgwwMdqIaJuoEwcfK56Njrru+6XIOSsnvTKfZUx0TwH+irtC
y9B7W84+6v7X2d/7WbHz637Of88+3SWJHGMLdJpcq3zb9JK/jcMo8tigzcsubb5VsjDdGF1frD7q
AqWbV32naGtxmWjodbXy9Mzqtx91lmEjmDap1cYY5h/gwJHHbBSDNy+Q94ZGGGs2BpSqm8i+Q/+9
8Mw87F7V3ngAPxYCwpHWVEBgku3qolV98+Xvz/cfCX9NY49AWs2EhU7YVrT/I2GUm2xyIrUNXxGq
iZKDae0aLX+A4NW+mXa3NaZG+SIHtuGFqqVdKzT193U4m1vI/sWpQP3eLQAOuiCseMiXg4Ss/8pM
QIKKotq0l7//ydrnrIlmOYalEdw0NVu3deNT4MxU5CAKyUp9madxFTtzA0SEg56WeD5bVrtjm5y4
g+z/qpNHC4tv/OxcNdP7VytvjlD7gJsrUKxII0CeyrLhNQCv72ZGJp8HNMPupSm7mpk8vJY1P5CK
pcwuC1fQpssgV89TWxPaHHX8tYuUSd50bAXbRFrEmTiIjiAVBnyrouJfoBqa/Wlg4j9uWyYiyqal
kxUlz/h78ggWPUiMfLEfMBkwjbQqTuRngsXIm1NrOWRqUJz8Es45Aez9p3pRFD0++oq61CjQak11
vP6Wm3zq91H8uLZwIO7AaorRhNWHOw1x82NoOK8QB4iBNPqEQYMVGBtbb2hdusAE9UaY8zeiCrTW
uGckndGmpVHcZJCxcWrsSN8hRzfeyWU1IKZxY8QFt5R6ns2g7lBtWS4QN5H8KnSBTwRHcRMYZtMl
wTpONBpNl6z9ctBFouSYEiNkyQmMIVkO4qxt9MJFZrlbf2rIM7TaXdHR5FXxVAUh2borLeT0ktkL
tah/sFJzuvCF3HVZj7rXcqjGVxhTyf17u0lolEVycxJtgFjUPG9PRYrnjVm1aLkGoYJngyafUqX6
dSbqxCFZWj91FnWitWl1a28EqNMMc1AeZacj+DClt4ZSlsTF/3MQjbON4P2m0KfyKMofzXKMpDFJ
g5EkrYPfrjRLG22ZeZXlIINfiZUuu9jLPAyMJjnPbX4d3qdhQPIbzFo7cApL6+LmgwRnTiYRVIW4
SV9l8q3RbUSb6BVlc71HdXViobLM5f/rU5V+2ke+/utT42yUPXs0gGxk84yCLgaNKZJ7rw2IH1hp
pXOFuGlfRXFQJ+lVHYjiawgwnPpRza9Z3n7FX1i7oCqvX8SZ6evsAHHJMKtSZ5s4A8IRDTH7fGwk
mmotih8HcUWNrutHlUzywe2UBJmUdpDOAIEQY1NzexPKpnQWdR+H0AxCLyij9ED0ODmi4YUD4HIm
Do3kT4UrTslVpRu0Ua9xF6anOMhRwLLLfG3zM6zquKzXGTIbqEqgB02Qa4T41v0MqgL9jKHP75uW
uPUwqfL6vdh03a2DbZCq6X7hGXlN6KUqe/zo6Bw6Q3fJ4/lE8Cc9B+TwkD01bNdvde15HFVz3RnN
vBXFAnNAV5+n5FqFTfBUs2JRnFR/Tueph7D821Vmf5NBkmG52cbEBdTmG2/zYQLc9+ybRb0tBrY/
RRGWKFpGd6IDSm+Ta4W+eTNGTn80ygIJ4dEpv4EGXW5gl5K9ygFOHREWUm+6SZ9d0QBU7JZISfvY
+0GJugyCskkOej2y1YPoYFRoUksEXXobP9XSSzJf7x8Gh02rj0YbO+d6s5Bwvo4rhBMBWSUQ2Fgy
azs/UvUnvQGatTTHdgKa22S/kg21ubZDYzws4GJ4X0jPSaF0rITi3CivcgvxLEHMCMpkHzZlBi/X
aY9jEfwibKhj/4N8QnmLB9p0qauK9BQQzNdGn9dK1EpX9Bamu8khrlSCId0luTreqags3nb6SbSJ
mlqxStBJoemJIrGLW13XzQOeiuG+iTRtk8hK8TLlzUZ8F+bY9V7Yzs0lSytSeJNhvH+9CDGv8rzI
XxWNlxpXHnk/hmN1b2D4JK7MlQQJtNKAk9AAVJL0wFk74xR+gavx/kOoPiJ7g41Gp4ZXx1VOq9wz
a4QRpB7Jy1xH27Sp4MlBbq2c95NJnOAk9H7y36ZJ/v/0+fMjuE/edPWyLPj4CClQjX+ZltU/Z2Wc
qTQZkKtuaabzeVY2jKB1MrMbH3V9tq9J2l2x76helQ5/zB6Nlq0o5sh2mLVKwKwmM+gNHSHIaVj5
RSD1CV+PVXo5gniQBKUYSPx/ziTdclhlTPFWnL23Vua/pCaRKfl927qsrEhLmhYGuUCItM97HvYO
TVWCoX7Q6wHhTVR35VpTdpaOGKc4+6hz/ked6OcUV1xD3UnKyEqhGZPuI4LTh36uiDymjn/o1XI/
5XOsbZXRtzZTx8zzXsadZoOeMZooY/rad2260praOlQOgqJGcx9bUsqqzMz3URhlDM8U46n/gfui
cgOVSYP0F/0QvYgAZGvNxslMFGv/wQLS8lwCq9z0jV2bl3TMK7TmovJZ7Vh/NGGL/+NSjMpiFWh+
/RBks37L+8eabwHoTBbOS4WD42bITs9O/HQbouR0Hcjynix/3IjSlHTOVZzVnS2jMoafXmIhP+2K
SsnMXlHQ8vcfncX1RKk28nLpe19xbdoxG4vKfsR1PAo0WLKa4m+DSK5YqwzlMyFgCyRAmR7E/yR2
nDsylzrB26h/7NucCC//IxO/Ag9O+YjiVm4Zr2UWfQ3jOfsezfGrXhc6y/7R5wG1QYBiDvmwdIiY
Jx4jo2KoGxwgc8ty6f1UrKHUKeGXVaau8XSNP+JjYVUrXel7H0spFErxXIAdt507PdvY0VztWY/b
D6SJbzUt0r6Whp+gmBhoF00Ly0tQNUxCS0MXzpeSF+vRkfNgb0V1v6kGBpwm/i7aST2H6znFkl5v
5cWbwR/WGsv/S5qyrhgUp/yqOvEzLK8eWT/VOJDIlVainm/di7EHflm0VLdDZzVbq3SklxDxGtEh
xT9qrQ5afUBfPX7IIwI0yw3lQK89e5rtM+xh7dqUPSmZpaHzSfiiZCXdqn7jH+csq1ZmZjg38QDD
BV3Sp6YuGuTLyuDRYG9QBsr03FtWeZpqHf2kKZ+eoXlEmzbSchD5tEYlwqoS1k8X0VrDebL0/BmV
pfFSY5vAloReSTTP2ymQEEPqovm5jbvEk7G/OYqLLCdYd0i3PUjNIN1YOU6y4oPhvewtJ+xX4iJM
F9NV69vmHkmz5lzHaLPM0wywo1l2TVGsPX4U8Yn6VaxKvz4SWvpnUbRGNSEHcW27uCtFVUBINyP3
6Ogk/o3QP0RBb/w6ZerrF3/qyj8o0Lil9R9t4grJN9ZaYspgQvZJ7vvGSzU2NZIdCM4BVCVkn5Cg
6VVznxaLNJ1fyvhKWfGxnHzjPpntu/f61DGJuoEkttvRv2U1/SbqG5YkXtYgCABpKb3J2rJ1wwVq
Ik3YtWShrV/NuRou4GTxg4iR1e07gDWI866tvLUO76f41VgHUfZJxmyx3UQjh0kWMRz9nE/IWDYV
Vj3vdVVlniN5lg7/ANcsdYFyOwFp9xksWL6Ccuvj6Fs9BHdW7Edv/VBtcSouQrfMvmUYhMdu2V3Z
GRuhWyQxihbB/NZM/tWs7eEb7js/5rpQXtVZH1EFQ+BuJOztohKPzK5vWUgKpuwgILA5zEOyj55m
bxPkWk5FJ3HWaC1eUbadeaJOqqHMuFLIPTJxDzII0Rb9zp+i+eM6e8B6LAznYt372eg6yJzDNU2C
tWRW+oU9rgybVVH2uRN3ZzBayMQZYXMvhayV7bnuv6AUd/UD0IqutAryvn9nN0ULqUkwmwSLKQgy
5RjOIH8W/lM7YU1halnh9vVoAUDjQLAPmkiJZ50TxCxEILOq3P4GBbX+EITNi7L4s4mDszCJuyA7
YxAvHUWV6GqGiEL66JyuPvpaIc6DihHu0rg2Vqo6BVc1a2fcq8wJZ7pUP7ex3K9Vp8gf8MVS4d5q
wTdtBALTsIZ2+6RcJcj6fC/GZFHgU/RHJ0L8UNypDpRfdyoWg1bNlNStKdXGmdBWYUTh2V4KKcvQ
czbMKcJuQxVtGktafBFosVI9hoeIP6cHEpKoSdzuOMlO43IWK1V2Csq63RU4EL6fhf+t+9RaBM2w
lqHygw6QDw6xUdg3y2loyvJBMjiIojgYmp2b6/dOKBsaKkYbdLUTU/EKpYxueqQ3U1tLn4H8qAdb
75qVakJ1Ri8DZbCQ6AB0tezGTjV8WJcG9NDK1eB09qEKQuepTjsvNfURjxQoEvnQTxtRBPe1x0nO
eMDbJyZdDAEsRX27w8+Vr5rVdxE1/hdM2yMvKxaBMkmrN3ka5SdkecEyI7u7reagv1WcefLCEPa6
nJJ80JYIU7DEmtoh0vd2Xj9/VIkzuxr0VbS4GcoY/ihJZp9wJLfZ9MObQ2nO8NSlKOrEYS5Zubhw
DrGItBHnQzHotiYA5inkwxDSLZFSEOV5KY9NAIpJlJnF/1MOsvpZl3M0v3L5RQY/nNVy/pMNIqKd
ucF+CaBBmOjmHVhhcxPaZXQ0rSw4d/aScJLa+rErctQvUPZ9676laVL8zFUwpHWt2o8Swx7AgbQ9
B0OtHgorS7Zp1VV37DqR+Miq9FuP4aa4SunLazAxWgHc8z2G1u3fI3+q8Ts9iSyh7liqTFjYMQxN
5nH6PeZFjDLsbbn0vxvFIn8wa8ExI9YHB+an2gTNtyyZ1y9Gh8x1jMG6l0TnScUaT2mgFUuGEl07
ddzjhITlX+VrrMiKSxTXzb5zVppVRtusLMK7ML9Lk/ZaaIF+kCVDOxAtwNClKFMv6jsQMDqkDHZN
+qqQJ1S/xlRm6OB2MGjR+Nx0z4ou6at2Qr+NuF27hX5COFmrodS0IbYWysFcwDeWDHsKQekXVUFc
K9de4jeQs9rNXDxiRueA9EHBWCW/iXOUnZ9kxVe2Wd09Ss6MUVFAAhOuvbEjm5p5ECuloxXfE/RA
1Vsdmqsx4cTl99CRIlSkj5JskXJHIdXN8WndZCBTV4OPP5Udpp5vKMUGqpu8GfxU28zG905X831P
qGVtER/3DIRMN0TAR8+qS9beRrf35yjdwcUFKzODG0qMwkWiF0InHmpSxJ/cFOR4EgMN56xyRzma
7wdEo2MJ98YpZM6H3oumiJpYa3BM0hrgXbmZNFt1k3AgdZ+01UpGkA3nB7RkpEH9mhRI9vVmXq3z
wM9dSaqyVRao5V0MGhBIgXpGxFo9t3DBEiXqcGQIPRRuxgOAY+eIgyHC5w1EMnKG4X0CadJLR5WQ
I75ugBCreo8O3wo9TJL5cbuf0bFHrKF0zZGIQTx33zO50k7AZ74Foba1QtZMZlXEuev3U3UgGh60
QXbKNP1pjE3tELSytUoM5HtZtQRerDgt3pFmQ47lgV1ddoLMn50qBukpRPS1g5FRx355H+rlg2G0
2cGISFX7+pHw9RVZLPOFsXcf2pi74ztuh/m50Mz4uZbSrWINA6ZWUeMVpCNvdcB0fa27aWiBfihD
DOBw0IMpG7t937fnzjzMwCDWi5rnBlPfc5fa8zksAKhIFllxKGyn0sdlVoa5trFG3TiUVfxUZP5w
9ieCsgmaGbZS+7tuUm9t9qMuQ7K9R7YUUWh1vFfiuruIg2qhnDhWORZ8YQ3oqpK1ozY1QOU061SS
jb0OIFFWkxki329hQwvY1hv82W3lc1DZxhM0TdcOw2NFFPsgZdK4n5z+NYM/ftbVEWy0xs+oAXD1
VA1jYXb0gBvBT676GoEEf7bV7chKdpWplhdJ2nd5qNZqpDK9TON4lvPspoW7iDs9+FpI8shjTFq7
SvIOI/QsXBOwcLZpYBUrRJRX5hh8NVWt/5dhTfk9ZsCoBhVAMxQDMDgUhT9Il0TWnCKBj/YjQ17r
gAKgeQQ/ssLVPMYiKEWdCesQ381hqboED318uFMMtlUbvqBhe38fZB3lt82/+GtwCUew1XEUUp+f
meQjkHO15/H+4bAmRoWjq7GTLt56O1woNFO7mnUncc0Y3RB7tH9qUvK9a9vx1A3OvC90e1vJFito
glg7VirjwZdC4E9tZG2UsELlfEbbsOvDFxBJ8qWZw0vSWApQgz46Z52abjt8IYy12IxjnPgsFZHv
qmX8EHXVPWOqsw7KIcNfKzW2taw9Rym2g7GOhphuJmiYLeHuuHM6vi4kcbrKlNdK0O+zrFG90JB7
bwqUGucoC1LLUqxNM103g3UMICLhQpC52Yg3IbKRP502CrdG1L6q+YzQX1ncFbbuHNRAOQyRdI9S
VfyU8Ay5iu18ywqk67Spk4+gRPRdHjCcFVIabw1frY9xsK4XlG3X/TQm/crTCSerTtfTgJpp7Sfd
SZXbFoSng4WAXB7bqmvPaYY5sBkUnYd6buImsh0RtVBukPKXyCZE+GY20/zz77+/8sccy5O4PI+g
03XVsuxPc2yBbqdVGUH+I7fk8aavnRKzJ18fPLIM902oskgvifGqy9NZVkV4a9jxv/BjlN8DUOIZ
NCwDojhxNEyRPmPj0ebLLad28h8A8dTnYgJhiJuS1UtQ1FpLIgwBjR9VtXXp883qvVH+xEnG2oas
8XAOSk6KnCSHBNxJF/UTPHpmu79/Teofr8mSLAXUwbuikYP8nDhVJKsZ4cnOP5Qi/Y4NWnsC7pAi
x5YFwDqRVhHZXDWpzyAjtmxZgn04KeOaGDB44aGwN5GhfkPJvzuPuMuipTJJxxQSfjzl8moYevU0
D/ho/v3PVj7F9vhqkeqWYVLaquIsycNPeAYlYf8FEMj6EdW8H3JifHW6QV3h1Ieqhh9U+9wywZTM
7ZMRrol271Eb174U9rhnroMFi3Efs3Y5XKS+dAlXOofGmlI3thHzR/3fU3isWDvaykNUKfJ6Cosd
gkryqm2Co2Ij1uDj+Wc22QrDEXM/BnOzItRobweb4NjQpgiTZBhs4ma06GKnz7405htrQL44JLl7
rMBbrivfR7okiPqTZU4kQMi7wvHFw7Mr4sat4ulbrpMMDKEQeok0despGK1NYdghG7eiXzVxX0Ef
nJxN0GmbsDDqW21oM0j5qbUeMbra+LoeM4U7LO+MYCAcNrcQxLRqVetB6/klKz0n/gqTLmyqb5Ku
G+cqZUEmSfjdKjZOmxX8d9eKo4ngkf8At8zZD3r0s2OhBM1HLDbHaY9mbbkrmxb4LWGKLVOsggfh
PkJl97us4YOLooZW9xhRFW24N5fklM7+FLvICEvGUN83QzCuBzS/PMc08nsHGfOd03dvBtqDGasA
VdkpMMhuyoal3RXEDhsiGaDpwZ9Ojlomu7AaFHfq9WgmvJB7RpV6E17hN5ol4cNaIf44yE6Yu4T6
pdsof8l1Mv5YNyjZEYNKFlO5sgqGn6hzZ/dNoZs7vW9mryVmKxvKDYrwiy8Q9Ltibpt/mak+MWje
H2UdPQmLeLWDTt0nBlUn+w7vpeX/MOsoZPnR525iSc4mAbKzUeSoI0vb9xfTNPqLHigYYsbBsUjh
zDO2bEa9v+8Xhz6ofg8ZP8rf3zT1d+yX+OsIoMPwUVSS95b+idypyGpaZ1UZv42YKeKCgU3vIBe3
PCcFNu/TsFMtjMdKUideSbh1kyqNqw2Ak4XyfjkjZBVP+HBo6UZTzGYDRoFIX9Rmt4WcO2t5DtXN
vGxP8mSI+PlTba1nBrZ5RfjcMuT8y3/nj/HOIrlgOAAOFFO1/hCY0dRhnpNxSN6GqLsCG1buFQe4
ew3C2POZKVdTV6c3LWpo4CR6T1EnGGmKrXitwYAtabh6N41SfBntDgRtYmmAIOP+3hoenML+NgVT
+RCQ8/83sIjzeTXDF6+pZGI0zXZ0BpLfd4ymEjVZg2XBmxQgfDMjqTgU1mObxiwVkC/dmKM6uqHk
F3s4O6SHgMXeozZ8Y6XOIVdMYy82U72snaVmBK+X79UBt6yiY7+j4E/hBqArrXZozppS7mMCh1vF
DhbBEog1KKY5h3qYZVfzmy3WQN8nkGKvWmIDXGnrc5z59ZbYcPKQ9TVhMwbTthuf//7LfUKwiQfR
1tm82bKhgnV1PuFl5qxDOWFM4jc7U5u1k5gBM7gP7buxb7WoTI7mqJhruFJvk4RRVDcepKkxjtlY
r2EvIUA8hGdtlOuTkYUl+tbKi4Vx/Y1mS3scC3up1Z8g++IGCVljBXoxcqsm7T2CKmifxEF1mXP/
Syd3jNE+myp4ro8+vJ5j3aFF/vf/K8/PH783+B8WLarNQ2oq5qcxoR4yo7GDPH9LDUNegaQdLrCB
HYy2+8DaRywzr1mUrMDJ5GdnDu71NvzpV7PqJbJqbFLdCc7iUDiEdlHuQezBAFkJ3SruuuSWkdff
l3bzigXzeJII99ptto6k+oKh8ohQBeFR2I0Xnb/tRkdwKOLZ2jl6gKd9Kuk3I+m+S5K/RtaeeTrF
zRIfB1QNckdzjdKG7iprj5XZrX1y9FqiK0dMycHyt72M0i4uYR24mRx6fGkxNRL32vlBHHodpiFu
E+RL8oMt1nxnZLk76aaEqUmGVAoEnSuyD/mpXVSPgsypsLBHEBwsDX+Y0UlP0pRWK1IUV/CLxUUd
H9p2jnZsOQPi9Cak7iwvcRnuUw8guOrN2iNLQiCezfDWmd3RqWq8fJh8EAN3SSom15RltDsDaF3/
H3tntlwntqXrV9mR92TRNxFnV0QBq19qLMmWrRvCliV6mPTN058P5MwlO3PvqrqvGzTpEQsmc4zx
NwmOJ26+6PCbRo1VcVVcM2Z3TrZZxieKWKXbprqxV6JgPE729DrGnUrVoVCOweLoGqjFS9RVSF2Q
x3QxDRjPApeOoMKXskXbb6Rn3xqMuqDIkfCQEfdZUqG6sWTg+t5ysZ45jX2NqFiSfTL1Gk/LxYFX
tcm5gRmCG6OcmmhqrvT+lQJ9e5MxGHKRETmg9Tbs9KBOPwH0PwY1OeJy+mZnUnimB6+2Y4iqdw20
zk0mtCPIjcsnY5nAkHZxaBXnMBDf0Ch6qeGB75XSuEbYWb/Tu27cW6ipDujS3qgxkMrRyJ+Lrr7S
TVTpWzu8HfDZukUs1WuU/A7niPLVCvm0m9fk9q3HQplNd6L0cCpk9Xo0FPV+UqLdZIv0diDGRPNs
avd0S+S3h2jAQiiCSQteb2/GpP6RJ2VsIXJnkzAyOYF4n67CjlTVbDvNbYj/2X8zorf+ElVYpmJo
Bh9Dy1HAG/7SD/c4U/LU6d2LiX2Ml0YTo7gcXpbtdPShjIBubLvigWy2Kl7uwk1CBE9MJfQjjBl3
Zjw/52Ns7LIUwfnEQHj8iayH5SKT5RzSZMlQETnxOT/jEAkZBCk8urjwCm6Gm5rFgPtLYLqqBk06
HCbbV8IJ+f58mM5y85RmxV4D9HmHRECJgWDRXaFBYmyTUnldVXNgjezwLtEOxkgNCPmy9Eve9JkP
dYyvSBcRhnCuIY+NLZwYdQd5AG5oGJenAVGtdPH7LJq6u+8SVfHm/iGn8oXu2phs5AIJpWguXkYb
pJE59u0uDCgopcsjHNTxdZ/001VsGrftLOq3GOY/flKNa1YVuecSWTHAYO0vs/+5eymvv+Yvzf9b
9vpzq5/3+U///r8e/vFa1v+4ut8+/LrlTzty+B+n97+2X3+a2RRt3E4fupd6untpuqz9Q95u2fJ/
uvIfL+tRHibx8s/fvn7P48KPm7aOn9vffqxagPeKLJNj+VM/bznBj7XL//rP3/4r+/rta/71r7u8
fG3af/4m2frvtmMD3CdKAoQM6vu3fyAEuK6yf0dsT9UshMxMhSkPclHWbfTP3zTjd5m0gUVYpemm
aTlEtQ22pMsq+XdVXXDkhsloU9ZIuvzx3/8Q93v7Xf5e7E/5+SNn6BwGwCaXQQCqytpyDe911BL0
avVG0yVUIlpnS0eWkFZxsChAgVCEW0Skin2DKRgvFiSkEV4nT12Qvj0+Pz097zUH//YyiM4tUCJo
uf1FvmRWmnrq517aIwgpkHBWbYrA3Terkb87ReuHFVYWcYMjXIfclNfKUuJHKp+sdz/dj7vz02Xw
Y7wjWax3A/CypukqTlymbizptXcQZoT3ksbptWAv17rwg0wnraJI6kFCD6i3DsNQfgasdWvGzuds
qvFfYWQmMIblW1JIu0YjRBhissr/zWWBpvrLhVmaQ7dHuG0TiMvLz/juwsa0MSrFIk9q9VPh5nJX
7vSkulEWqmZuGQ4iDProl1EkHetZBW47jYo/JirSRBV4VbK1ZrmBRgiLoguPvSidszJm9dmydin2
EueGvNTecPLboVRha/05yYRV+xGEJ1/wPd0UQ2lA7I/GmxlG0zGWpsegysUJD3oKFLFUXoWL9oFZ
yi9SZZtHHX3SOzJAneeMw24ywY9I8yAdQqV4dQK+mrrWyF4VJJumbfZWlV0FSobzraxFXl+nENvy
5ns/Oq4xQ+fn3y6u5GS+t8saV5fpOSCAJnNWbsd2Y4XHoB/anW0h45BO6CalB8XelNg4ey2d+LaS
qmsLr9QpvdWTITplaeZALaKGq1XZdCrUAZfeHl3arjM3jXOSUZRLVBWJSFk3UeZKFrnXPSAnSqVx
moBdx9u3bxCQn2zMs9AHC7ID1GUKt1xWmr9OlZwfJGFWmJM5L+3ygyy15CF+zA1z2o0t2EtKg8gf
JEhfz4TLQ6NjmUTWOG7JYvQAc6oJUdNcCt2RVApfvVermG9LJ7ytNM1L9EB1x776kNwXWfVtsBZ8
FMRAuKKOj8hRe5M2E9yOeGArx29CY/IM6DBUXvpzCEilAWCI+MKMRTj+X1qt3s7oxVhFGgLDNO4V
zTR3qpIc+i5KYFqjIiSiyTfy4SMpoRkyQoW1CSMXiK/VNwbT28C6VWbrKbQA/Ap0KpZ6/qMzxlQs
lbFkHI8J3dheW2n2ouiw0Nqcemydz3jAaOOAUm8fgXP8ooj7WFlq+8UU3yTytxBNEozZfAvMvBzl
KS/AKO+0dHgZy9QzBCr+TbMovuYWA1yRZVvLRr8/KPCCnRSMIsnN3Op5getdHfFUTNFurGtGBrn5
TA7XgHKttF45Da+ZqepeqlCayDrJdim6B37TVflOycIWW7nQ8ikRGVdFQAyDuo4fV41BF6DWeyfT
jmWnGX5k6h0FbCY6RRBYe0tTTob3k7yNUA+HiggHkBWSUX2bYoRmckYE3M3oxgwbY1uHoj2ui/qw
phyxzq+Ttis+Ko6avdtkXZ4u+697XPZdl11m11ZtjPMukYw9/nDFsSBjPns4WD2GQQQ+d1nWTegl
rC1dnSFuTlDnIsaKm1aqCpLWetkgePbHhsoAebesLdNfV68T+IMR+Ztlcx4ZEv3cUnzsJaVAAJAd
3xa+TdetYgcI8jxo+ttO9bLn5XCz2dka2h/Lru+uZJLlaB9MCq7TIDr0SknervBybcTQNnmC9RLW
pdN68evhrXXp2qzWy6ULKTBsj0EJoIViJNSxNX3xZePxlELl25CSjFB1Xp7QaCevDivUz0IbkGFA
ICHvBsgi5Ahrvx7rAR+q/oFB8ve8u+nRg/lkmuq5yM1jMRQ9KN35k651r+04HEVWkndDwsaF5tdu
cM7N99rcgCIkXD5IdOwu1ir2dVbX+0AO71DRVzcANqjDWcldogUuhcKbIJWd/VS1H9TQdnZ9gZtG
BpaogzBoNjVCwk4GHTMUJokF/TpC4flcFE+MsMkb27iUJeDF6b8HN3DECyoHmVuY9b7QUOKi8jB6
SHJmXoQevFPI8a7sxbU0BtERWuVB76f5QYVCGUjNM2nczRzr6qaGXu7lRpnSPVcfihmzuREVB1+A
pHBjTQBScxLsZq2JRPwkQn+aM3ztlEPQxmQXB7lBi8xBtTEjuEzHxqvjyd5YcY4xUTTfUId/qXh/
v1TdjRlRqqMuN2/b76kVmmczNoUPtDPxVZSbN2BC+Wg5pYfaxryp7XALxa/bVm45yi0GRJPlOiKe
yHnBdDYVPmeFWm97BngwQU7NGCG5OId7uABwKokIt3H3nRTBiz7P35Bu+WhIdQFjyar2quTsnZRP
XTjE4gZJHTiIYWN5cpcgpvHKeM8BDD+5ZVvh/hRNmVel/VeyRYlr1Z2CVmVcbkyT76hcw1yE8U96
7Dg2Cz3eSGEAhcCQZty65nxxuUXqpepV4FWd32S3tlwWrqpYpStE9BqX/TFHst+oq++KLYbtFNob
Ud1UY/Q5hmfqq7BJD1bVHXOr21hY2Tya3deij1US7EbuxvAp91Ip3SudVu96Pd9pCgYqZLO+qXn1
YgLn90RcVRuAfQVmaAgul+KkmCMYIn329HK+niVkAWajcQ0VhR58AoQnJwGoFp4AtdIAF2kHDBj2
k6GeybaCvSn38izrPg/2DSpE0xZZOQDuJkB85LywWjiRnh0hokfYv7SpdFsymgFg8DKTMXFTkF3b
JJi3YTs8xSU23HqYTW4Yfcji/JlX/NAb5oc4tfKNJQxQOnCxrYVejeN0VNYPpnFd9rCAjI09tnd5
0CFGUatf617skYvON5IAUBTb1BxjAR3cXoCR87hxxE0yZyO/RHnSVD5QiJSnTmV7vaTilFuHt3Jk
8e7Nd72p3aHt/nkINNuzMG89RUGyJVtmoWoOkEM5oJjdePNY7iUqtlRpx7taAeZqVsjLSbP2ikY1
z5YK8F/D0Nci8u6F2Nm5/DRWDSYmjnjWi7R1B6vC/Bslf7eK+Yql8f3gAP1z+l7zu11hXZmauIE9
CnYNYSyEsBzKm53kjgc5b49qbt/aVnXbkPd0Rwny55R+Ganbo0P3qU7pmpwFDiehqEb1Zh4mOBaU
78PJ/hDUzcZQ+ofS7skuxYhK1CEWjLbk3FmBTe8C55eaS7cZLYOPcE0V3yjVvbD6R6BtBlR+yrCL
93gfZcTc1bYt4FNVWnyGnna0Qj80+3gfjdMZWQJKZJJ8LrBrGWdyGPV8p5LO3tgq6SZSJk9CSysX
r5BPCZgKd9C1B2s+2THBfBxEV7KcPUyJ+WKP8tdppMITfJQi80gJ/dpgSBsl5X3o5LUbAO6kEPa9
GPLHUmiZi+mwc5o6KkBmbkW+Bir92soWplsxjfl1hr7NBp0ZoqllzbrsbTUsaMZSJnrTpXigBCWj
/KR+Xrcii1JvRDe23sTn/1piELOjKFG4rWqjyhAo0jZJc3TJC2c6q6PuzlE+XavC2LQq4PSsWjQ8
TCef/ZnyYVwL3kZA0L5VkRKUq6Bxge8gbiO/Wvu+rCbkXvA/iOICweHgkIvGutJa1boaFEZ65ayM
Wyr2eKxkqke9qPYDGXFBRXpAg4H/cLkSXW7nDTqTOb2qxe2De7RxNHLf9dz7ojMM7tNr2M7FzaiV
TEZqRnrffwWR13sqeG9++AmMjT0GV501aVc9v/fMX2SY+K9bzP6E+qJimY007/gkCc3HY9MlRArO
STvaByRFbhvUq9A7AwyLc0mF4NG1nacx3hviVZJM8O/aeJzb8GZQNY2PXgtnC0SKFWTZ1Tc5IcWs
zuVBRjsFeanuOBhkzvCqvg5HWGaZKh+svMnPYsr9yJYa9rWQmVt+RJHnyRYUOsxrtSw96K3TxsZI
1BNGf5hqaxPmcelKiGN0euUc2kp0ABRQEBnBjBRBet0kUbVXpupbXIbA7QP85pIhPTqoHAXdMF3r
o60fFQuBizx9jUyu0Ul3WtNzmpwnC7fj8nqAPQe1bRmCG48VHCHkOOS9olZ+2VpfbINfJatHQew3
9ddqLR/6VN7zXaKSbRc3Waog6MNY2NONIvDnucJ6w5FI1k+TnzdkO52JrGZrD9fZMnHU4QUNQX2b
o1VbmPOnzAG2aeyTISQYahm56FY6eTJFVRzE4m9OOA77OLDTs0VSN89kcQjU+btdjreG8w3FAB4L
fIiXSb9MoKtMirc2m06ZFW9dpYWdzUeKiC6qjkIX3JCllURmmbmX+XWhLmp0sdZmtK4nkP+x/d8u
bHTHT7UZtBFKaV4bcbfNBhDW2orVpP7Xs+sm9bLH2rrsu+52mV1bl0PZ+kRfBR2WMRknWg9A/21I
rX0IJBl/YJyqgLrQukz+5TIb40gGjX+zX0XHH5sl+EQd6NnlUIiAVrJ3mc+rvHk709uxLqeKVeeP
LfXolAe9foBSBhgNTenlhO/WhyBjlc26NLXN/scVrfPr8bque6ptZMgYKrUybEHOidMQHfXazPrm
kIXqx2yWGRVgORZJRcbAE0CvaQBvKUPlZpCoMrQpMHaVEO+QkOn1CjwbXAxiAr8iS7hBdOg2SsIP
8QjNvcaCmXvTYfSelxTby/xq6qza1du82Va4GF9hDlBvpQhL7HUWHGR2FUtRTtRqoBEJxfesNNqn
RDZ0tNkIpTMAOBs9GwzwsGa3h9CiHGzb1qBI1+4s1/cWDFT8A/ddX0OzjHCqEVEdeZAltq0CoW4e
GnBhWB9jEd4iu2BMNX7zfEdDWY22k7O32rk8T/3xI4E4TFNs2c5ry66xJZFKaDPrrLKshQN8bBg8
HJoq/rFZOCvzWTOnepsqSghLeFch6HeejS9xbqL4GJcp5RBigiaVK1dogY9zjLJBwAgosKke+ywI
z+0yUchdNElI0bKqFDcadFy7rnVJulKJVI5hUWknTMwyPmzcIw5IOM/nZS7HM73peDbC/KFSDYt+
mS3qUBrOqYTo/ZSG0BwykzyQJXLC9IwMwxh/stRaXM22nTF2Q/ACTsczWXh1G3QCvECDjVqkn/JZ
poTYt/ugIjKcM+gq1NbynTnGX4NqLLdtEn/G7gjagF3KZ4DW8nltrRNtmLCzN+TZUzPYcgl1cnI/
ksZPgB+mCkVr2QmJu2JLZiZbkFjGqcIeAXNuZV/UtoW9pfXsEM6fLaOuj+CyNtIy1y1PCvEFeUrd
pFr557LIIrUyNm7TD3eiYNQLRUo/rw/W2rL7IcQSRS3djiI3A8cW6Ftn7g3gyGdnaLUdyiaPs6Or
wkcFHt2Vs7WsWtebg9AgnOxRC2fQB/qUnO2wCeVyPhiCiHIqW6C6Ix4ChgQUhZcEYFgunddWhnUy
AVhcbJxcXMX52WrjZh93Bl7q8DwLUNjV49zBdjWHeYPqO849aZ+eTTVLz2CPv9Q4huojJbhlaShN
tb/QIzyptJMzCio/tlw3XyeWfUpw8CMfjUHqlLZHDdMNX5/4EsfLfY9yvfXs5R62y0O/TpQuLr0Z
7VG+rYJA0EhOc4Ro5jrBsJIKy7smSNhpidoLF775p3VFt+xSJl3304brqvVo6/p1FgswIHeppryd
5rLictZ12WXWaStEgjuGvJdll5MKvM3gJj9qC5jJrbGoe3fpcEYIAXQs9C7Xdznj5fKq9cqznsxZ
QC0AmiD//MAD5+gJAkvL3OXcv1zeL7Prxr9cxrrvuh2iEs9ZV0HSCvJdqGdIqWiwYwyR3qeddbaH
qPPzum19nSoKHqQUICl/fS4zXbpO4J56IZmfDaP0GHgh1SYnSreD1czXQQnyWR6fZQw2vDl1eBso
EfsFnONjmanqmeQjIvGzuWdUH03tfBMmj40l7zJyFhu1Tp9Vxrkb23RAqbREunppowzH24mhOjZ4
siYvsWX0ZBe7uMwA+M4NKu/DOB/1WJV3UK54glVlp3f2l6CY5Cuzyz5HxDU7shuEo9oYe8yqBy6i
hV7GcNBwEnsrKbfhPIVXc1A85fJkP/bRV9EiRFKPyo0Vuwiu1nup7j8UPf1s28bYNRM8eRgd1Ju0
SL9EEp/leZGg0SsSSUOnAYRvnim664cl07HpE2Qc2jG5bhESaQL7Njdkcwu8P4zS5pQoCG71xilD
NnnmN9rQnweboMSgFqvn8lTBIZEo1d8HhoyNIOgeScptCgBj5Qc4wzDuR9/MFFtsfwidHJ2Sv7O4
hGNezSt4p5apQQY9yr02rNOdI5eGL4D6jzWLirIdyAaPnqKDQcHBCi5lI38bquaplQ1lq4PcxVpD
28bi85wY4T3EiR2yVeaWh+RqwKCainVy26PRtbXqEa52cI1DHNx+RejHbD+POmpAeLR1rVl/kJ12
U6ex2HRoAe+DLBhOxmLsBYS8NZsdRvLH0tFNlCun2S9xcCcB3Ynr9inB2OI84Mv70DrxsSV9eSh7
mFhIZWEFXHQGtmZK4imiNG/0jnCpzKEK6s287Xth3Cn4Thc1Rm19aV4N0qBcBTKCPSLXjhnqyXjT
RvapiocXFVj6jom2YZw97cd26DbkzlLXcqBJBrkqocMK6Ls3FhohHuybAOPOxYtgI+cy0B1LUraR
3lcuOTIJ06bourOH7oCXJVmOzgQq1wk04KbkVQeUfyPrpePaPFFk2jSSfMMOmbBui7vNsI0ysHQd
3lxEfW4ymvMGuUb1UOU4hylm+39V3XZaq7qOTunv31R163gui5+ruusuP6q6iuz8Li/YV4RzdCqn
uv5nVVdRqPgqmNIZFFVtRzbBSP1R1bWo6gKUtWWbiuvPVV3ld021bdmxMLRCxN3+XxV1Te2XQqaM
bwfUPscGWMwFYcD0c70whzPTjKk54Cq9qNBQ5Tquk3FM56MSY6ajkmHyChH22CYtoUbVMFkjj7W1
TOI5eyxaUCRDS6iOEUDUHwOH0enaghtKYBy9ZejXasElVz+sxYNl8pZgX9dI+MLuHDU6yKjIb8Ny
eojKPpw9R8lRZi6UsP4sq/MiMhhsE1srjpeJgqkGlZ1lIa6RNElFPq51iTWhv+bvI9J/lB7fkv0V
I8yQyq2vO7E4rhMVIcqZvFrN/KWpZs4zDNtmEzYFronr6r6n437bEnusafayNJn8pCcZYq7B03rH
bGBOe2RQN8ka8KzL3lYPVX5qiuMIBwqo09GYgvLYmr3AJPuP2Qx6Mdl1KUrgH2It2bbHYk4N2Vub
4TBT7Vmb60RylPZojxUC7EHRyd5cwuUrl0LIZcLbz78fgkAA3r/ceWMmEKZ+j60ptbdjBLDuiPqq
kDeousUZdQBTQbdvWbxucNkKdt4nWKWopFJD3E5VdTdNhKRaQdC2tpQ/WzF5Ydn7ZbUcj4Gy0bQk
30qj8hDYHcFei7ONu264zqv9GoVeVl2O/u6YhbbEkqjmVS78UMX/5ezibfVyceslrcd4O9PavFzn
umMudqRximMqpUuoYytvLYjGKuImGUCftbmuXifVnD2B7Qg2l0VrK18OsLaMSsIPtEzetrgsv+xg
ALo6lmKXS0p5HAubO9+E2KO7b+118WViLc/K2/p14d/OvzvU2oyrIQEMrj1cdllbb8f59RDvzvuX
ZuJ81/KhPPx6hndHyszJBAEJCerd3u/W/5uLf7fDu+blot/t+rfr1y1/vbRft4wBHbo61EMLKiwc
WV7/y+O9tv7lsrf34tfVMZZA+18WSiVvzfrqYP7azd4vZxCwheWNNMNrdHVUhncqXdpln8vWvxx2
XWHOH6JYGNhX8iiQFCmPa0sp6Dsus78sK5GPo1aw7PKX5rrpumptrZP1QOshL7MGgjEZI2iOka+H
W5vGgAmi++/Pvm64TtbToO/zIHUDXs/LsdS0MvvPaxO96l7eJM2s7GSImRr5wKNp2OIIF4sxfYKu
x3FduE7sTKWG9LZq3Wpd2saDMXvWXBFWVwlOL+0iwLaumtHTne/XpkwCorx5dxjVDGV3FArS4GlI
2vDtWBKaEsmprrHAXVje/pQpWBPWsSvM8Vtc61+wd6OGogD0jHLVG+vuWwp01Kvbcdz02fdpkOF9
R9EmX+j/OHSq3mDHJ6q5YoMcDCIdiwTnUbPCZ23u+y1mPYxsYTx4QU3q/d1Vvv0bk051aYrraNMt
xW/Gi0yWfn6d/ZfLmmXjd5sse6z7vu3xN7MOiSO+oj8f+n9wGARwOjCJ9n49srN+bNczvTXXpeth
AERS8V9P8C+vJJfjY0TNeff+ahryOEKd7sT6JZMNIz86+Zgf11a7XPBl2a/bXFZftrksE5VJxugy
/3eHVXvU491178sh/nenWQ97OcvlMOsyJwHwmdoF+raMusbl06UuX9O1tS5bZ/mC3yro5m8vy/uo
gcO1bvLWXFcl63d13eeXI66z+fqFXFe/bbnuNC+nXVtv6y/zb8eMdMmfJIwvZwX5a6uUULMTxkmR
n6AL5shi5CjmyTji5hPIpG4Yd408aDDUFRgzyiKnncr+HGjQonVTeEkEcrk3Z4TMHTIErWg3ZmQh
HWKkzq7Oc9wI0dbvW2XnCGiUaWo/aTqiZiI+ps2TKdkHBeb3YbArQt1AxXzFukOonWKjLEErbarn
ZMa9qmeEsYm1a9sMSSpUwa4RIwaWNRLlWVw9yJak7zAZ+5zF0vPKrpiUztmUs4FBt4x2jzp7ofGI
kTGwsJiEgzFYnpFG5A4ADWD+5fZoZLpmO22aKnpOAwS8p8Hca43UegY6QZGebnO0rzeYqQ3bwtL3
Iq1ucfZ+TYshcIk4MNcxzTMhQuQGeCBAf0YZLrMr16Cke4oZkfu2aR0pOj3mGoo8eSzO8tQAYqsw
Cjete+xIkoMBYQwKtFeVlQMmDFi83k7gAob4zlRmCZpnlrpf+6KkYtWVEb+kTMxexsk5HmaSNvFX
sszaRhm+yA3+t+K20g0vrBDtkPONsJZ+zkBaqdZIsExoiKWxnPoGEoJuFySGa81Q9z+QaNtDLuDp
VWvV09oSUI9dPpUDOBm7DSW6xWDho2sfVO171jvaMQ+i/mNmkaMBsn2Xt+a5QM3MMILR70jqdNOH
MA+xk4NzK8ZXkSvFUarqAC4DKDNjEPCwWnzasmia3aCI4gN+4gFD3RoRnPQ4tHSqEBaKrd40Hho2
DUUytfOofT4nwCRdtcFhFScR3zGr0DecMj5ElvqljyhX1zllagLuSq9tX4h2p4Dk0UPD2mgeCUXG
/kYstl3Mv2XOw2HEaaSI1OSm7zBL6T7b9ziR9Dsrngaqb9KLBCCpguOQRfKn0pnLXR3UboaKu9fM
2q2WATUrtqEhsFhwhOO1xqh7St95vYhmVy/qwqPWViFqB6GwyJpDlVAGj5M48iu7trD/XjzPYssP
ghDCXl7tNaf9EqbdK6bAo69VcADz9KaXoZNM0G9uDJRsSq9PneBaaK15svHpm5wMOr34LpkhNu9O
ts1ynBurEnvntlOOTiNeC3zRjS5QtiBJdmhl12Gz0edY7ByYbgmwSgNMmmc2kEoMctBI3wrHz4M4
9hukrblxRDa6CUbFDntenlm5E9Q/XPgsHCeAxJUMX9p5/GCSBdo0KIe5nQpmbtljEhE25/J0VZTN
LVRSQSUz28fKfGotC8UJ+bFJcwrSeuo2SfKhY7TviiazTyby+35g5zCcu/zWUfVjVU7KSU2SwOP/
geAbKs+jAV06GPTMM+CK3Y6FeZhGZ9rXmSP7wta8ccy6D4K3yuviHF53W0Yekh/5LRi9yF2Y7miU
2x/noecbjq+qJ7qg3WKDq+wqQ39Q8RQ7V0l7X2uRvZ9nYlb0rN0JywMP4gYBGUPoKg2bK9k+5lFk
7EYtux0Hwr8+1adNWRofyR+iDDtP+35Iy8OIMGXf4aNGtq7ZCLvdzkn/FaE1xEHRRXQBacxeiYTS
Fjxl3qr1xkB8ujNCpPTTApRRJz5K2JO6Rqvp56DqE8+ZnhDSdk0N0WLdQpAEqx96t5oDxH1tYCLV
u41ebRX7lPI0Hox6djskKCaDLsGoBXnTLntEtsTTBvLrgivzNb25qjBrhv/ZViA1AeTNhVK4sjJ+
blu0RYxk2At+XFftoxdw5C8oU1/FPYYqyXgfFKBNAphJdusgq1tZW6FQjmglDUxK2T6U6GH6UVDW
riyh/dZq2n0PqdrHlhhTMZtShjROt0MCBgYoMkwJOt0oytJtm0MyF+XimGCJbRuo3RbV111IxbCq
xutAMz8DQ8PnJy3J7GLvVuJk6k+FeldZ4hNvX0LamkLUgGicnzHXOsG2HHTi0TQm+T2Hp0StgJQ2
qitPRe+Nefgx5jVFgOCrUoKjGNqx8pSK6jyJp3tUQFLf6iPcqaHikgi2XAyAz2moPCgdw7LW6c+y
8eRkAaptarTH2WdBs2bgUaHGakE+Y12Rhp5UpBVJwmxnOq1xnwmv7231BBSuqqQT3Ergqw0VQJjD
ru1gMzQJiJPQ5tQJrW2MBuxNaH7AaUPxY8E7OQRUQpF0UQ+jcWt37XU1prVfWTx7Q9rZMADSQ9o+
onKAEh5wtoDurm3TJwIE0A/gmJ3WcbYljtWuYYpFkxTMGCzheMNI+lDLSCioU3ObIus+JXqCTprh
09tBxJom/RSXqFHw4vldaMnesCS49Ti50uYdfF/H6xAb9DpL30198Gk2p9LTR+cTkrQzBVmEPzPY
bO0UfK0749QjiIwbBuWoIjVf8jqTfEx5Yo83hQQzkYAbCvW+GGMFuFhcI/t4Us0I890KB4l2dJRt
G1UpZLMYrTxT/VLZoPKcGl6YZbOoFrK9nyxJEMKXX8io5ehyMSLqzHgrGebHEfEoU8k/ggsD4WwX
0Hf4hS3c0MFmzefK1lui9eah6CCQdRqEQUdDusIuBxLMRupWShx4jV0sWNhwoxXJTX0He3C8ppS0
tRIAviXvhpUGA5U0cr5t/7XvkMoPYADEsBM0C4tlAjyDB1o+ViARya+rxyGNJyp8CFJR5fgU5El2
nBPp2ur0b3qP1iSM1qNsR8uT4bi6ihvdPEERW1RhFko3HgTnYLnTQumvS0QfoejT8w0oTYh22BSL
iZJmx9+FEuNaoDNQaEAPghbQKb6XokZAzJE8tRe7LikebBJEHf3xETPabdQow1WRLD4IhtptdCAy
XSSbm1ATqjfJJVIR/UdU7Gq/bdtbR6tqN+zRSGpVcWOY6idgLacy2I0mZD9TSxmxJqLxO9nNq/S+
S5UzG/GzaR9GA3eCOQ/POHF9E6TxdZlaTyEDWYGMc4QdX50VNbrTxww6etLiExl9T8dPJqicSR1f
s0GavMqSVLcIlUOzgFs1PbXQDMFHLAdi642v2kQHIlfYX0A2/2g7keVpcnQd9LZEpUlS3AoKB96p
iUOhQoqRtSyCQ8UQWq5LTHLnAvaD3uzL3sssG2skSTug2dy52Luhfjh4c1cnXgxLwtcrTT5U1rid
S13b08dtcgXuOYhX8Iv9cwdVR0+VlPoqNy7CLDkBf83IpztVkWmS8TVPldgX2RRDWJb9sAF5OCin
1pkLxvM4riWjK9RU8hwQb5gBCU/VnwaE424aZek6YRJSeh99tG6eCxQTQzPyuOPAiEL7gYhNENbt
ykagJKnDMHTyu1Ev4LQW4v+zd2ZLjipbtv0itoHTvwrUS9F3GS9YZmQmfY/jwNfXQLnP2XXK7F6z
eq8XTF1EKCTwZq05x7zGpv4kVClDU6+ebSl/xv2IkrLRN42bfBQZOgdCtwWZX+1WT4U8ED+2XdqJ
oTnJkjPWKUyyp3laVne08YFn398wGDrbLG8uzIMstxyPj7vJAlmDhoNbhVAoIaodItu+bYGi2T3K
glbR9tc/x2H+1OxxF5ukHxlm/VT6XronoD2iVRkfJDjqUEehwJi3uBuZZstWH8V95nQPNNKHHYlS
Rwmz/tpk452d/uw8cdcp4bybFRzT9NQg29xOObXuJfsFE6EOhrFjcQSYcOvZC+corWzNtaiYFNaG
JZq2UV6UgKkwJHALg4uP7HUtzVmZPBpC1UEWiTut4XfUQ0elO6odcjsdeM9ZtB2MgkqDwvkoQYGn
g4z3brdsVTxjA0z0XRUX74lc4n3VLflGsv9B09G8DoiTBdm0XF6sDgxph4Wi3DENBHfnyXc5py96
TAxTFanfYkCJ4I8GuNbxtxO/Uo6n49vPv1U5mdA+WjgzWrMuLCdzqwwXI21NoIoTZobwDzFsa63H
+DqMy9aXerz3tGvpqx/+3OdXKkfwTEyUb1N/RbXaBt0SH2OqwniIq+92jRBHDYu9GfWjk0TL3vXl
rwaTKh27baKnX4DAuk1rORRt/BTdKq22pBh+dmXk71r0th7szJTeZGg4TAqN6385WhkiE0Dp619t
uK0WdnMPMTN9vfjRw7Nbi+igDO/V6kd/M7JJ3pju/NJFLd+qfDUAppOdjAzW1fO7Ue8vjNJp0A6U
7rpsW4j6DZrW96RWFwRum7nG+jx71aaBs3oH2Kff5KiDDiMGwn0Hwj3VjMduVTbrmR09NDiDHshD
sjQf+sHtITWNx24ib+zPY4YbowuqVXn856diESX07Cda1utvuj0xLub3YXGnsB3G0EyW5759xgmt
HpSh9oMLa5CNKtrEJSdNFJgWbyR+1RrwS5uIVWzWSncL9WvaTOnZBjCbUiK4G40pfhzWw1xEjx25
SlVZn91YoZdfD5QjlyADYLcTtfv3Y5Uzt/SVEy75fz8mVwiQoGu/bz285p4d3YMxjO4lJ2ODDpmL
QjDkD4SklgKj0nqgNNscvBnV1e0umHrzIevc9F7Rjr099M/jvWO9pyx/T7eHPK0VDwVsmrBUfb39
57WmiMQRp1TMfMVL/tsTIDDhjf23R9DtoJCf6+p4+8O3l0aJIsBjMEM2p014e+j2ZArc6YwG8/n2
kF026Z3rAg6Ok+yRWmGNavJhMIz0UbUTrvU2OirDvOpzVlymycbsvx68heuqHhyswf9+rJjHihBC
cKs5pkhtQwqxeTE1ecrt3H5I18PtxTJ1aOdEORQd6CkVJm6+1CImAM9uPFRa633yXNtdh6ojaG73
k8YWrIymh6z37hefMQTktuLakdaD7+favY3pfr1jsr35c2Br9U1myXKarYLfWKxMnqmCEPfP6ybw
BgeEfu2fX+SivD2jlH0om1LeNYRY/DmjsK0heUqGjV+UhLGw+nq0NC9+FEiyQcpN59vLbgfYeWIT
eVVzuN29vdbwsI3ardLBUvJTt8fELIpQq/MreeUTSXyxj4CNDHOEocvJNOVnHHX+w+1x4ZbjvQPN
L8o8nf9jfVkk52PjioSYPn6SXeCDnhpkgC6cf/WcDgct9h04NbX7AJ+z3RqJt4RrWNHD7QljyPqj
3qyGsPV1tydgp1p3yLbhzuWDxsI/GXZ9ibVvxF2JK8QGQ/ev1yZti0UFwtm+EC02xRnX4KJFySNg
HC+crJnoQTeq4sCFWr0jE1kGfdumj3I9WEM/HKkpVZtkmvQ/qIz/M39jcsRo+/+TCeTfq/57/x/u
79vP/Mv97f+Fi9gCi+Rb/n+6v33rL5giPo4veA22Bw7nH52A85etoyHwDFAzNq5ouvv/cn+bf9HQ
59Xeapamvf+/EgoI43+wx2zD4NehkkKsYNi2hQP4P4UCLROh1Qi5Rvp4HiUc5NBx2Z+T1H4rLDc9
SpFSZHIs+hc7tw8c+EFHx+9IOQXsIKnvH/AyPHuQWolKSUJn8Tq2z8iEDeYOnzGsLlV6NBc5bYWZ
Oic0saEHGUafoXmIcgyziHrBKN13sgimva9l1FHheMW5dxpiKoi2u1xR3sPXgdnobQpjtndCmDlI
f8AMufEDF3GUMefqVUoMBc7QzeCy+ygNk/za2v2dj6bz3GNhU8IKIfMn98h4D0U/sLiTbJrBb9AE
mshfZkrBWmBN+HpA/blz8mBVvjiuYI68/Dx2TfLKAp36WevN4ACpZY1kv5BNuTxkaWaEmGL0sH9M
HDVcyDLDqwobl08j9w81gXaraTits/RhIao2BYEf1CKb7u36Hj3IKl6V2dbXS4NlNg4xq4ymIJb1
r8p2f0WuWezhonz4s4AqqKqKyJ3zvCyEadWVHujFGG3ujBGsZy1ZeEf4xjpWT2iOkCSAGM3mN1WK
55I1YliVybtPdsIW+IS1m0uNSA2TeXVRv8HA3A9d9FBkLONbPacKOjKMpyOgOQr1h1ymhNOpNYRV
9+9d38KoxDpaSdEgyTDeoxrjxVDpuEzyaBfF6Y5qQbuLWFuXLRkglj+CJlP21Ta8ndfG+8z3TmON
PLpZVaxTgUYW4Vm8N3JqeHrVkvo5g+eNbf+lsSt703Zdt4dNgAWoyQ6Lqj5rPX+q++7o9g0Kc4md
o/QRHmoUmvsB+xfzVnqc/f5OxO2J7osVOE5CZ0OvPlvt4Lew8/tsj606FHH1lYGVhIn4hDi7YoQ9
AHFEd2JPnwkiVQjRBhhYiyKRjh5dxsfZaYzD4HgfOrLGXdFB5yAO9KfWpq8UoHFRvnSFh+yiIA/M
NNzv1kQ8gseq05F8u61df3dH6kmxyiuqlhpNAk1zD5Bor2VNSZ9uanSmbpI3TNwidyi8E/O9QQjy
TW/SX4vAvQb2j9j3xtopChIDhcmiaGDMDiMgGS3j7cbfR4GOO48etAzCm1/OH5kpDqJ09oTvhqq1
0SH2Md6scjyY2i+bpPenfrK/xrQgl7yKD1nV/8SzRVBNMSd8oOKxV95zAU5l+1ZnpLVWvOuNJEMV
uLUKJuk8dDlRJHVg9H4aai6hLW2enUeLaoGZ1XUY0T8xelB1dBL5JhEmCvOTmgFYUOqyQe1juG+g
NBo5xQN7xUCholXVU+2oce8so7On4vGWQB2sHEg+Exd0Ioq3Rre+oQIN4H1DA8Lq1uDCXCMz1JX/
CRr/1Ui9p4wrDiTPxU7FXdS5rDptcHWVv/rcRrakBeQ0QQCTBpVqLGh1aD5lYxXgds8Ok9VKJN0G
0EraxIlefomRZQIJvQ8tAqTtXKQvsQbQNxbqGvtoEcrKEGHZ3rhREGZVpX7jUiXip6D7IcnRQIBv
al128jTrsy8SiE9dd4y+tc7EYnzCjWZlgGmRmB7SCdWhMdi/qbGBzSym6Bw/eU2EVihqtWdLnFzh
/iwqihplllnbtCy4dIYyqImL3epxm7PqAWAaFTQdOxLv/fgjX0VVzAGc5haa8Jrab8CS5puq5qdp
Ql/LRamOBNBRro/Ma+ZpFf9N14cmJ6g5wswXAwb6hs4eyn8AFWxaN+Wy9r5H1Jes6Ik6SKdPhbE4
1Km8s9H9YaXXzu5+Um+IAcnjSXDJua37otx1CWpdvrXJX4pdKbN77HvFbs6BI+OJ6+gvZNrBWwEF
ve4fs6o7kVrLhjCP00230qIHOOtEKEeHnKygTUGUCwjZWNWgHT1yJR2k4IWuh34uvKAt3JHa/Uh0
gO+dJXEIYiAiqs+1ER+CCIgDHxvtOusoT000U0HKti5uDAdZG7qA2emL/WRzZuB4IBH9mni4G4hG
aUKv6NLdBE14P8zz1vDBKxjktwZGQohToZJ4N7TlWwSji8lswnfUp1szUrQeRsfB5ZmJsE75C0lX
7AQK0++TUYgD9UamWPqHW5/AtHFqvtEG8lanwN1EN3A79dMHumNiluSHNlR9gAMC3nBF5QmXakBT
xaOPkTtAT++7OLbODAYMyvhsglQo8LIYwXqHEQ96Ujfl8EM7zKUdovzCtN+8On5rHbwE7diRowUn
KyS+ztxkUd3s8GU7m1zeAVAw96rI41A5GjGJcf4d/sRrVndo8r0DdisvlHAUcP9tR1MBt80k6ho+
n4FSC+cM+zk5baypva/Gpdja/ik2+5ZCMX7VWmNGdNJT5BFOW3HImxQzm8JHZvhvo5O8kmJBZ83E
+OTvdctkz9aMF0rQvFUZ881imQPdZJPVy7BLfFuxJzuev0qxlBmIkLP2jcoz/LHIj8Jm4YXNorm0
ZWhKRQI+4vxMKNa9M/AeNQYS6EqpdkjX7jP0+6uD47bIo/lxLp1PWtDEiU3quKSGf4b9GU4Y+DYd
LZOo40KuqdwbjUyuUeZc0rkcLr0Nq0QHvFNFpF6l7XdMh2UmzlXkojJvrN++2XDmzzskJ/1r0nan
Jq4ZczHBTsonVDSlgSWJtxDLWFxBkZE7Qg7lZF6jxTwAMnfA7JmBR2ZWmEofn3X0yx/ey8zGoktU
Y6ArMJ4DcaxTUdJ0V9FWc+cH+17OnHi50X46Om5aTTFBUwrduAxmYdY1QLahdeQyT/Gr1sDgZcfY
Yv3ouBDDQpcfIzFdwVw0e+T3Trh8uPrwOddWedERvtes3s5FOcMVnaz4jCjg08jaZtcKzItMjS+Z
pvmBu87ahEe3R0/X/VPGB+hG1ghYoI9Cs+w/MJrr+8Rqri6RuLzyhf1TstPLX6LNAX3NNsCC/hip
4rtFayDsG2ZSSCc64xGDVZ/22cHVFzIe/UdQwlNgF6wEU2t+n1NgrW5P3aOiFENtt9c2lY4AiCsM
DcIgjllHXTeSRhSgGc/hDRhx4LfTcQG6ts2GxMO3EB09d0mDmpj1YPEZu1gFys3oHSeTbz2fNU5R
CPqbsTRDf0zlpemXNCQIjYC+JBdhHPkH6ft+UJoNygsz+V5At0cv2u1A/d4xL01btzbnMHadgTOS
ExSb07ugGbfIlxEATBD1Sr+CpY2SzN2NVVbjjRcftts228qxN57XT3/WXLkGgxO5xdHLes7a6NRr
REA0YCrtQh5Kz7k0ppsdFbDUzay3gMgSVhYAcVD4Y+vPbDMNdZlbYdRs2aHe+wojuDnMvKVWf1qK
5jBE3VOSmnFgL4a3QREWtnwJHZtUgnDfe4mM28iaZpdVUYGT12EpodxQG1sgstIfD8UA5hiDWOjw
ZQbl5Piw+OPi6Fg6yvuPgrXLnvzjIRRTN15dmDRG2f6QQInDrop/pIvcihFDtJHhHJnWFmlWTPi5
yZWf2XIEpRh/G33sbgh1rbfEs1HAVnhcYAGvyzaL5SZLTTou38ZamXfqtzKb73Pi7NravJYC2Vda
UM9KpPnR0gGS+WCFVgbaBbQ+gxsGkzYleqSm+w8WssuaXa8a9ygMhetdSqjNyfLkUq0Mi7LLdqZb
n+x+esnJqg6nhi6MPVi0dSbPZNdBObvT0ck6bv7U1wzvtpY9L+5oQwaFM+EPLMGJCf+e6vo9dWGW
mxgOc5JB0gLW4+Rg8qyO7k/Pjbe2Lg0qzRXXCfhXT1FiLcZzXf5cEl/b2COaBcfzzuxc9ZdZHZFF
rJC7bpfW/RdrpU9WetWEoKWuLbkF9hXaue5uu1n222HCKw/wfFOLONoMTk3vknYZsRTtdiSaYsdp
HZUUUXW2LSFiiks868fMkM5VUt8OlIq+FkfVO6Q/G+lW5raC3xP0/Q5rskb9lZYL0YTJ6O7wh6PG
SxIWX8Vwb1kIbJbRY4jDcpPX2jnnAjx2prgH8o30JRveCQZAMzBmn2WvaB9pDY1HRBtl6xCpYldw
nqU6I3TwH+WcXbXEl8fJpasXe6hoJNBcs1sOXWP+JvjoeWwZSh3jSh4GW0RAiyuQaVvk+n3c7/TU
HQBB9pfKWWPhOhO/EgFTIzbEKI2OWg5ZxWvNt9hd9RhS1XunwEDEHLqwC9u449kR92PMWgLPKJrs
yQniTqelSp0+trUvECz6wFK26kcLm2dJcZETeWdFUdhp/T5PtR+ZMrDh2/RBI3jVG9tkTcJmh44c
rP6d0OOTtR3YzA8zgQ8Q6OmTEMrLopb53Ehwg7IQC3IEWoAGy01b5Sa7VS8LmE5/e557l/TuDlKn
v6/zZgpwVH6DBfNu6NHwTAn7Sa+gJgCrBo5qBVn86lZ8c3lKOzNmy17N7E3aJ6thN+8vI1JPJ3LC
uJk3Qm++GznyLyfN/Z3Ts8rKlgoekySKt85ffHe8INzqDrW0XjQ/weDazbsZwYbUX7LM3PQTHNFW
opJIDJpIMoXTUS6wybz2bZ6BOszz0Gzj1P6h9fYrgV587eLDt0tgc1nHvMcyyjRCOzEqPGZZGmIt
mndt7oRjATMiRwEhe/BAiQ1MKzcIa66/DaSwBnWqjzuhPlWa1OeaoSCtPOjsiXiG/xHAF2teQKuM
uqBV7tDF6fQHvcdvOi7Ar2UeTvYAVyHuEf1nX1WcvGdea18g210XDWg58+Vk/Ea3+hnL6OQN+s7q
lhYiiEqRPamtKE0CkwyJ+9WZCa/hGsbQyxySEzUrsIlDIcPuyhQVo7ZZG/pzcRGqx7KnsjtXVz9l
9Vso3w9rDG0bXUpiXnL0P0rZ2wny5uRYFXo/RUDJ4O4qZzKATWfoR+o711HRYwSdF8Ffd8qFSWvG
AOIsvSs2gS27Nw3xLO1Z2yNNLVqTQHqylEinpT6gsz2dpTrM0gnrYrgMwNMZU6lR9Qkkd09/Eap1
j565vJdA2bU8CsqMwaWOjGuODOYwsOJxMiMLR0WLp4vRmXVecxet65I4Yt9kFtXVsBEGDh4IqW7S
35rRf+1MrjRneHNab9nhi/5SNZVyMhqb2WovasVOS8r6mAmnrS3iK6Xrl1FniErX3u8ouTbL7HkC
iI5umLJMkBXxc7F6MoZyvg4tpaGhmRWnky6eqiX9yIXePxkJhMWsUt8Xe6/6rDm6pvnhmFNwHfzh
OV2SlwU6ON8oA1hKTg3R8HgFEBEA2Vpv3g5Z+ROtRn3U0iE7tNqybTq8JbeD4Xh7h2tuf7t3U4C3
RgUxz4oeBD61uXT1Y5RUxFIU8NvIdLkfUx05bCmPfWkBZVqNOvZM3iJnEzdV4e0Ham/7xEgZyXJ5
uG0mPTiwuyKeYLw4/fiYIGWbW/W7MtGPJAZar1gkD70r3mTfxeitxhWZytJhpC8+MCJ/KbJmElv+
UEVzbMnWQ0ZsVzB7SdnTpdNR4lArbTDyeGcTA1NLUBnyoy/HnY6OBqQpsyUjmmFv+aSrrVFijDFE
fr9erkgwcsySz7qbWBtdVw9m5F41BeaN/awM07g56oOkCGSkbOl01J3D/BRpsFoRXo16MTwBy/li
KKLrajpXyytPuSo+HaXuSFxVYa3pAdqcO+Geu9R6VaaX75cULQLyFkBSnNqNV24TH7Gprn/Sx0el
IEedM8TrN7MnngpAouHgNt+YHlDcDqc2I4igzLAaerZNBDuJtLChrH3XGH7oFt5dPjjfwKR8NHTY
26YB/d7Q/Z/8doNRNEXVGViOIfdZu3qVx0Jw0jOsLA2CTidEypPqD9LvrrRyEbjUrkF9lpiUymjI
5Ojv3Fk3D3ZRPS/aliXZ42hr+R6/Et0Kd/woATW6ZhRvVFkiwqTVWqQko8F16qqEUCyEgRuvXUgY
LXII1eadZYrLPGvtzh4tDFG+CVJaYi/WXfxR4t8Hc3U7mOtLbo8Bue2hB04VCX5YCtRUkoDnaV9N
WYgTbJr7nlMJIAv34FG+9qX3Ix2pmrQ9OgniPOXmdnE4JLGeLPijDDJ94BXEF4FyNE/DCZ98c6p8
GG+F8mjatB83g4C6+RJYQzb4hRAB9BY0x9s716ZF7dOFvd/ior27vdUBf2jBpiiB1R2bABPzz9pa
HruMJb+32hxuhz/+g3/uG3xRGBeS4z8X8VxNfG5/rmdxsCink4YTnwcz83eIVzuBnyvzc3wZ4+S4
O+Sl17gX2RKkazGH3WZ7HLz328VoulS0ULUfiG39e4gAJPev377+bcLWKZDGXokuhD9SaFW5v/3H
tivJcrt9Drf7VeITai3mJ9uUP/wRpVlC+UT1fLu2JGwgadOSuRaa3bRYLKfYj2F85h2xGYvVyfKH
o0pzMszqkTe5vtPbKHK7SyDGEgDPhEOxDmW3t96ZxUfLbMUUg4HMR8wrndE60G8ZDlVUbz2X4TeB
SM/OXD6iDbZ2k51hDpzKMsZftZonNB+cQ1v5T387ESwMb/W4Zw3GmFD6fnMgtpayFC6DuZy0vYmI
RwUwrc86YfFno5PsyKZEbf0uVyc9Jtlj6KAclsuMUC/BYoSOnr8DHom9TAGxhuz24eQS6XKyNRNN
Zi8OjoZdNKC4ODeHdYVxG3/zRAwnv+rvBoTdfIWw8KAEsRpd0TYRZKA/kJvb3dsZp6fa70Wf0PRW
q3dQoMYF5VQc/lwqt+tlPYjVn8U63QWagABBNqvjLFttRD4/jBa3d8MmzSRnvokmtq9QjkhzTfba
on88NqD32WHYv8oY+kNZ2HcelYId6XTj6XYwIfls7YFL3nWL8WQ2rcc5b05ukPkddaOoj6l3M9qs
ltOepTqbq1U/HwGazdIzGLsmNAZ2PbeL8XZo1vP5ditJte4wxEMITA8vku3j3opbvFa3w7KeGl8w
4pllDVmbp7iZzJN0XvWKlLXb9yAKrBV/vhGqOZ7QvrTRZivopD8Qps4XtnrLpacbiv0xIydBX14n
gSLXTsv7WfNoua+HNk12UhPzru+TN91mSzcR5vXnOaPT9nbmACSaavtSRJD3Fg1PZcOGqaQicXE8
Kl0FSKrbC9CI9fTQMRGtzxmluvRO9FtZA2NGq6E0UfOePLVhA69stDYxYIG9yYWGyrAq70aEXWPh
94eeaqgxdjUDVGQn1xaZ+caesC8ooAqXqW5CqlfP1Bao4HYsksT6pvWOHhfaoxFyri6uyUoY1KAs
Y3Nc0NpIpkdTXgbXOo99dciJAiT6lfIFkl3S2X7X0kgAfvTUkCi4gdqY82PaZQcvdvRdNrB7Vmq2
YMf2wiDVoRXXsZNuKDwaClZeXJK8XQ6yJTdZjMVuYIuFflL71sJQ7WVGlbMuz15UIXKTKGlCAFaw
AHooAVP5iUkeNphefMh2UVtAFFjQlPeVduVDuap0537M9rJlja1fUq9Bne6kFwOXyhk6MR/m3Nih
Y/QZ2xPonAGQlzTAx12e/zm4k3BQLC4GiqYLMWVrnqX/SOGWFAFi+IpzacxBLZeBNQguaZky1a3J
RPYsSBjtNcFSiFsW4Q6aIZwDKLnybC5e8eeAVJQiEKppVKu/ptlNwSgT7+Aj2a7nWJwITIOBsd5q
18Pt1j9PJH0jTlOEnyynYwqalpfoicXqr7HRKv37F9x+y+3FlpG+9dTXd62uOafREs5JEGGE9nu9
6buGdpitJIQfoE5Ydm+P/nPoVO3++aGqW7E6dpljSTBZok3uqRoGHV/gOpNQJz/FEbL1SRcovkr9
0EUIr1gRzj0np2qRfI/d8IPiyuppMEhvU3tfRcm5mbli/MbcMhXwvTA8xqZ20pk4jw2jqpoZNksN
TT5xR07gxrk6GzP2yUxNYY+qLDAidbRIGQMOm9c7m1FgY9rGl53oXN79ezoUv6iuBLUzfJh1y+WF
ME/W/Uuas8fNPf9d5V4UoBgixtU8UG6Vd1WU/CwaK9pMbpEEpmpovXVb0ZfOrYZ5MvPiE2lqNivq
GFTSRgd/CEDHr0mHeWnykRVd/+W79Ly9YetP5kvmf1gzhfHUxiU4WPMrU7YAFDEgZFVUumoYUXBH
N56DPK8b2GeXLqJGNIlJ+oKUG6/54NmgPbztVJfvRZ/tIpNYmcqUTLKMeDYBGH3f8CnYlNuq7MHr
SWAq8Ja0efIylp8YFjzGtXtz1urA08t7ZPO4GsoIxuV6sddbHao542BzNKqJ6lDLYmFJAiMD99q5
VXPnUdY2OoerPhpPniiG81qWXVf9Jkg9dM80v9yD02YP5mwRLOwylS7F8IOZQe08cV9o04k+/gMB
B3sEtB/tTI/NL14GGqecWFwxzqZT1UvnRvigUoTsS80ZwEi59/3JQTSEWN4EAkbk4v1IdRFAHZ8R
adB9U1MxxoLRbfXeOrsMisTm2GKN/W7mO9IGaey/9EPahaOJeIsBkCs42iIgBDfYgonWF/1K5Ne3
waBMmbYrfew4EaGz5tMTGr9xy2RXV+1dUdPN0R400ZBCTMvbLx7bKBwkXrIhqu4cw98YBK8kk/9z
dKs7COa0FMb0O8KN7QqbbcyRGe0x8gCE5r25Ja0ZlwhqIc3vAg3XHLmTgULcKakZeOPeoORXZxqS
UFB9lrhQCMQr4OlXFeEiUCw/TX1LF+JC+dxCCl781sR4IHv4NbK7r6lZrh5x67mKz72I3zqHSCXn
Ern2z46MGOLjNtT/nidFcY0G8rGd/Ow8a84U2g4O2AUbBanUHG63bgeiE8V59hhLyyT7bBZcHLPL
ki23FkBlonwXdlRjZyNCbfKThM56Ag6CIYCeQ8s1LvW91+PMaQ/+6vG/+QrJN+xPTudjY7zd73t3
CdOaVbcSg7/JJyT+GRVGqayWPRwjr4pz81vC2mNTDDMjJWs1c91nUqvgyxyolp669SASRLJJM2dc
nX1H2rt7J4kISE3RnmRcgwfw2cemDvLjG5ridiDu6LEvlw6FJKXjDVq5mtAYs1mCfvrhYCYOipJN
jLvuOCDGHLzInfdJE61ygnpT3CzStyenezwnqOnX3YuxHuC8s0Ir9XEISkrNqKIzpCdYRbKMawXr
2Iw+FQKpW3EN50ZHTJKj88XToNugcgBes0BVLHM/GGHv4w9YUhK/Jr2io+socJAcSrY8J/3TXNfb
w6I9exX/SaWtU97tRavc9ZAAl8Go1sGJA1PIZg1c/e3mlDXEhnRbI0c0S8rRu7jZvMt0JRPY6388
/Vk90gyyJKoMrXBNeZ5I8NsIWVKKX1eoMPFaZo0aP/U/9yvDPuoqHvb+oOj2/vPns/WN0Nij083Y
sqJGypx4GaclTuUPg2R97HbrdtBEfam59Fkf+dOJpYp7mFxi94rlm2lB/qWV/maPBlpURxqU4Cgy
4UugSVeDwyaGlQBr+JvmuDYLWf465EadKAXKU+yaCy5rmyaQYzAbrYd44YKNtWlfURuGxcHBTtyt
F2nZYbj9hz3EGCTRaqYSkAmcWBplLCNLd2ljvhYaw+J2KnA/wl7uwqbTGafliA9yXWuz92K7kTrx
tu8ZUbnJg0XvDCc1+M83Cdr/qfHWpElyUP7fcrxjrf4T2fPnB/7W4vn6X4btusjqSDBDUfd3Covv
INETSPEI+SIR3LFB5fzN67FMdHgOPnOLwDeSjizEcX/r8Cz9LxOAj73SfID5rD/1v0lhQRmFzq6G
24Q6mJQZW1+VfmB6QAn5uqCw9z+SR1iODGPlrj0hM3+fBqaZDupXT+tertByPcrePDGnF0/rL3gl
UehBmQ3cWXzXMjPdau1c7MktvcZYoS+N95m0tGfMMENA/5oymsim+D3PMj1AQvk5uZ8DLcuzhVZG
zqSukMwtXky8VHDgzXOjdxeyTvU7Sbxap+fHslqzyFXxInTdfJzd5kKC3WluFPv4OEXNVGlq71Qk
1OUIg6zGW/BMurSmqCTEnXcBD7eJunECTJjHO1OiVLIjXFB0P7Yo4nHfGkgNq9ztsdc574lPmnMt
SrGhm7Jtsni5Q78YZk4EO7qxzMe2cn65TuEHGIN+IeqGkdbZl9QfpqPl9a/ttMQ7t2CZhVeO8n9t
amfLmg9SDd9AnGt3KbPuqOgk2CoiJNGYXnOkUo1pXYUlyx8ksZwB6xziepkfWYTrR0MOVJnR6ZJZ
v4RRLbJ9NHsnYxj1XTy6TNU2Zei2KVhfR/rGaO6hJlYpa0B0P2lI4DF5vqilu4YZz1PoDAlZWs6o
pA5WcZyHOJxao0dLcsAv1G/NNCFcr0lDL5l/IKOgZCah4LsqR0Y2gV0epYHdify2rvq0uv51FimL
johEjyIhqyKyf7ZVif63cEC7NkD7lVj59qNb7meVO8c6fxj6TrB3RpptLE+yNNoTjc7MmQkdJYV3
X6Tu2Uy2QlCb9DE8b13KUUgQrN+mWZ2RqgznSiODfdL8S6S8nfOGzyzeL/50LSYUE0uR/LAUTuVO
6CdrzAVqTvvOsutyV9npdEjrXxpvL5Cxnu/yqdT2eia/Va5SYbrM5XYcyFisIvsoBMF1rY7I3o2L
bWbijqY4RnS0TbYqaVaYHt2fVY10zLUEzYk4+mk4qTqYeU+SR+ylIb43GulGSlSP5j7SzIvxyiPU
sGNYdp4zflZ6MtGNGq44dOpzFNkbWMQDEJz6aLuxf16Eg5F649V1RIDwfRP38aOTHUwyVYyko1rF
CbZvcaLajfdB1QdlJvsEyO9AtUXz2HWjeaVNPF4yQsDwbbCyZFFqVwmlYuIi/4u9M2lulFuz9V+5
UePLCfoNg5oI1Evu7UznhEg7bZpN38Ovvw/4q+NzvohbETWvQRIIp2UkIfbe77vWs/wmb/A9mTXu
5SE/840j0hFLW2aW3bF06xzbW/yjI34dP5dtepHIgAgU78rY1Hu3z17DqaVp6aRIGHEcnxrXIwrZ
ulH14AJ3MfFD/ARcddOr4WQOtiZWzYql3A6ZKfhqt2TVbqYkUo+Zg3qkNwmTMfNrRso9yxQbiQ5q
PLs0KZlMufRMhxaPhoPclajZWvzlB6slv06kbznlOciNaYi6NQ33iC1/tviZAtED07YgJP6K09jd
AdrauJHzUA/cuABN40Go1A0onLPVBMqmwp7sJ8RSzBbiHiSLmwhJBNpchABFc5/q86cZqL4jMzR+
/bZzR4fllvoB9uGIQsjydALegSBWhzHJ3jlvx6fZfSwLbLA5WLOtQ1HKEkVxnnGpF6S3+0WHU62N
X0d6bzJolG3DIoruG3N5NXrOuGlv7AkZnZUywU3bclEq4OV+qAtayzNiPObRo7xRHsIKG3iex0e9
TG/NZuh3nWW/9xE5KCm8wW1gV/kO2p8FCLfDZ9IW9G5SMuTt5K5u7H5L/aXEAIk3i6a9j6fPQ0bl
HBLzFtE1KEGpEYxUhKqHTzjZTkq0c6mue232s5xruWOgqmiBxageaYyYFbUuHYlOiupkq0x/QH7R
TJQ0TvQw3GUm6XWTXf+yQRoiSuBVVjQegBSIH9nHyDQd9Wc9H+uWjASVZXNckPQbGwM6o/y9GF3W
YkLeyA4lUKu1iq/2y4KuO8YRp1zAtgV+RDRDnuliU+kWBAXlA/WovYtpjS25GzjGhw8pBkQXowvP
B0HIC2Purh0RSddIR+lk134yTZckibgn5dmbaSvPihqctaEheY9Klx3qiKaU/kfFugvWtFdrScC6
XBNbxNtnWvDho5v1D1WfW7t5NOqtYVpozzp6FCNigY0ziscpUEkJKlgyiEbVb6WX9i+T4QSnDnO2
1yBEYt1gYxgstQm3jZndqIKcGINqzBbehOqFIgfTYc53gURX6Xb4SANIpKOlUjhL0FDB/Cm42KkS
4x68tAVGwyAU7skxKZpLoq6AE1nkcbgpstdKwYzuVvqeGvEBeveBaO8jq8bMB/yHVKYhgjKPutqj
XNaeejr/dm/NN4ZdVn5vZzpSne5MQ50xwRlLyJHpszM5WPz76llVp6XD00Rb0Y/VppmQZXTqIhPS
0R+3M+9bPeMatfoC4HMxcfOFbYDU5xp35SWzWQ0TzVB7od5caO+h8BiL5HZI270dGjdz6Q4nXWlo
0MbynMdZuNXjQx9QW7CVlhmyS0uBkb06wS3YmyV4YmYtCooNdEYJhR9rmFvPJgqezmNOvyX3pUJg
p2gztNrxgPUMlbxTC5clc7xXUhy0bq5x5SZle6TbRC0K3zfiMy4EZ2hZfjjXrjT1Q/2oxKVyiKhh
MPcPnwgEBaqM42lvByVtjIjAjbrrGXIxk1s2pmEYHgRAJNbVLKnMNgjSSgWdp0XLLu0tDJ+FtbWH
GpGAmWe3Tcw0wCWkSqn2YZiyIIujkF6iIzakEKBs7Ob0gjxgP1Vh6FvpRO7ZWAluQPDhIsC7SC3S
pHtswZbj59MP4dpY6kn82YThZKGlshuE0zCrV6R9Vzt/9HZS/B547dIzWI+ue+ayLBML/EQdITk3
/eMogvnkdAiwcEQMXGWUCEvd1sm6TCjRLa0IuzR+JdBU6ED3dFdJt6y5iR3UVj0gCppO62ZOO436
hPtbYpvbhlb/rsxE3n71n1XaLls9Van+Lr2mzJq7Q2DBoxm10jejMPVE7NKC6GDdJLpT7tt1LVSZ
LdILKRgHpNXHniJbT4UovaVL8NYyB0erhPBzPckxH1CoUk6HAxSbp7GzIhSzklDk5rnObBwHjXoK
lfo5kK3E7wxPbG20aW5zSaia0kKlDReWDpTynjSNpT4wxR1ZAsueDkfya299uG4gofFmxO6hW+oM
6wa3+l97k47xF38MxvH4HDl0MQr3wQjU5EyNSR577id5R261lcvEyxOWf4VFGhC5P+jbzfJuPd1B
GM4+kuFhZaetbfl1Y6wr8u/Hdsh6NAzsH2t7w1waHX0ZkjcaLF/7Ma77Tc1ahrG17lEk5vV+BXGZ
/UK0Wncbk7dXIhf11utN1X5QoUXkt/Ty+17D277uplYDhGCuHH/tQK69OLBflEi+tusBzSzuZltN
vVwfX9fuDNfnX32a746NsTRw1nalqWaov8hZmOHiemtTd+2Zrq2t9SGS2A+1JLr0+5Asa0lJrGOe
tbS21vfii0e3vleNbl0sHXab/oSafT5FVm2eghmzuTMndB1jPTqvm2bZa5zPqltSfgY8hhLNzUZS
CEAdXfWnsSeehskO2VoCxuk/N19dv1QUO+nOz5lSKidqNMopHZZrDh6NVyk4TZf+5LpxekFp0m4+
UnUe4HQO1bxHDXVQVqaqooJYXTbO994a36DOukmXs31doyLWjUCZoW0dlHtMHLn3dUh2yTnCSL00
1uy4w7pAyxswTJdtgqZ+cMUw7dYf9suX3SDiiWBm8plMPJjppkvHdqMWGK7W+8R39MS6p5H2S/V3
KRIRL/USO3DpvxrvSwt+/aB6aZBBlIvHxkhg9a0dysp2dyLW7P36yfzt+m2QSHllk2CnWupJ639B
c0hl1D3qXYUefb2Qv5q15lQ1h5oJgbO+IYzjf71V6/vljgs8NEu66Mhy4ustWF/l+nrxDC/mZN6W
9Ri37XznkPOXTWTQ9DXiLdX4U6ROj/cxNw+i1e41VsQC7YZv6TVzb8PtqQybr00Yeo7egzJvk900
Fc9KjpAEiehi98Cy4Trth8qn4gBKgfE1/ayl5AbrhNAHSIJmHHcNv55aef3ejG6tYWSJz41Fsd2E
xmvPiwqclCtRjJ4eWw+QYCK/c69LQiXayLvaZu2mRAz0JsUqMCQbBYWg2ZgPRVs8VuaOERM2lznT
WZBM3jXM97ObX8f+muT5O1GzL2qoUTNVJCu/JW9SfUkiSX6FU/4M+/ynLgI0iQZfAS1LbtDtpofC
HO+xbVkF1lLkFZc4RLaT0S1jamH86BpWnpQGubWjt+wEOkp1huQfIgcegoVQJvqnpKT9FtbttTUG
bD1p9EyMDJQqJqoqIApPlVTMNZXxNVTR+Toi32sI07RpvHMz5ykxUKpQiDg7bwt5foulBuGXMzxY
3VK1dfpTY5rXlGq3fu/MD6Q8xjtA2yj6iGomsOONBUnmYaC6UbpQbnQzQ+lqslp3nIpKRIYVLhAh
NQeFT6x+JNuCbLa7yZF/ggm+CR1HbqBp+LvpmKwokzoiNpIXxxodbxT9wUrKB6eGlMFSTw9yT3MQ
JVtFe0eU2OKqpaRoZgtWii5qgUcIQNNVHV8CIVrESfZ1YpLR1qAVmEIiNydVlTmzj8jz2UkZ6wzk
BGrCvMqR8XFuYbfhCjHlbywBT43t/Op5E2YswBTHcTi6tvVYp/LkZOpDlcJaMiYDWcH8LnXW1H3i
Lm6d5t4MYJNgd+N10YUK0/ilG8me6fXniVD4TejSHsysj7o26EIYFWbPCDxB0+HF7rdRsZvNERxI
sucL/9nEuHIg/EQ+CiMiJS0IV+m2sQo6LCR8aVUstglmzU2JlC0rFQTTByQpoUcK89usy4fEnbC3
SPuaTmjEAd5dRDCiXphOiOLO0ux2xEbQPTRH0su1myirn+daPErNfXWxy3k636MZWt9RNSS8qcrB
v5/tczW9GSTJIsxJ97Xd/SyK7IGzRE7mIs5H373PIxZeJqGgo4HLb1JhzQWcQVawchfx7Ct8DOFw
N6YmE0e5JT2pn6nX9MgyYuTYhtkTm2oiCjcy9y4ecRpMwUlYATaOpvlZhwi7BqRtrW4DnnMIHp1r
hOMtPvezHlcxFWXlFTmD6wdawVBw7Fj0iAKNbODQZAMT9VuFcFKrCpg7jAfMwbkdUNJuNiJt77oG
X26g+BEgQ5S3zJWVND7bufYEIqj3nGpIUadmfqLX9LnrvubPi4p5coxjsx/I6GwmHyIfAXuEvCF9
GL16UFGH9mhVkvwzxf/n9Xb50yFlxEP9iF5Y+2hxTPpR0d8Q4kV8n0qznyjJ1OtKQFIh+uzBxJYp
44cJmN+5y/oYJM8eZiE1oizCWUJSOgIR5ZQMlXJR9fCCAylCea4mdxgvJnBKxr6xxAMkQ9rbvd77
wtDg9o5Ihyf7k5kF6KOurzy+owLV+GnMXqYmvmddPF80M74UbsbM2u4+jc6tcFtQkKiN3/AHSMao
1dc8TsA6zOa5I07SSyoQYk4EFMj4Y6ZEc80JoX1OiKVRlh5YGrJQnKtVYkFd6FrmbOs78pU3bsJz
l2qu4DXJn+N4umtyqrGZNHpU1qa2tEdfGDUaLikKgVN+aWh9HRVBRnCnPrjJ/EaWcX7VERh5s1Ds
mza1blUXhQSAs5hOjUUXuD/0sg+PGa1dqgwGfVfnM8GPsGUZYnmNEnd+IlABZJa2jazyJ9JgIG4O
ZY+RT9MK60/KHtOuHksfHFF5IH7rETtYh6Ct+oxwZLYGUtcsqz8iqigbtJgO1FVAPBf0Q+02NNP7
OOqlD6OT5k+mXtq6uyW24g9DzKXhRrbLEN7Ycfuz650PhvTeM8YpQt0ApCVDo5/g5CPRbpi74WJj
ix4T5mSdaRAb4TRUr3ZJQ4ZqypDGF6mxt4qELCToGMpirilLKiF0SKih7p2Gr9O3EG/7zGrjjaHS
/WpNBwPorLyRRkdKBS06T7U77gfxQy2t7MbOkYDZmR14XTcIj7+kpeIuZWHtISMufcUcDB8xfN1d
C1y3mmn+qkeRM8/shn2RWdigPmqHrzz4pJ2LXx2rLpZGh1MrkPRtdOrnyNw67BrRa6FicZhb362w
XvdDfmvMzXQfWPSwgFjMW2MMVbJPRyw/xq3ZzXB7KsELxrZdqFq663X7AQmUQBgnEegSpGJUYGFs
5428o6vCKgxLS1ZucvMpl/iF8kQKiqXc0MKuvwvAXnV1iectwFqZjTfk55hXg6s6Ro44J8N0MY3B
YviCcRedZJbW/tik55i7hKfYxcxbg5R/LkJYKNuspYlOwRtLI1ZcS3sIufRTbWekYmeJ4V0a8qno
rk3uANuhk+CTykJLstNZM7kdlLuZCpwNDMtp9zGc07up34/arJ4ok6E7UXG4o6xz/bgmcTPW70gr
7PzU/CGpb6NE5ZpaNwKDRAUF66Dl6OC5sQ3+IEiiFa1OxYviUEkLd0stON4nNeG6sWTwDz+J2CzP
uIXVvVhEWE1nLzfD8aAY6ZVhDuFM597ESN43kJgfk/4tbs+BXhGWyJRoI8rAwrBgPCPC4AFxeq2Q
v90AEBO9iPowpf3rrI1vzJtIxUx/qZIutUyd+wDblIG6gCjaeyPlfBox/Bkjk0Cy8UIGi7nN0CVg
DfptWVN5avMSkJl1nFWWV4tGpTPFQ1EBkm0bACVG8lbq5ttMxcMvW0Cyo8lSs+Oqc2Ai6YhYt20R
oLDvCvSFgu9WKvOMAgHrfaUDxJ4iY1ZCtAQT6hJKpg9GVcGnrrKtlRmgoNxjYBfDTk+TajfPSylp
yF5qTS8we+DcT1vjSHBTRsmjO09jbp8i27wVGvgSHB1weDLX9mmjlrctIEVVAptiNUBSTp8yQ6ll
dYlgFUg1K30KKg3gJtJj+9xX1feqRH3m8jlmZaTvOlsbt6Xq/h7KfJssEuHMo+qEpkQdUCUuBfNO
my6iuhlmihZuXTxlqahZX00EoWhGc8KUoBL3t0Rir4/VKiSldFl6vayd1HqtI3x3VteD6yYuI24X
Fnd6JRdIEbQSxTq8YsgJCx2XZ1BU/kC8rtkcrrcoTk5rTHY+5vf0RMbdd4b2V3z2chb9QEpEIDC+
wNbtTslopc2hN+sl5/uazNmrQyljW6Zud3IWqeS4aCjzNi9QtDiQGwDeMa4UhNYxQUQV1dF1OA3L
hhO4zFqY79fjqv2a6OZ0XNv6a7/fgekCNdHSAAghbiD2taPhRmdkfYj/zyWICwsDxbLqtIogIrXK
ygMaxU1YxcmRdlezifN58MVSEIFPgnB0obF/b9JWjf1Zn8kZXhb2a4TGGBgPWpsyU4vTJ4QJ9c4i
Efa0bqoyJ2YTilsS28ohWOSy+O+IwF426973sQLdfTuQ6VoLjaL8sgIPA3JFXHQ1pGIsj78P5nXk
F1aqHdak9HRe0oLs8kDIWneaxzJidA9oFtUWAK9iMTukSzmryh2YQGjnKbWRsLbt6G4pCb+Hgbk5
ldWMEmXZM5fNurf8j4qgVWi6wvSbFjhjG905GB2xbXQ9F36XOCdVR9MG+A3DrIoEMLN1/VQue+RZ
hEcC6r2+IVgikIOJhGNwFRKQYPEux5JFUbvuaaMJKZTkH1o/3YdmGOM2typmE0qkncygJwO4elsf
rIfNNm+Pkk+sVXP1tG7qf+797SET3mYrS+K71vPDuGBwKftawwtWF83sulkPT22LBqS473BFYwWw
I7kv0+RGMxEqIsLiZNczlkwSMGEZGrmmnKM5zdrJXjbrw3VjV23iV/WDLBmJcWd0J0Jr17//Lyex
vEk2sTXZhthcTmp5PHEh4OPgGz5ICznzk1nVty46aSAcZciaa1NUsLDh24EIwHsbR5DZEoJrrEnY
9DiMADXqxqhL82bOXLgDBSVtBZAa5LYWlKOVeKOT/JZj+sYcCPHfRAShjrxPK+IPfH3PBULkQE6o
ZAqtIqGM+El7wq0xS94u7PZnpvmsJXDTeH3cZEvMYbVD9nZuWdG0Y27tZc/T1ZBpP1V/ZL25nwNi
0PQ6PFP0BWUC+TTWngut/wD4QBW8x+cRJgrvAoQSOqVcub04hS2qS9GrjwqSkg2oy9j7X1XItEgn
HMf4bxlN/kf6e/hdf/wro+nrd/7ShQiLKCfkFxoReqrxFdj0lzaEHwmHnplju5pJkhOqkf+KcnL/
4aDWAIVKt0jg+iPl6S9piOH8wzShKak8n+4Yumr8T6QhsKL+XRmCHoRpvkbMDIGTS56U+u+EJpn0
UaLNbsUiAfqig7xs1vqKxrVzGvDFnFhDUIo3KSpgw1zqrQoFLOABOetYtLNEQZEdTVTGBit56CXU
K6fEtDagJQv4xcTqcuNMNzsMUQxWTRue+xxWiAMMupS97g+F3p6brCYEKaJ/saw/w1+ODWC1tVrs
t7ZNq8mhcGYoreprVfRbxfe7b4RNNvGUHeNS92LbtM7YJOl4m6jLnHALNu9DLhBms7FgmfESCY+G
NZE3P82RCPaSl6XRgujSX6bC3IAF+34cFwr+ZDseIgnac2q4lVFAzjAVHSwlckttEHN7DeZzDlR0
dhbhbJb1WCTpWQ1rpPOdxdc4iOazTSsgn3HCiZjUQ81iVumQuZaNR6dTZzgAdLTNRt7RJv1lB6lG
MwfGtXQuQZIhW5sJKVanp47lBPQA9KhthD0ULXnlmQkK5RGEJqZK9XVWm42T4/KedetxGPRyS/Sd
fKTz9wpQvk6vRm2Xx6GlG1eb2seM/oG4uPIG2AfE4cmlRNo1vp5NKh3n+FdXIG1UdCin1MWLTBs9
sHOEKQzEALTlLssydWO3O66hTzkQSW2UFr41QOTMmoyNrfHZ71S9fcn0EAPYSGfcgl0d2ZSMnPAP
xq5oky+KGS3S7+tev7dk13iQ/iJM91THYibHu1tgBDeM7oOvhvIT0K+fCsZ9lRFHI2IXOOomM+2n
AEQ/zGO78pp6OltlPO/cpPoD/hzBLopgX9okQ1hJdhfxh3A5YnEWlA7xOuFJ1e9zJdxMhrgEfXfV
AupZ1G4f+7gFmIv8nNkOU+WhTJbpcL+ZFnatAxvQAcM8ZRdLfavL7A6f/Al76sJHhZ+UJHwocgp/
uXZwnEr7plSoJ8ljahj3cpK/KqsHCVIU0FizrUBO+yLJ8h7hSLLILo2IJamkQJ0J5QC9rPdi9Jxl
cBt2FeHmZDOKhAZWwCuntbyxLRTfTUeVNtO0XdYT8apU80JkJSRywrQTKuU2ozpfd3jFqbkzTeY7
vin7kRn6YO7sShy6snZJZxvGI7nqYNmg0GvUsPZGDrZMVMzFS5VpYRI+IWJDI95SCIzU7DNxHtyW
hgcEh23hareBqaC+QVrRYV26Ts5jVzfDrV1nl0zFpjKXj7YyYWwM0p0LMSzX6ujFKBGJD/En7KIg
y/IjoceHwJkdekBtddvY7iGZHjFNN+TcaMR+S+epi64ixd4JAMVDtxnv27REkOOWhddkyQXPLf0r
g8ZJkqk551+5vt0wUktuNbLu42P5VoNmu7NujDTCG4VQS3DT2ZXLvU3Ba4e5KEyoov2YBkJiQrV/
yGIgmjol8F6ge+0m3dm0J0xHniZq4gFsfDGmQqdysKt7FHLjBfASnmj8tEgdpnAbGXmNTqs091kB
4YjJKKCA9MGpXPOQxXDViJveBdJAXtO1886MVGYns7uDEz5UxIIEcfRYRNW8RYD/iCO42iRt9gnF
DIbRHOaYz7V3EZ+UjOnS8BiAGOnxh6tYOPFAh652JyotZZE0kI95rxvJuV1w+YYR2R6Kfd8J1HdW
CTHqF+tl1vPHOIQ6wfSGYJIusM/YrsU5GZkvQlTd9k5GebscOxa89P9Lfc52AydAIER9jju9PutD
AqBMmf/0coSkPzGTGV8S9F7cG4Ab9JazN8K2pewe34uxQY+vYdUvAodxQ9T2Wdet8Mhq3BesIZcb
v66N3Rm6P5CBFBETNqP2MBfx2YxTzZNB4npcLfJipamnhSTJ04QBCjBYe+r6Izcd7qNEwsw+8vja
y5dlfGY0n7oA4V8Gs3Kmka2c47SxMFPqd0puWee8j0vgwgvTKCVnDzQ2oXkJf06xRXLIh/mmTci1
IwsBT9KkgqrI8CjMGUulMaLa6sLRzo0fbjcne8MU7nnqoWAj+bvCoSFTM58gENbEXcctjcT1LOrl
VNa9av6MRCJO64OspdrAhfZ1lnkkx7PsFpcC6v4Z+w4mIibSX7tVDHqnfSF2ZD6FtvFUqIbuE+B6
mBCm7mpTvx8NurAg4vsIQ6otGuO07uW6ZrBIIVy7TSw8AnP/mVlVuCuI5dvoyc8+5Whgp/u0Ioes
1unpqJN5F+YmHRR3vq66+RCP4FFDl9V1Ak+GMl+rEWHK/84w1xmmDh4eOe7/X3d895FD+kn733n8
b/rjv37xv+aZAD8RN6FJNjVDBeGJBPiveaaj/sPSXE3jx7rtEif+nRlq6v/gEJGhtNq+cKDfE033
HwJLmy00R+P6RJ/8P5loakyG/jbTpGwMEkto1F2Eptk83/8p338/xHnY/Od/aP+XAMRmzhhSDmNa
Pg4JElZSAh5NGqFwjWjl0u0NFY2umTpDCbGHjaObzQ7VoNfkKdLVSqQPpY4NBDf/zPp+785tvbVj
YlfQDXUbMaINgSczXgrR3A8uqZuZ0pb+GI00fmkiRZest51NzYiDK55/RhgyZIwP43LDd7UfRMEw
AKxDwTIo2Mvw4DBO6MuAYULSZfgo3pJlMKmXYcVifJkHNzqgxQHek0KolzlTlqaSjAyyc/aTMInl
keEP11hyohSrO2GCROAHAJveSfucRA9xUgOxd/t91Cb9IdTFawThaq8BUp6a8HNo7H1jEM8cTUDz
IeFdzIJFHCUjDAJpekpxTrKAHuJ91hOtXRG5smtGWo5qHlSbMMbklyamugCkJnp8EsqBMsqj0Os3
Y4o/o4D+JQrTZ1v0FY0LtWegi8GQp84x6yNgIrZ+FeQm061wIIyazVUa12GETkM66THHluQZWNvJ
EJ+JWjIFyKmFogI2vTrOOuB+mOPxzRRN5NO77qmw+2scmu1Zs9+aqCHufSkxKwb8NTiW3pg03bYu
S7mvUUFQia90v4extzMafWvawSJKB6I5lcik3JagmV41KYbnFubqJP5h6pbLXG5CwRPSYKE0R1zY
nJFrIJoney7PfT3MB7d0Dkw4pUMchqq073TOftcjXZNxtm87V2S3mKSYA9lMJBW1o7PatNc5TZVj
WoQQVemziTjSb1zd2IyF+Sq0rL0lRugylm55VnpSoHBEHij7pf4wM+oVyvQUUHOAEZOgshwYFmY4
KYOsjxD+hRd0wTOKyAxpmhDbBns7pEdjQ6BfDkAMEBcYI4y1Tlg1zGzNHkiWPhIcwCTcEYx3VfSn
TgufoMGSRkyD4UtkOytXPioJQ1WOtPIpLG6yMDQeWmcXDYo4ouRHPZ10l7yhwRQMKPlUO9Uu/AoN
r5brJEh544TSdvQMwruOMN3tMOrdcUb2QF4tKv8okgd1BJ6Tlov5pGox27Xqz5F1otfrIBDx41xV
Uf0Z8oBfGZtH1y4QzDbBr0wZmB/CfYiQEnR5DOsiNOE8CKhp0t6qeAF8TGM/3Tp9BHzLMiUEkwjT
41jDy/DrtGz2xcSw+jue7QkXPfCdSX+cYjU7hPlw7yrOTtWqQ0cJzW8wTaI5D57CQflwYub7ckSA
YFgLB0zfC4I8JnspSrdqQwc9/8xYAc2NaL0I4DnXC6p7dQE/hfXFcuhUO7Vm4G7nvjXlDa5ffAu8
y29xMpyKPKYCyw0JMr94I5SHJpBb3Rqu+1Rr9aWpTXowwkp8283acyufXVlfhiURrCT9gf5jdi9/
aWP/R2JaJTG4W7LZSJuIAYUTU1ZtKRSMmOqhvFBxT34GFV28EClv4UX5jAo2Z7Le6+BAbPMcOCyq
WGFom1HKwZ8q882w0/nEQnqXj321H0TP5YfdbUdz+CmnMbo0KKxdLjWxU814wCiKpI7ZQFxp6LeZ
IiK+73dqYd3XRkgHd4yyg25xM9JMsR/m+EB83YZI83Gju/lzqjfusciqfekyfan2Uc2aVl28Ee7e
dHSEkzomPda9NASqn5aD7nZIjWpfMN+rVONHkeIHbZkx7uhaRIfBIFPC0qz60I3ypY/7wB+aGMRi
nhBv0xynikiMsbWaF3Ranjq0Ty2tQ9o8TnjQZm4XcxadMX0GHm2J20k370Wv7wZk2h6LWLEh6v65
TJmQLwiHh59zajisurp5OzvHqSetMBOWN7JcEqOMPYoEEhPsyUhS9ZK7Gyw4QEpkcjNPLTIA+kpX
ace231rv1XK7djvge1MmfZrL74prHfQ8C/YKC3Bczaq+pSocbCpmnx4OPAVozIzF0sy0BwDbSDNg
k24pafu2PePwK9A9tEZOXkj+o922sY5JDk0r0pzEN9A1t4HtHAGmduqb2uNFbY1or8wL/BqocFg4
RFcgplYiOGRWMnOHaX0jND6Jtn6RFjcM4Jwatc/YmzXkShqROpvOouAQuSm8R/mgF7RO5lYH/Fcb
j4YeXy0T5gsTx+4A5IMwMEMDOmWbdALg8KDr8udu2lkTtQ1y8oqqhQCDD7woEJck7U3bB/cE8u1M
5Lue4XIRlfae9eVrFaXwHpsp2oUgeREr9cdWHaZTpLMytEDnAQp6VAsNN6TQ553VKkRIwKGd4Zvv
jFIwFKckXLHeYd+Lc97j0C72lWTiYZPAUWvzMdejLQEu92M6H4uES24C3u1FQfyrp8d4DUEwJBAH
cXF2uVenSHiWtJjQNW4yl9VAI+k0aVSUZlfwMZOvRy7I8O70S7PM2etJ8DucxDMlF2djVCCKrGw8
qcgVZTW9SxIEfDyi6I3psgJz9dtQvg+uOHa0nb3K+gH9FCM6AdVd/dI4yn6Q7Z1mDj/CHmhMUjW3
SoIgYAxYl7rn1k5uF0F0mycK5sqrYtJqAMx9rUKsOXHKICv6dptzL0DmT3GpaadtG1Tolhtukhg3
4544tsrdABxC6zg1byO1K3qqirQjVKzORSsrpiNmuOv0JLxkrXFb9P2LnDKKOKNzDVsurtYAzh5E
MLhRxXlqgoy4KH5AcECcxt3NAwW0j7Xm2XWJWQSO9EcfK2c3KsZtmffPc1Jj/9WQdbkWlK5R6Oew
BWURIo+LQlwcJf0nBOhzUqU+Wq2HPI6e86r6Q3VyJ7N89N3A3oduR1QPZX+XUj/fuX2gTmSDwig0
Iq4+E9sZ+OCSuVWJ6BytEqDGzoZ7EyTgSJz8OXTUwTgwsiOtXYTU62ZoWXd1KYJ7KVsG3AExUhdU
6TEIh/EEWONfN+sxe2ljrT/gAmDKaZNxt6qHcbNUp3WzKodr7IBHJdytaJVkMQzHK+JofcyXMz32
SOOyCp/zKlycUVRgBsfWG2CeOCblYyah1fVxDUJUH6lVLI3EdSMXN+i6t/7AKgcgBMsLUVod03Cw
iHTdhZyzanenFkOUiWVsPb7Kdte9dbP+j6ar3q2EKfb3oXVvfY6v5/x+Oq0MGCXLSZbHpHqbE9s4
Ff1jGKvu0RY6fSFF3kRhbhnE0KG7Xv+DmCd1HzvBUSAIl9A8ODdnztn9+hPL46ADwjQuMuFVNLyy
fWpIKFxi/8T8rD/5/vH3w/UZ//b/grjxs8aoD387/v3QCVafNcgllGDSR62LJM0s/1UfX9qDYK28
HCSb4SWFULgdFrvz98e6AnNStYhg5ywfczrWkDzWn4PlfskW2zRYAo6pIiwOYI39719e9/72hDUc
j40tophAtwVt9c8NWmParstmPRY38D1qkU6b9RTWp/rCaK1P+LW7qMB1ugHbVUG7hi6ve3KlEpFb
tQwm3Z+VeUQqg+bPAziBBPXu5E0WCAa7SI8heBTSXHGPIpdePrYQYLH8a3997xObu3kB68dXv4FU
K6xnFYbbi8p/3QxY50qEQPoM94W2HLisr91VCY4+dm+BgeFlAdpcWs3rRlBImRFX8Y3KrRaNWsyi
RitBIGG+rnk3+BJhVq1P68N1T10emnRaVSit7Lp9IlmJttsgFwTxlsWrAm3gDBEfIDJHJtnUdxxG
Q1XWT5Z2ymtuJbgmfjXEA5OxPD5ozcWcavngxNbeqoOfsLRS8E1DvEVLou9kW8EHEEGyjfFq/z/2
zmQpcmXLor9SVnNdk1ytD2oSfQMBBE1CTmQkCer73r++lnTrPm69shq8+RukDIImgwhJfvycvdfO
rfIJd7m9S7zsITdLJBlBHhMqDKe56Mxkvl+ymXMiMjzVXHkIaFQW3S+ghRRokJJiSD7OhzAMOoFA
DQmrA2WkXPNkx/ql6lJjg8HKo2cu46MxUkUEiXb0YM0yaGmS8wCpCWWjn12EKFghHUXt4rK1Lk0n
OcEnAIUflHe6PW4YdkHoGvs30hCjnVVimQwDGHZxiqYXFFxycob8iyucmWtbHmvJvkzTopDmtj6T
1zuwLsMmzNvmvm3mwGIHf92kTdatBKMCiBjgRdBHF2HOTqwaEvAQOgUREYIu9Cyvo6IgrDub78rD
fM5NixFh+fD7wX/6nuWrMsIM8/19ReO81bVXrmtT3i5fS6s5yHv5EKwrYZ6juIcQW5yUx/jLmA/L
p38e2JassdWxzndo2WO2M5jxVOUcAcc45ch5PxsMAL3OkzN5P+qq3y2/qBk4j5ePauxvBEkr8ILj
/ffXfEQK2DxRBi2PVfMWX58cGu/8YDcfvn/F96d5gxAcK3eGrkawlCV+mB6YYGxRF+WnMp3ZZcuH
3wdQws1+cIZjnILysICubxaABic710iaM/NOuMqXx76/8P2pszA3AB8TvrgoYLh2lq8GyfQumljn
RvLXQ2VTzmpe1vxyfr2W1wW9GtoreGjlwoO0HOsm1UjwcOd3ankfHC+ibljeV+YUcgL7w/su5kVL
N+0fs8ThT8HEn2P/WQAgwhAjbq28dS9df9PNlJLahnNEcp04eBRO0IWLE3U57OP5IznrUP7pMUsY
3loM2OY2BI1tAoM/I5+XXznMmJE6qc+V60Tx1lcPRQboTlM0dSOKyGG6FfNNWMwOh+WjPsumPRSJ
QzCbgQgun/Z2Lw5sXHH4cGmgWyADYLU8A7XcEIv5uS1PsB5QdCx6ouV/Hx1SakhNvDCbxFKUas3R
639OMcqIoZv2ZamLvT8vkMKJ6h25Cw/m/Bcucrg6ToL2vHwOTwKDaOPLeBuPAX3wNclhKzdQ0wkV
K8PK5LNlvnVaDnErrezQzTQ6PdPq5hwg8txLPT19I0+gZsSIbni5jflkW35u+Wq3gPNAHLICxMux
S+ppE2acW3/7rvmXf/+Py/+1/Pj/+xh0In7j929YPlp+7vux70+/f8330/t+LCaPFtMkPbPGjV/8
79+8fLObDaxhfz73758JUy88KEMw9fjH67T8eZoAZ8WUroWMAKtHzdosku6cHZaju0UFVcDsQiQ3
y5/nBW1RQdG8CovDMmVfHizU+Dy0bYhYOHYOxLX+SYspgiLaWLVpIPKZT5nlzF3Ok+/D6HqX2o9o
/qu4JKPkITbBoyxCsQhHACl8brFReYZfMseYumLaDswNSBP7//n5LE9Cr/tH6NH4XbwJcLGZ/Slv
cvPS3XgecmYvMyJAJqtFGGVmFaHnVh27a23wY8zpVKDRZNwT57nEd7ApmOmFixyKVRwZ46Dsdl8b
KfelEGwiw616nnL9e3KwTA4MmvLINf7/ycH5M2+7j2T6uzjlf37of6YGnvGHdCVKJYkOZVGg/DUz
kH/YrnBRgJu2Y1ns1f8uTjEsIQ1d103HEYYuv2cGzh8MIKRJSJllOLrxr3FLTOYSf6eW0P/RmU8x
yzAZQBhC/JM2xXTMEOW0H5wG0rzyWd+UVCW7YGfUjkXp3/oyOOEJqU+paz1l1CCslHlIR/Ih0tJT
PI+287busSyiGNddn/QMWYwEU2F0w1oLu4NEsk1LbblOsfmHSfyYaK1NlzNLNzrZx6kPrW9gCToO
1fBZi11kdIohzT/ekvs/ISz/kRMHX0RUM//1n8LS/+/fyStFJpvOgMZiPuL978nIyJINAM5zjj7e
6DUl8W6MkuzgVzCYFpIROFNUnBK04YIuWtahuYXDmLvZ9IlKD7mhv+S+eVK2XkJgZmOnEniYMczM
0AFRRl4fkwfj2WmJWUOb85hr+i/6zNb9ckizEAK1HHVSpWjBOBBDxHCMtGyXumW1ppeQM2TpM/D4
CnSelhbHCUsieFo2AxPs7ZXui+EsGXXw3K33BHDnpk7Y+eBFfFq0hs6sPpTcKE/ZRAzJX1LDph30
05QU7lFpD98PS3fWuGQBal7iLhuAxgdzNuIthzCi0ewzz1on8wZ6OZBpATHK9x/GqDCIBGuhFBhO
FpMYbr6ReeKKz74gEnSycG8t96tgql4LPZLbeFZ0hh2vWT6XCvAn9VOpBWh4HCTexRzfMHaefTI7
VPkBGNYPw8romRQPaTImJwWRd0cW0pXZk38qi8xndTfhbSWAq/L5U3ri8m+H5TGNe2hjTe6hhAK2
j8zmfpy/q+H0m00eBzGGpOCkCJyLlD1UIqZ66xp886pAZXJM6nlqIK1ThVmcjTAfkddmnJofGNr7
HQA6jJE21vogTwG1VIcygB1JykSIAVUihm24HDaDNvYrdkYOycVKrvy2ehcJHuxF/LzIoCfTeADq
ZpA7JHYZss0b6bj1SoR9uV0OpYPl2GRFOvcaCBqQiMiZy+5leWg5BOTXnvsM5jezyQfyizDVpV2H
zXU+lN4Xwp5+k+YgGgLrJyzO/kiUrWNzUlX66AJsUfYpBECxsQabTHWYfKJW58iU3bavzHNd1Dfk
7dHMiwTSMQITmmQ7YghafYuvy8jAbmFqL4VGwUDzIz62pYWYNEI6U+ZYqBWa7P68lBvBkqTSz87q
Rr5IJ852fh7rJyipJNEo5wgWITznE8s5DuQnSK+khRNdsh7vId1EpzpKyADNon0lg01IW+sgpA26
DhO2G2P20eB4AXKX/NeImeWGEORpr7XpTapr9Zr9trnWavhKuf+zszpjp3xvovPYJ/sFNrcUfaOO
rtuoRI4WpnhYqodSpuiYwO5tHRpt5IkwW0Jlq5yRosyeYcZVOh5akmraEGsNKdggQHoCF/Simk4C
zV8XWzuLbBrfac4JDeaNKNuXOmrfHZVqp7E7jMqD004kYt65PYlWYboPo+oxKKf+DF4CkEG504b8
ucqUR59ZV6tF6OygeCbCYUtIkWSqWr6ZQ2juBNW7C2p27wdhvQ41cqsDXiLOYrlnWs0dz6jyFxxZ
2W5MKKn74IOBjwvQlEMqr9w4piOt6pL9F/k/y42SBbM6WOC7/comA3jMHhq3czcZ1oKVZXVMigFD
pg01Xojjri0QWiUeUXDtONpr28C0jzLpTmvM6VR4wjzK4DmcKcAALc9Om3xJwKGMfE5d4mvbRPSf
caHvBhUgMhTxDdb9EP+cfA1da50bSLP0IH1Bcl8cQ+CIVIYVdZM7x06irCTaCZJu7Ly3jQnxf64T
w4oU4rhKngamdV5lPucC8N9Ey7ftqkvRVbMF0P+c3EcryH/6cyemDP70GLBPO6VR3ewdLwM5RL49
XFnUINLCd4rwDxMi8IKmdl41B8YiXfRt7IK6ZraSrfomZYsUgrFDXSJwGu4Afr/4My6Z+8TVNV8a
A5k3ELwGCxNebk6Ia58AehGuDcCIyTRPZlvieNi2Ar2nBlFJ1t0BfwthaDjeN4QL2xcjhBaPZA0A
D0FOU7oZeXMGUoQPEZr5dWczNNNMZ51LhXaNqI7KrdujBUTsnJvXdLRGEvn02yw03xj/k6Cxa6Ly
05kItfM0g7lijFh6rI7SyO1bxy4JHeiQCLZdSdoM2jMC1BElte7FMLUQDhZdCz9RCj01G9JCB40l
DJIhRrTTfiIqttvy1xgXu4jshwcg3B0AKB3bid3flW5wZvxzrARpIYAqtwvWEFJGfgCKcyAaZCCE
4RBnGZYf6d+lPuzjIqp+kHFCwKUMaEIT9F1HlC9hX/9y67Bd0+OdVto4i/e0uN1Gaa8wUziHOIAk
bg7TlsA1RJRhZxwKX92ONfalpEpqoog3jckkzywbkuzJs0ptBbGthVAYSGIBUlkNa9lZu17RtSwm
7dmlY7xSRCs+OCRipDJ2LkUmTgI+paeRY+x8+D4yTu4seASJNrUdvt9oCQhz+2g6zKlOXTLzP2zR
MOznvgUiaj1U+VukU5kN15GLeeUQvrkOPf9+cET16JTpreV2pL8AV6s9q97Wprabb2U7sy3uICZn
zzlcMZH8cCRWjcRB8B+hg9n2dX2vECVtiuQUIgdlSBzcKuBTg2tkXOfdg67X6V7rSDXo+p92a79E
KZ7pwEoYREWcloaVgBAivH5dSrUvghoeUDdsi5a3H2C5SQfO6XYVslJLxyVbkRV/U1Gx/UiLOzu8
+m073A2B91blmKsRsnRbYCYJ3iewf68pUZBrC2IZRhDT2osJowbS79dYSMzB3UwPzRzjfmpScZ+F
w568rtcwgpZVlsNTNWAjQQXxldLjIOm5ucETsYslFRk1TbeZCnQlqWGTD+DmDl1+AMDNF+Yf3Kd5
gCTQ3wP1NY5BR2ZRjhFdRVbxXtDGXg0oJFhjYnkYCwy/NjmORCU0MFk0SuDOh54RBO2NKyuWkCdL
ZOLglNmNwdTeA0kATIjwJ0V3YTAOBgKFdaMHw89Jv7UGbyKxLzt6YwdluNM2tdNwntoKQlDpnl3a
DZhtfjc01rJG5a+WDUe/pB3pWMVtm4LUASaaY2X0SLFPzGkr3dB5d1c1cyiXjI1CWKdcAELABDau
O9BQtEmTPeXfuOpoa2U2B9qu2a0LBa/FmF1nv1C4A9Gmdo+b37zpj4XZPyQ24xFCvu8tLcRknOU7
ogwAVNPNYNL/3Cx1XhAfUpqj45S3XArTL4KByPRIwj0ziV2F+Rcu0YOrxB0SauOQ5Tryw4TmazLK
u8DPD4UyQT6RC5f6dC/dvPfWnpl/Ilw0qsB5UKPnbLpc3GrecOs5jJ2KFjt1G8qd8LufY+pRSyWv
JNih947fnbYhvMUyj4T+7Vqe8qz5YKaeNfdG4ecrMQT2JvU61K+l3u197Zgzf1oVkQBvUzMIcFOY
YaIufrTTbwaZgApy5zJVst73DDoZPVXPxEK+jKP7mpf+YyFI7UBM86tla75zVVYf5PhS5u7eHS3v
YE7+HuYWXtEOfRMdI7c+giom38vMSyKbso3ZjMSCwGNfDRZqTwp9kobw5UIwj7eDMWJdadoLOJlD
wLu8y7003yVEtweVnLGCCLXtBqx5+lJV5cU1ra0fCHulGwhOYMrcWGQSrcdc5GcDR18ovc+iex8a
8cx6szclBhnH7r5K5sKVGjlfI8aWjVL1kZrzy+1Skp+y/GwOWG9J4ryVRXDWkgdFmX2FgElZWOMd
iNTVENE1Bmy7ckhi2IT2h8rfyg48WeRTBmGt5TwcbgK7vIZI0LRUf87QbDNgzI+6SAPejfhHhcgT
idMAOMxjrBwz6ZuYsIdtBuJSZ6xOo34KA95bQ51Z98sHP7mAtGU4i4a5NH8NRnKtHbIGM1ji+9KO
YOV7jM0T51601rAdhor7cGUKbim04hRmU5xhY5xXB+XIbje4dHNUlYz7qkQnkthFx3QvjtewDzES
wI5LGO1OKeBrsPvVxtSNglyafuv0CMRFEPNS6xSSgRc/V2nxYNrDcKyN+yGhHq/5m+3adPcogy+y
JhvXKeyzVorfqurXPuJeEOJ9dxoJ8/OdKNy7jTRXhPeRzQJbWREChiLr1UVFNcac+wVyB9AZZPvx
R4+ZhayEeyG5yimoOvnTMktx26ApUgO6P/A08Dvv8rF6ESiZ0BNrdH0D8Ovsb1JWzM8OCL0pkw0B
l3Lf9aR9lS0TZN1CvS61a+jr9W6sJm8PJjvbKRede11bT6hbeEm5F9Jmph2KnEmSSQpyDetpMrNS
cueu0MxoPabUxEiQLl4HR23smEqISLwHIK22piHuCHCkbEuMc6XZzykjd732PpgAP7i0uNfobkxE
goAGk+QjNlzSXyP7zbawIughjBVZkERt0PLNqXeBpUS2ItoPAlNAkGFV6rgRLKfYsTfDkmv1F26O
CsE7FAqP6VZ7SenbM0HBhjp+IeF7Iw1lWAXCeJE1PZCpOXXh8FGimof1dsB4FEHOh0lOBPN628YR
aMphLkoMy1qROfQBtPBGZvKDIT7eRLaIBeI35lDHbibvSK1qeJnkHQLis9sxTiq+hrSZnuhkkxkq
jE3UHFF7U3FnDuiMtPiwfXvYJs50D43apANgb40Gy0hok89tKGfvjIqUSO7vE6nwGzTQUDe6yEKv
6YWbKCbmXUTxOtThh/kShBxNK7BKCSW8Ozf3TZtw8EQlexqm7Z62OjYJWT8AR3vOzchbx7LYNkly
LfPy03S6T8FexMpqsSXPzJ1+9mOjr5rY5aIffqad9xjVc1RhchExeLY6na3JhfTRgf90qeDRBbCE
jS74Ul97TRvFkJaNQ+rma6uuHvnFlE2gZbeNl0CKHrZlAjiT1uq40T2KvLZAW9q2IyjY9i1Kh/yY
BdPJmLDfcBnnbHWpoYMbJ0EPmPvTTAkMLh17ObRM2OnJtNuUoWL1j531pJMdgZ4GgCd3d61nc+mk
E0qZYMihzLgbW5Y9CkIv3hQjCn982k86k8UdLL9taMQ2dkhGgKmvLvO/7JhKZqUIrIigyctk19pv
dBA5XYknbidyAzsKkqlTjLjC10LDoCS14px6FfYN1lhmTOgci4SKgcuBsoB4pBTIRJm5XP7zC5mU
4od305dM8XSXyCNi0ta2IINJT8qYTffILcAkwUOKn5Zi5OsnSGYHXFsStMhsef5Kw+SxjOZY90+N
XkA1IvAAqOZvQsu+B4dcrPK+xXdgM48RjI6p7V9iFCee7T9LEzfDKL2nnCJybdZIOMLCf9AqFrLR
T/DBW+2aK/yuUt5vuAOAtq6SfNMuxng7FZQbQ462LMYamifNHKoObAqJkVy1B1308zgY90FkfkRG
BHZCmO7KckH2NIlgL886EYzjCFaN180fcKwlBQSWxvcx2VsTfbeKHXkJ6XusHJCSncl4NTbdNW68
ADikRKuCD0s65S8p+IO1MLr68xUZ9BhIZRmfUQ+b+8kPaZ8IFqT4pQysl5SwjD2hXTfloH0MQ8Ma
2/6MgEBFpXuAQ0FgNjzb6ZZ7SN9pj+jJUTxG2dMU3JUO9LCsjVd+L/m24SA6/1KPPg27AfeKZ/5M
EurXnUqm4YvSItSqK6Y/8K72iIO9UnPgr46uzSNYTzPZh5wR4e4mkxeQKv95NHLYSwAyvDkSM+W6
ih3euxq9y6blJqp87nQRO4G0QnPnFQAmB/+Luqq/5HK6VoQFHTAFJScClzaVBjyvJtFGFjfCoppP
i348SEM9gyzDIhPdIU7SN6ETfkIb3jsFMLphsq92Wr1YofUQN2vT7l4K27prdHQ9SMVHagp3TM+W
mzySkQUSmKo/zMQ1I8PUJ/ECER/0ncA9y9lxpdZZHrMwpP6bz+5G6yJaVeMZNe46CttPox7YteiQ
4szs2BXdQWrtnT5fa2bxienqR+Gyl1AjO66+/VCFZqCDglTBrvy+7Zpy28v2qc7Fs288auhy4U9r
X0i4bj1gxJyL6H84e+ZgV1AvQT1+JFAZXOUyDDWY7dRkfWs6hIUGlRzJjb8o2NZDxCyna4LXyiF9
oItcNtG4lNs+um8YY8XOl+iTCywBemVG8B6a8t5nxzlzG5zc+tK07LGY/2ZtaJ+dIt5k3Rz3ixof
Vhj5s7xTazcGnCJS5pm5dyskQ6Zw2IF6+G1Y4zHlVbyU+i1DSHE0iSYkBDtc57Xnk/MmjR2gyQBT
jrNLCfvejeD2qb5O7EDSkeHThJC5mSJaiLGnENmcQZ4wRzUm2KBtT1e/1Y6BJh8j9gpmRUatil80
31AHZpykGSiDTQe6cgd8CJkFeNCYUWP/mvNUc2TM4JDBbRDMg0Zu7UXTehTM4VJKZnLiuUqzmq93
LTmxyngrJpyhfZlU+6TMT7DH8QYI0spHMqgRyOfoe3lDEzV8ZCh9yeJNtl5Bvkg5sDd3Mq+mRRBT
vers6S6DVb0kO6OMajbehtjpkfWCPw4vErLK9VimlyqRYGI19SstR20LVIwUin62f7GVwPZarqII
nptUyY8mxuaqNdfKT5EfZ2H6OIKyHEcHgCdB6nP36VAVxU+iUp6hY5BhOhW/LWrdtfaAr+HWKOHp
THlNzlCLw8IL699tGMi1FVkGOmy8T5Dl3VufIp9aS72PmRyPfpxaF0txIlTedJ8pS53lEGw00kJu
kfiv2hrmrJhYQ7iDEsp5h56cLUbX4u00dXdflE60Tc1gWPvKmA71Ic3G9hIptHsKsWXYEZXmQRDV
B9DqXVLujfTLDIGbyRbNYTrRqIRzn/B3mzRtW3Tm5RhTT9NulsoS66EAOd8hs8W6scOFj0K+j+8n
TeK3DManAWDhpjAimznRbFYBoMw9ziOSlp8rh2ET5JDaFNIO4LISL7RnP0qBwJh4PhiY8als8+lM
lczta+qgp7v1rygbf5e0ZUAY2Ce3TO/THDMHqVnlDpG5vXdBYm/92P1V2yi9Xc9/IYj+ggbn10jv
51zBjF8zF2t244DQtAHa5Yu+43ZvxojSm/gW/sbaIVDvRCf+HeKqjxZ87NZsHIEtedknSeVg5Ey6
UsJjR2D5cx5QmT40mmHdOgn9OdrXuyQ20j1/yqHFrHMdiLhfQa9GGVoNF10LX/xci05eOb63cVXd
1LlH3RsAQ8JdnW1cxM+mput34TAdp3FuVqK/1VETtwgGEX9DuQbXvzLjHiTVZN5FFbC+XMQoqA0X
X4NbUe6HElI1lNk4tqbrVNxpPZk2sV52D1Gub/VaHFkmqo2tH8Pcso95/VUjWL3hzfs9VHG5jwvF
MANCRmRoNy4S6LPrvZrMRPZNQonvYpi97Rr7eRBmcSfLS45lzmLjvJNEguiME7Ig6bdDwagJtBep
K33NFXqHyqolEcnn/m07N7Rmm53p4d5u9Oq3203XYIqvwP5uW+W8gqzFJNO9JtqIR2PgHUVGwE57
hGYcfVZtZj2Uontmu+yfgHL1igHlGONhLyNwnGzpUZqTHaJhzEbQo1aa6q5WEdzTOhr23ApJ4m69
x7zX/B229yd8zOEa4dbw0AzRZ5Tkh5Y9EopzlvghKV7IB6bhxSUJr/adWGVvP08LN9Ew2luUWq+R
UzwZwEDu/LGEBNSy/JlT8Iokgh1KYj2oAZIFu7qeIRgMDD+KfpRMCXbB9CNQyZmMVJ+gJPeNjPVr
E4ebEI8ttd3kb4fONm+pIDqP2jCYdYJRXiFJ0Af2QNm8TvQH4QGh6Ycbt6WPmSIYWZfeYK2I5jy5
SYKDXcAEAx10Ow7TwbYDb+uVTbWOCpVsU9f3NkamDkVi7/BIBPhDhsuAtQBXwcU+acgZVrFfgduD
d7QSrntTIs13rWtjEVzg0gJ35t0kJsuNClAoebbrwQRuPi2N5xkSoF70sb9xdAs/P93Q3lMf5BGt
8HiFB9MvzrDQXgGBeasBm1MHK5i4YJt7YhMerM65t4epYLgEL1IYscMgz9DwAVGVh9DqIY6poEAs
WU94XP0vvzCwiDOzMzprol+XXHyVfbC5CvdxRPSEI9/HEpmdKAtBKxF8WwB0x60/06EnoiiKcDUJ
PMimZrkXLGt1Zlo3gMWuZEjPHnXya7j07jzZ/QzwI/XNhOBR835UWf9ehEN4kzDt3siYaacocF7x
avVZVTP3KGnutDphV3Vxl7Bt3laNv/dCR9+YBCb1ZjsdS+xRqx6FJG/e+OTaP5NQXaLMSneM37qT
YQOuYSkRSV7tXDkJCE22cwgyxtIm8E9tDAYCw0qycEq88lr0UpLQLK1pjkcjAKNHbhlntGfibu7b
K7TLaRNaO6zxLSjoPNm8FbSqf4S9xU/PXjId8EPUZcEl08vh3BKPDb24g9OLFbAcqq2fFDfZzHtX
pMwfYWAaGxEN1yEJnGPyBJdKbWPMCM5AvB+86XHX6mHHjUoTD1Mst84kn5PUag5jVItNpYcYthBG
CYEyipXvg7JBbVovKtbCxSRU+c0mot28igwqkBLY/ip2s2uiAeX3bXCAUO5mRLuNuqxIfgcAy0Bc
atc2bV1eFze4d5N02IJXpNmIwLZOHxRAhDs1gzBy5V7tjNUA0/MF3WXITbtb90BBUCKLj3ygUB9H
r9j4QgQ/kvau7r58avMHzN/y0hDnnJt+y9MuCBDARN+JjtPtoXDHRxO78aH1acsNgdncdbrxK5um
dBsl2l3T9R2she5GM1ie+7QNb6syIcINN4o1VHi5Ff7sVOyHfLZ3Yu0T7k3ah7S35WcSvg8uGTA6
V1NpVQT4IVdyC+sQzAkqnYHPcxJ5TXgxLHYvRsRvkFwTWgAv2yL2NpYFgM7TjV33I1blV153lMht
uk5r803aRf7bdLIT0YjdhGU7xl69Ggi7c5VR7WuN20tZp2eFtQL4erhTtsumyKf0JoeJVwrxH7eL
DAXNWlM6QewFeJ060lbpMFzJIkUZMeImscfZqolOgoSBX+4E87ztIRuUsbpNtIY2/CSTXTT1NzaU
7V0M/7brEiClbBwYb+BOnQKshWXXn41E7bvOTm668bXOm+aoUxuRPxBtRyfUbxI4AuuMWOoVCH5M
NZbXnodeC9mSwp51J+0nLWPrNGTqwRmSadMP6hfVhraq63fiiKHQkbrgt3DYAj2CbJSS3iBGa58Q
M7mxJiN7MOf6xmnRczR1tC2H2L04tMv9iQUv7s30bvRxqWl9u6+srUgcMtDLj7hui61bG3gbwUCI
iO2H4cNmJWv65DbWEYoe0wYnbnZlnl6jRt1D8urvSHaI2RrzdsaV+sW48taFpvWpyAlnj8diFmyn
kL+CAqe5TlN4A797U9q2+ytuEAF0XnJ09CK4gOpi7QOgzJbRgF5i7rC/R7esGqBGVHvnOITiKYNL
OgHHAkHEwuvkNLq3oUlgrzLRFfcipHXiRpq5TStvjhQo4VEw4bEEXe0cbCd9nmajGfmbjHMsoBm5
KgKafRvfQKhIHl39BJYxvVkOmhZDCXFxTNE13oQl50KDhoMitmEqmaQbS9IhgCHanWoCtOF0CrSA
jUdmiAuJNnX7nVs6PyOwx6s6VOa91CvumswVUQ0wiWgq/dyO9mvQ5mcE+OSZhMFdDu3kR5byXkN4
ZUwa9augxWI2zpNOg3mV6B3xjP7OnO5qRoQn6VFwYUhJuDM3I7+5yM8ddioZVU9mN+FDLaW2oVOX
dfKkNTS9PFvsK9sx10NftKSwaKRpEnFhusl4nwgsUGMLy7YY7xwvLfZJo8GNNgek7nhTrOlzzBVz
S/qYQ9f1W1MyPXBIuyEGxi62paFmizMFSk2HyDIGIiEjtZfERRPBEV8CzbsCAqRrrXqNMlnSuAOh
sJ6cFnXP2A+7aJ4cEt7alMm0xfZ5lI1fXZaD7qKwB0nZ22Z0tCB+0PRHn13C1Jvljha6sLj+EVJR
OVOf73U4jesqBBWTe/6l0xsTfG8nbkLC8BKTlqtJ5gpAiRaPuquOyjblDXyFtcrz+h587VwsY3Sm
dhpbJiBTcPDyXOwM9ARToM5tnL4ElW3fiDAK9kzaEfDr6btnWzhQ0xIQphdMRMxIsQGp8aNgsDml
ib6tenEzjtyYirI6ai+xhXaj1LJ+R995IK2RxV2YPheZ6sN9Cr4na0r/PhipvIOhh98IXORKOru3
NpR5E3SJS3SJ+vDwJQrrpTQpa4HW6DlYlcnpspu49Yhw4v0xE7mPnIxszci9D9gj1AL2i0Twudaq
VDvYY/lFzvdvt9I9AmKdZlu6tbW1o4m0xcziElBFSXiTRjfM/pVmEqENuPVVjvxM11w8sUhR8oCM
q8QBrRvRXWrlbZep4DFm8BiDpKQs5s6YPpNjNVwQfwn4u+BC7piEsKPLvSN7f1YZbvyMYedEznzN
QkKzsJh2hSvGmRFzKAVvesNugYQNBmpRzY90gbcTo7MDqHKP635u302Ntm8q5IE5jG9WsQtu/Ynd
JppnJYCCsyR0eh9u6pAeStnWhC8aG5yiYq9NbroT3cgzJTMEXyexXji4c8oDjcnuri6uQeTDKooi
66DDod5oU/7meE+mwWhI75ObAlLmys/pbtBXx6VhY1T5SfA8u216QLKdrmz5/WMbM40xJAKH2hdw
gur66gJKiOPmSLcFIF+MmZzo6dOAg3ITMY5gjwwHL9GnOxWmchWnD0WTs1Maw1OInG8vLbykmC16
pqBseh30fviIFegf8AH6hKK7fXMSTzsQWL3xu0i7q2wCUHyb+67KaJvpnrMtrDJ86vE/rb1SPVhj
gx/J9FFhFrAoO7uhdFPynHURQaq0vMcyjlD9Wr/lxN4+xUnZD4Wxzy1cOYiUT3FuvCRGnO7YwE8n
OR+Wj6w5MaR1QnJbld4DBPYZmBoj3vg5iHw5LGoMpAk9bgwc6tTyaIxqMyZbYJHks+Ng4BPhmitD
9lOow/K2mkGEcEznLy1fXw7NCA+l1bxnnjoj35h39CRJCtn5RnMfzp8tDwW0o6teDod4VrVFFsKh
OdjBShVDKu4ZM+69xXnvbFUhN9yUGzIdOKApRAASg1mJBpMd36IUn6GeC9nzBYLqdPJm9VmuxU9u
3UE77h3SVuaHpCRr699i6T/F0gADII78Q5m7eW/f/wN9dNROl/fs87/+c/9Z1MH/JqwAMZl/5i+t
tP4HrWH8ty7jK8uzTGS6f6ml7T8cXVowTyBVzsQUvvQXyg+q31/oPv0Pk+EBCBbbc8EeiX8FqCLc
RRb8t1BHC+U27BYJCpCZHCoY/qe/A1XQD7I8FV56aLLys4gpERQCJVV9QSWGTCYwH8jkOcqqG/Bp
+ykMKaBDprM0Km+Rt6xcQt23gTcDhRg4Mv/BXIokOzgMWswV48+0O8D+RiPDdTMYD16nXTDo01Yu
/pu981iOHUmT7qvMC6ANKiC2qTWTSc0NjOpCq4AK4On/A1b90z1tNmYz+9mwKG+RmUhEhH/uxy2d
07n1R47oB2COfianPuh4GY+J1ccbtiQMpBL7omlwv+mF6VllDWavrlZsZFRfLHCj64y1bj0IfGMT
R9u11XmX3Hwd2EW2bAOZnqGEMF6+VhpV0106ExOs5qzlo7eRGlZMfrLn2EFZ6hBY+6zPtUWUmt8F
GbVVMmEaTneRHg9LCVGuKO13Q44F/yCN7MnkbMZE/7Cz6IqUA925IUrm53iahxbcE/XYVend9RBY
YlQCVIdi7Y0DMAxXGNvYtmt2XNFDn/fUNmPI8vyy5ljgffm5voKFAOCQEN2qbcCu9DU1cCIRtyRl
RC6qp65F5EAuKYtp2ttDT+B0nuTmpOCzyqbDfRzspR92w4qZCOPL8cfOtFMSgowS1jYFwmUW0zZW
xmZIIMtHUND2VkdwGWPImN2njr4XU72vcwP1Y/Suejk9e3ReMruqD9RESc5iZb+WLduUQW8r9nCg
+mWkuPlhOcqxYY7YIRfK9L4B7wPj05D/aafWDuzdtpYZbcUkvvy5DLsoXorQ43oga92Jr5Sig6XW
Vncjf1YwyStYs5cgt08VMnXMnGblgIbhFtpAXlYOWnd3P2nYAJPcuw2t/aZB26LUbYteYbbdd8Vp
LW27F8gHp5HI56JwvZ3TQIWz2P7ljX0Cv2av64qJ8ChZfeOfNhs3ngu1OmLUa1rVN0OrrW3HOIUh
D1ojElGZg83GuqBUhneSk/Bx8HHWeQYnyiyS6ObNvqdF6+hkzYMI6ErTxy9L/IxdYAIT0v21BXfd
CG19DRoCL3PaxhvXaM9E26r9aPOSCYbsXHklFocugM9XCHPTCEjWDK9uqEn5JgYdcu70ZG+nY/eQ
NcjYab3jxpLfDzX0V9Ue21g9qj7MdlqC5NsA7x5DEeyFH7xObaYtvVGYC8XYoY4QWxLNPjI7P/e9
JWgpoXqGMxL8CEo0rBD/QxlzCvQi80gPRBASmTrUQeRum67z1zB7MaUEDZUPXbSPonqkV2p4B54W
4L8no8rwvFbcLpzy3KT6O/BEfz+OxlOiyCDFrrNhYT3UwzSdEo3qhJJrVxnOtKXp4i3q/Xwd9fJU
tPa4aSDkOxq0jda278rUQ+oAmIGRgC4v7KZrcLgRBTDNfe/FNGV8Y2fw9y2W75XBJg3WBXj5MgrW
/pg6R3QR/uhKXVkM8eGNfb/kG9CS6mAH8n4rssjfDkhtK53D1RLdOaTisq6w5lrToxXx0PjRZ6w1
MF9U/aBGL73D+89Wz88O0hXVvQsKla9ZzSpJiMe2Qlsk8NI3joum6xsXUUGcd5LZBi5OpAu/SMD1
RO/M50HGDqhFHti/srlhZ2O+Z4ps2ZwGPeCJmxxr5JiX3qJDVYfRjS6jzOot61yxsTW7O2bMFWRp
Mgz8sqc8fhQqXU2GTCBy9owlDSYftnJotPIM/AG5exo0CYdz0vh7QmrOtPSoudBOqnyTT9+BK+W6
NhhiVMxxE1RWftpkqptkcsccGkKqHnGzdJ5b28IyzY2mr6kSx425URBIb2WIx5Cu7LVeZXg/Bidb
sRYem5qEgVZFNchHY9eExROiZ7AZfXdrOao8lmOzt6P4nQU0X9tTcIvxJ5jo/Pc6wFVOtz6mEAUC
x25crAkxc39yac9tUXww9zsnyh7uDBCuS88PvvJE4/8vU4qcJEOp6FNLigYFc6rWjsBy4RnGE4nT
51xqFk2g5BG4+NdN3GB20QdMQnp153EZmE5f7InQLn1LGDsR94QR8cZROOPhyRu7o6fCbNMBxtlo
NeWUcfSmQau5jjC6o1FnptYz0fd9j9Npo94itysvhhs+9yM5bj92mbxSA1Yl+BEFieFVa2o3MTUY
8UP9zvDrWzRwXPWdZni1zQaxTrq3nkHgQbX8qkaEdGC5Q7QyPBoyLRqZn0pNv3p1ro4q9aB1qjoH
qTOtShLHqzbu1Ssyw5kFrdmZ0oppT74WJTaqMbUBUaE6Hp2OR8SMsIQxUN96sHDvonJP11DKnZQD
XhGUFxTFD0S/eJ97gCWsVr4JZj9whUD/4FbOoYYMp452R2hXI2VS1bRu8XutGlEiB3rOy+TatAU/
ZswIj5mMi3Vh+g/Ac+dpk3whqPTVW/Q4R3HgUpvq7yZv2jhozQi5uEhysZW6+92UswLgOK8Ec5gU
V8ll8PXqMBycdoKSZtG8M9paegqp4P0tOq66tTVo/a3oE4bamX/nRVW/snyVgJisqT5kMc7yLr14
iX2O8pqYDZ2N7ETGi174VANoUnvUeUGT+2/fQOymG5tO4C0KbItdZ7R4YGlVtCdMMH7m6utwwg/p
pjhsu2p01qIq/BU2p+jQJRH1Re1+BAo/27MxGGiYNoS3l1RoLXvKdS5Olu3qXmJWxMtRspyYQKKP
KsbZ6bxBYe0wWVZvup91F4LH3WXU6w8vmTZGsMFXV9HISImr4EVb5Wi+ji0Z+lC3TYl3kyxpWms5
ZuY8Mj6n3qnKYTcayXsKtpxRZTmvS2hEyqPPgrKddG2lkTzQ4rTWgom7JaG/LX9D9BLK5y7CWPA+
+m250n2gYtKtH0PX9G9Je/Qjqk6VpPG5LNlImJFBihlPJyaWrN1VTpje2bRBOy74hQKwl6MoxgzY
iuh6c+l6Ol7yUWkHMy/PVBWCy3ChiJIC+4hCmB5GND/HaVYd6wQjVnYMUB3Q4hy1N0MuTVevjDXj
gB+2Qz7w2dpe6amHl03yYOAyZNGczBdpFj2kCgAylqZ1uK14qSBGSAk8t63Ens7eg04bwB+MIivD
3fVNEb3auTK2To7vrOon9lilg3AX9Bq7L1x+7CuDXWyzzzaDAdaWWeEBKZovjoDhzqpEhTlGbIZ8
3MUDrbSdGM4MojzDGY96kHv38yVDwkncq/5GdVG+rifc+5rTmmsHFWcdBJxzudiWNo67g29KFmaI
sZ3ltGuG41yzYXhWLlt9UwXboaKkuzNcbUuALl5EnrupxqK4yiIh79Dc6y54hXwe1rTMSSajE7t8
sh49q3uESwU/fqwa8E41XOmIuauRYVUStAoROWv9teGSa2r53baOU1rghh2XS6D6hCacHpWDx2qI
+TYBoxx2Ukr6wzTvfOc9j1pq2Soz2+HLA33fqNewrE5jbr6JuVurHaJiiTEWAB+lx54eekttZJHu
O8KPXlDY66piKVB6DmxB3ZXYrVf96L73AKsJwKVbqGd3YcssyOjNhZCdRUfrXrF10fIE3K5/S4v+
A2fPDLdKlt0YnLWq+NFze1fXz7Xhk7XQF27RbTvT3FMp/xkM5U/UKoICbzAP7kbyDbDCVs4z2Ip+
WX7g0wTL024Vvt1Y+Gf2pneabu8Deu76oL1TatjJSF+F2N4XbaqdLTYRHfEDYptLCeN3xPPf4kGs
tQbIk0ROaLf4P54ZHEC2QXvHwTdru/7KmKadbYmbhXaJuOh+io5K97A9qaZ64Bu1bNnDLKb328ud
R1baFo/HT8/Ge5GNzUtAa7nskIqiLjim9bA154bYlmHWArXpXCGf12TbCV9V6RPB250ay0ObDLfa
Dk5eLuJVYRsPpSGPZD5QyAz6UeOaldbyj9no3JfU0nNl/+mEvw7DWCxTfAu48BY97sNe7zYVTr16
sjeerB5aeoAGeU8ABcJe/tiGVzAkG8gONGeFx9qyfxz72sx66vw/ZFYKUp5zhz8dFV8XPfI7rqHn
2k538/+XA/UiRUEfXNZ46opBMjzIUcOiYxSbQYvMtaccF2cmZiaXGafmBet8QPsvan1+gZwB7i0H
klDOiBcAWEMJOR2aVAFNMt6NLRMQWe5DRGxyh7SoTLa/FQzBJ2YJud20XyX8L88TuP78514R+i+M
N9U0r4NsTqrbKKP+aGT/pC0JIN5Q/00Y4NVmFOpL80dwZO8M4l6CiEK3Kn+k+vGGffC9sdVFY3fN
fP8UyWprq2hXNeWnNepXEIpnR7JhAWPlORHyrjs+FMp7dMbC2mqh+eqG6dkZrV1idPu8f8hBeXVs
cdjQz74ii1kXYDs6l0VBo0qf7aK7apbXp4CcXm6NK00CANAKGDD0pIXMLdjfYsyJK7Q/kbSbQF7B
011hROwYObM91PH3tK4gQIf3l8Eae0qXLrIZYH20ySUv8QkLrCnara/mF6R5rckgOoa+CLlFdGV6
jsYJsR+OTx3empxxedWqh9wbH70pP7lNfHDSbpO05kYQGBuK9kBD9Z1eM7Qw3XyZldquZaZfA8Qz
OIY5cbxyNHFCGnjpBZMpB2P8ICgohMWXN/Fbl+r3uPVdhlsrFwZWIuybo3WvDf153ISWfd/86JZ9
tLXi7DvUcU7qwl96otFvN7vLdCN/H13roo0eg6b6J1WP0sivNanXpjEP4fQEM3IrBzZ6U7OAtfFd
hbjqLePq4zzW3GYfuwnAP8inoOPGHi1e1ZskpzJNZ03FpneVij5Ly8ZOlOIEtcc3+gp+b5lFZm+a
rHlrNP3meFQfMLYKclI23VcZxmvdsR7ysjmOQ/kJBmUzat1K9s0jQnSUZnegxubQ+8JuOG7lRHXs
+L4s0vnA+MTv+odegnuaD991iug89e629TN80P0EfbNsHWKSDqKzHnL9e099bj/pRvNNfvszbMdD
AT2iDABG+/4pIUDgDF+hiW8maTkwcLGEInmDo/fRemzeIvsCIw7ebvQqgseiwbtt6XjCe3uPtnq2
y+pY9QyT1ODLxSR42Y95c1/O/lBj/GMOvOSYLLwUCn0qFfMOGPOza7y2LaIsxS6N5l8Um4miEq9o
qAjYJEmr/tKltFZmb52WfBQ8J4GfPnRltE58/TTa4Hvxy2w7JHyN6XEuugduGJhzyRFqlcJJW4Bg
VFfSOkxco21j1bRVj9uEg4WV0NjqBw/UxjPYMhhQjWeGtueI7K3orrSQL6iCrGirdJlfNKY23xZ3
M183Sms0BK05ava7e0FovPNMdiOIY9CE4wGLXfwc19gsqqxrcZfAdTVDdGX7Lk4D+BkatlBMjxT5
ccPM+p3hFc7C7lJcsOEV8msLV9PEzKG+8wzjbySTbejBcUyTAo1kuMfBx90t1R4ly+YiyKvzKM0D
oM1NabjPU8VVPc61l7G+kQDVmQNcWv++SmpyVFbDaK14a6xy4yaSQxtjXLICJjHQYdRvg4/ohJU/
duSLTya5tmSN8AX+OGfeRpcZwL2R4as2gMDRdihyEydibhyoE3qCRKiqoSUG3bwbpXNPDdJUGJci
zu7yNt87mr412uEOr9NdTtnhaDRrZuV7S+EAS5/soXwqnOo4uv2pAzQ5GiDlm+LVH6fHJDceaIJn
rD2eq0nLcegwuLVqLG15wpGImvVRdat83ujVAdFAjoE2c21uJg6WHxNUJHLOKsQqjm2hztvXyNoq
hvahsm/CGq7SLV6j/E6L6R23WXE5/ZEgPIxDupNzLtJ6NbKObbJNR2/K1sDZ1CI4JJF81fvkEfO5
tLch9wgwx2ekx8sUzy/7snmmMm4t4+bdc8IzG2B2WhCRG8HU2rkHJtau53+r0MdThEpRjGQDGPXf
mw4lEuW3BECbWL8XvjsAP61ynhX6+gZh/+icaMOg+9OY7qForFU6MUzzx5fUGO57/rqOhcIojoqM
MHnqH7iRtLqYVAeI6UXWNAFjh8wmpmBWf3Ucl8dNw1HnqHzJIBqvtDrNzxcNBm+90z/7ZvueN9ml
rQUNUNkWN5sdVzezolPBAxvBeizPxfid2eGfmJ6AllloQKXxYpI2qFSru1F3xc59SuJV0JjDvEdc
GokFPYzvHjlFOXbHjt6iLUNzH4ohuMcwffCShHpaxfheK8uHVj5MAXUB40zhxqPgdgXOh2aX2rQT
G/EGDxR05tChx6bDnF5UyJMyI0JCeK6c6g2CSgyKszsHxqCv/WIQKw7oD4n93ojhjpMrG6asZMc2
3hNVd/3iAWc5t6t+epW9RdsgA1Ad3Lhwijtdc95anFULhT15tPLvtBlJ1/+EdTHfwPHqO/bKyjTC
YmO2Heb6aGWgm4LgJ5Cb1Mc5EbPsPHqjJad6kt3+ynbMS0doxGj78lo2/bnkWj6QAl63qaqXbtx7
BxsIgUbvBOlNYrV1SaVm7eANR90uiWuUCfsjy/P+ZNhWSayZmOinft1pgX6auH86uHsWomg2thX5
19bG6QynrSBqF+eLmiM83IcQTLgIzEU3kipSxrjnBLDwVn3rgy5h8swwoXlQpSnXEHmjtWhCAM0E
jJoofORE8Dlh7NnUmJX3XY9kHmbWkmC0ubC8KD6b0Yijo7YfEwcDulFjKLKtqzNg1ZegNnzwDrWf
CZ7G8HHS1NUOiudAwHwVbdqQ7SClGrW1vUsq0nEZaaYFPTjsmyH3xkmCCdGP1o5BMDMdmucuzfyV
ProvOICsTVwoQnBwJW3nVWjM6RqOejF7uUWA63Rtk3gAFL6UVdKuzK6nB4+8Xx5CpsSTyznALMAw
V5LQmudv67rhEYrHDTJ7eyEW6/orP6oBW/fWU5l9MWT4kMOFes8lPPUnWZHZKWJvB1vNFnmAg1aD
7ModbZwDsbhQfRd2uTPPcEKfw3gBbQnRIF26EWa6sEw+oirnFZx3e2EQHGzdyt6nJIoZx9Z7C8PL
agbctgEp22TsXJ4NDK1+4w2Ig8G7YEgMR54UOV4msY1czpyKS8lKZyiZ0wMc7UkuCwU6oHfyoyjT
B5imP0mPwS3zIQY4/HrSaVnUnCsA6D/UGLPcvVCRzAmAQGlmPWmJ/VxGpk7qTXto5itZSsYiGOdY
Ew26/DJ4DOvOaxcqdBA3ChxF0t1EKRebnAaxCFie8o4uP6zXKl8PmbwmifWojPI5Al5lXyX0d7cq
wMt669TgkhU97o8mGN7otvymrcnx4Ftl4KdghIzs/vdTSZ+mjsI74VzFMwu2gSIdQu/P1SDCBaW4
e4wTR/ymnyxxZ30YqX/VOeHacoBl0shzaZhswb+MrW/akP2qz9ykJNjT6hXCMpdFmGzToLlxvobB
0GbPnTtLh1hhFn7kg5uzvsFfJzw+hHorvEkxmwSxo2edzIm7gqSytUNr0fIU5LyAc9+kcC9BPAYR
rNzH3u7fArpOIhJ5U5XubUfsndB4CjD6LkzN2LNkiwVXzGXwOooYzXZntgQ3B/XNsYrRVZd9OCnp
45KQ6ZAZMEvS4g0Xyd6j2nHQcVQl8beO0wCUzkOYWJ+mHM9JkLLXKtSXrsQu9YZnC15lR4wNdWh2
IfzovvzSyhcS79E+YOVtWpqtbV7JSNIaiLA633A1RnRK88cuDI/TRZ3SksiqmATEwhKTrt5QPzRJ
dRO0UiKCLKJeXRhyvTiohZgW1A/j/nsYiNng3Zih4MsEAKWR1xwn+RCq7NHMuzsjCNh5RPdllx2x
aVanodX3KMw9p8S4ZhHPi7UZtstKcw5jCesgdSSEv+LbaYNdqkLYNWrlwhmCf9jySjDPdZ99gLtB
TwnE/ZAOW0WVWqgP/GPGXjnDT+akb1B5XnVd3LWa7NZRngHCXaZOQlL7J0wQNAr2jTYtSI4rjm5u
nDXfWZsWTmqLvB/+gIs0fIxb0zgHWD5ollOLZnT1hTFn7PQkW1IC+NDEpAHd6sNSHLV8Hd8xcj3z
GDVfnGfsQDAUgfj5tOts86r60WJ5GJkpysm82GV0H7fuG6G3J2JquMQz4Isl8Qh9YDMC5VNp+dXT
4ErnssXKxEgx6bf1U5iru8Ql/O7LaAcihFyJKn8ASAIbLa59Ma5jo2UqS2rJbeERoCqCuknjGLW3
oQBLd4ETzW98ie/9nx9q84f/9rl/+/Dffuz3J/76B+IGFKvF6CkHfJo7DzR3w2WZeAhlPbPv/5N8
XDArYMQ83YoEjrk9EwzN+c3ve/988z/4nGJ4QjADWcQlhLv/xdmOETBVbAEYzmYuJFgzwAfzm98P
fddt9+70JPWub4//ggeGRRKuRJTjDgqqDCLDbDj5xefaKvem9e+7JCuhGv2+O7VzIZenaH+fkZl+
rkBozm+0X5jm73tkFksncHZW5rdbHS+ZJzp+399f8693fynJvx9XYzsLdgElxhJb62xWUXMpLMbc
v9/8fu73w98vuF7Y87z/55dh4sgDRVvZkvViWJa2V+qzrVcequLZVn3LRBOiKhM02oxtk4VNH3AY
AFI5/HKVf9/755vfz+Vare397tOr6KzWhu+Mbtm9I0tKp7z05IXIca4Vf06Mby6YE/Ek4p5ax0NI
rnaXQuBf5Ihvmc4tzmvQqszhJ229gVMqb7y5SKop62NljOPK98lVTdwmLVEEq1xJCfnBCPahV9xR
FTUepD3uDKlzcx37S0pJ+toVLuZOXj9KVCsYBjtIClC8lHjR+zE79BwCkkmUFzenFhqH0jg7gtIt
dnMtS//QlnGwlGcf/G4YL56abl4ypAfTDtpjVIYHfaw/ZRLR11hADuDEmDRDcWkI+19au6aPmUgx
U4ZygTi/LkW/d+u5Z64hDjeRDeHlxpNZ5oDRQiaX7EldlipSLJeZMuzkTY7yYep7bdDvrcFoLr2Q
Z6PENTKVzr4yp3LPPnzxRG1hdtZDPKZFa11607IuYxvy6rcUbHL86Fb1x81JZPMj3SUX6SovyE6A
GtvCvb7GrfL2rmEFp9QM2AFZq0BT74aPjOJV5k9jtvm5KNm/TwxfOiD1Lv9NPBWgFow8qilE1j6S
3KmJsgwKVtxglQXgpqnACv+n7ASd4pJgIN5FfMs6vWQOz4poMPJaejsRwc+LS+S6OXGmR6ZL6kxX
ocSrmzFSQW7Dqqo2vUGtI+dz90zbiHtGI93Tp3MzQzrXkdjGk7PzPR3ro1xOjNjwCkI7KMwJ6pes
5toO8N6IjtMqrTlKoAPQ8Fpx3KSp/EJJL3k6fzzF82/C7EljOsf2xtApt6X2mUJKJ+RZ6VS79Ktc
shL52YXKzFfWO32HTPfIBmStz08iEyWcJgxUADfP3xXRMrZMaQJa/37ury//fkXkbgR0ido170hV
R1FZoFSG/MXyve/OmU40dbB3TcoHW9IxYstLEDmAFGmnwUGpqQ+ntn70LnmkT+Wc5nTXWvVxUMYj
QD4AhbbxXFopuGC/enehlKDQocrW022Y+u5ItHdla/pJtOwUDWc4lQxgdpq7rGsAoFZ8wpkJRrze
dBHR6NiCyO9iaY31XixxQr/YJbTctG1WmW5WizZo1n4UWVQ4sE91Nf9Wh5miK5uip8LrmaAY/aPP
WqUp736IQ+ZJw3jFPkp20DxwvF1Y0G8XHqSgIRjO3pi+DeQBpMPBEwfr1cixzhigJXeMttmWKH9N
5jVaDAmlT8Kq7nL33DJG7QlM+yazlDQmkR6sQAewy3dr4jdFSjWqX30NNZswN9ffu6ra5m4ODh4y
DWbyo+elPNmT9UdwtlvUYAU3IlQ3ev9A9akSpS9slnA294ZzDfrQpQ0hBt1VquOQTt5S5f1r51g3
e7pNEZdNJMNrp5nZKfHxbGQUQpgmtLu+PBIKwqqqXXS6YLgR2qgrNRbnXnsJKiavZlQw203LnRTT
RxDMTZa9vHmGvR6SmxAX7viPZCpRh93iaZQ5tlXrRFKGWIVw7j0j2ldt8mUb16GPQNV5zCxKr30v
cHzAkR83o8vRr1M/RVX6e8mE5KqpyF2ReGCab5pHo9xYDoyrKQzSleCchwckuZsm3V7lAw9DRp2M
ME96wo6yMfcdgzBVGETqWx8uACldQ3k8oRxyrNjgoiwnrBk6rJh4OEN7cdnFwaMg0ZLlKSE8RU4b
8/KPG9qf0IqJEjCr1DsLTTLxH8YmVrtImDncNAHLI/wAkme+dALBRTSH3HXDfdwpYBup9mJol5r9
WVXiQAH88A1Xhdt0fyir6I9hcN939ZINYnb12Zz1JhHUMcQrpsXGwqVUSJYcoDWwlJlkBY6aCcRB
u2gs/TgKRnYmlK61IztjKRVKRDwS6fTwOIcVTMpAcCzzmZCH317jFEe3oPvG5fBDvQmRRoWcsIBE
tXOdqd5x2i1usqmecEx99nbyk3TfdA+LTW+O5NogLnHfta85D1YuEPUK2tcVJ37mAerJq2Jw7f5I
YxUcrM2HLgpQWcjLrWNPa8BC5RKUxZ0RqW5Nfwxl3QG+wDS1xEl8APajlIUTJU/3XRUa4i0Qxk8d
TXcOuYd94UgP/HSzLJjQL2Tk6+tpgMTmt2iF0Gf3CtEjGsHcpfgP6TIK7FVkVT42ILvj9wEWkU9c
XU5Y32ccPdeaKVl+A+Yz0gUrpTVfJpb+UMumR21K9tyRokNoFBdRUqYY6sZDBEpqCYwQtEY594t1
9S5qSasHGQSnGb/eQLqmdcICLOM650Rg0SmDk+6RbQ6ruWUEXI5osIEXs/dLRN7aNeV7N+r+1qnk
PbKsv7M84y5mKCVhiQEroE2ZScXa18MbM+sdypB3CV1IME1b6fsE2iU5vS6neYqNiydIaENfyZcN
AQTL6v449fScD0XPv+0c4PqeumBMnrPuLrKb71D1jzXeAzZqctUPOvRX2qW6JLiisuDPD2vUZ4Ia
3G3sbc/eGOq18Sk1NSxyYz4t1M4PJVYwJlyX+icTGq3uf+stnkzQEAP7H/0rqAGWW261swvbW8Qt
Hsc8Q54IOFLHTq0DUtun/GVL2fqS9mMjOGrhT9G42OvAfZG2qsxjzLq7SRXzpjTSvHPk6d55zLSV
MdBAqlN0voapTsGYoHggbS2s5y44gtCjbJpetIEINVpNxZPoNmcTYxKF8v0F9SXbig6fjj7IYF3X
6ecvZ9RuAnL1NlaufqrgT+VOIkkq89unWpxgPQhpBShf1Awx/esz86cnOZ8CokfL4i8s9I4aIcxh
R0fWLFVhBeu0k/XLXx/iOdlK2xh2Y0DDLodshovz5m8MmVik0fH3PQcRedcLQiG/5dqZj4Xz991J
IjgDWAVCguudJF/L5BBK5O8btw/KTVJ0r3wEZGQgCEpi5NiEWCOi+b3Y4+jS5tZ+RE/lJQiRqpqK
Y9U0wJ006VO8PHG0bx1oK6brwG7tSFS6grmwq6b3MY8Kblt1ceTmfowK4jI8QaeKv/5IOUJxrLUA
5oXQXn4/lUL0W+IsKSCvCTvdD00e72EerZ3G9Hde2GxwMzfH3zc91WawCuCz0Ai4M51GW7nS4e41
G9iHbM5iIIOsMgVvOIRWV8AnDXnG8QNq2LDmsEaS5MOKfEZ1zPqupPieLUbHLZDrOv+kkk1j6Up3
XexdOqkYLubQRuw6sVepnjZH7I70lhHEWuQxl4/QceLFM5L2F05ruskXx1auB1ykx4HjyZLilXoJ
LmFBhAbBxHEZT9ljdURbqI6t3uHoqMwtnQMlWwk/rY89QZMV6oKP8tjVR1MN3pbY+KlN2B2RPJXH
QlDcYTThfHcJGYT8fhIW7IpLChGcQjpO7q5cewUgI3eMjqlno+38/g9jFLdaHEpllcd+fhBCxcCg
a2IKnfxuL2N99fu7J8hPx9/32pi1FUgesuoo76jcju8lfIHUkF9mqE97n5lvZsZyW/ZkSktdwZQa
jpENwaau2M8QM78jm65tY129mozgV7UnT1XReHPcwpmX7XfYNNysapHiSGE7N5rOBw/0Zhq67MxY
u4JzuinxCYWawCnloSY5ilhKEEIhHOiND5nDx1KHbXNv34KBvd7o12DmnHerB9WTY4TWdNo/KyyX
/URNgNkgmLtJ8uf/8g6/eQc4XQYphP8+7/BQwtH4j9VHWrb/pVb27x/8O/TgO/+wbfxJ+B4tIWxn
Tjb8HXowdPsfumN7bBPIRJgOsPf/H3qwxT9829Y9l4Sn4cLDIkXxdwjCNv9hkxN0CEr4BlvX/x0i
3rDcGQL/LykIHYlKkNOgUZaCW10Yc+3sv9TK+npTtAHr0RHvcQAUK0Ac9byO8DKyomrSfRNy4sXk
+wr8aS6fY/ammtcp166gCVyszfpcEEjUs3fcjdkDIjKo9lmPmU27ZjhcQxRglxbpgCaPQHodL4KA
8ngmvBomgU1JTBWIlgddieaVzo/I5ua3xuleralhg/GLMeOsqQqEf+9qzBYoPPlib0nCjAzgYXv6
b7okjOeXT8k0wX1RX14F2pPauk2Xj0e7IAMUgDFKi5NI2ffmkXtGx7CWupne2Md8Wglx24nzHF1k
td7cUrD4C7OO3XXVcSBqRbmUWMEzU4kTfZtVg23CYwcB4az4EzGU0211jEvmXjBOmu7aqczFSYkR
Xnk0ncN2i/jmOEMDxLn91A32aujSZ81Ffi5wUS9EQB/s0NxPlFMwt64dIgzm18QJYmyRPxl73+os
PRD1fGgHFEsL1RxQgr/ypPaOh/SxqouPdtX34BabMaGWk80DaUb2BiUql5JPhk7CH2BEO3FCE1gI
QVEMxPecs4Z4RsDkmSnyuS/x5WpDfhY5f27Ko9Bg/kJz669VRo6kwvDKniHapfreQUBuC0UZjEkk
sktP0/9j77x2HNeyLftFLNCbV1EUJYUU3r8QYTLpvefX37EZp1KnTtcFut8bSChJKuTIzW3WmmvM
xIAoNyLNkNT4o56jYUNNAT6bdvpdZrfI0G+MsH+AI70zeY9d2leMRHFMVlWl8EMj9hwOIQEHSboO
iDCQzJg+mzw9SYJ5XmdZDIvnPovvK5PouHkeq2w8dpyEuSqn+3kq9sk8pJ7zaacxVMWGIps+QPa9
3EZcaxWTN38U5nwylc32VFsHoLZUpqeJ1yhY1bJsfuq10d5HjXDMUhm3rOERm4DWw8cc/0t668FC
RGEAWmi5mJuhTWnKiULdMOsZNDQYBhNBM8sax8fGrfTpro1IkBptdK0NSsWUD8lbNBSvuV29phRn
bwr5GTDWS5VWuLCRcWB6QdFeUXzNw1l2irMK2dBOQc/XOiWOimn1rGxhdJQP5WjeL7l9YCJPXL7C
IY+BujUBLmphcGsa7bVaXDMnjrcgeO7xK5ncutwbDLmsvwmdE8ZhpQd3ZBoVV+s0cut/Hloz1rdl
wU/M7ZBxOU0LbuhxfnVsskqK4gV29wt9CGpokUZdspqUWZ0/VVTxOWSxvI58v7Lob7XIvnYRRYaF
FTFKM9UvBu0OgTOEAlkijypr36h5k20xQxVqSGkYHUVOwt9g9SoYLfKw69blmATijYxPJqLL60Ov
CxM4sduKLdEZe5Nuv/71ZELdYb06N/X6ZVtaKgPUFkWQP8/97e1yxJV6hVyINR00zrHD8ZOq0HUv
bThNnhIn81ZTy04ISYlT1SxrNxilQXRqsQiw+/jLkpGzVL1cAwEPseSeswj0LQyWGIFPRBSdpUKJ
oqpySrCfC2Yv69aoVbfznCq7y6H1eNKo1/EUI1H98/exeNH6ZzNjyXYx4OVIwmlLtYkGV9ri54ul
+s1qZLUek8UT65+sD0UYGIdQ9i9HLn9F+BtEMBWe1HPrynF95c874ZXKM+uBIU7uQweyD4a+1cYY
SnKPRrBLi1h/HHPpap79CkPXDxQ5Fla2olpYe0NsEiwkzMic2X5dWvWtItSaYzfpV/kw+H3dJVeU
yD+OM8qGHrTA3mTBaYpofw+cZoMVZHygZLZgUqpGIbSsaLiP0TqoC5oBIRokOkFCtcZJNg/00zQP
j3ksQZobSmBj1iJt1SWzqVFR670alk+YglKcpsknqUIL3yWV5WW4UhH1vuqX10khyICPJ5Ah1Aga
Ze2G9LZotrxZgCeiZcF9tUzbQ6rK5bFa2o+6RQ0tFQgy87n81CfYBR2xr33UDvZTDAQzN610j9iE
wIdk5wcMTN/quf8FmJxkphyAUyCzotmDZ+Ee/bigdSR8XNz2ASa45tSVLySriU1G93lCqYjUmg1c
WDMBeCW/oiRd/DSs7WPqMOC2Sr+Nvvtqaq7V6K6hdSGvBl4NDLwldzIj9il6Eo5hhykvADzEnONm
CPPwgPd05JtqcLXmbhLhsxg1VKvs1317cKlVdA5M1nGMHoSZ3PqwxMEN+exxtyZMptWRrAPIvHi2
jmSqGoyAW6TljrSsQTlkydGcCPH+OFAuqLa3xgS6vBHeXetDIHzFEkc0xsv+LCy6Kry6IsQQcGwm
LJfWByKGcNuOtNDmaLZU7E0t7BkJieYlG9LoWEteMiSXXWupnqUCEhw5NFIqIs80F4zuBJpHCE8q
SE5ISZtYUoh/iWd14lZurMJRzbtYW1yTpBzL1PhwMSZFMQDM/OJRamvGi0mGESIVhisGswJVp5YG
zjXgGPEQKxoX5s+uEpEfBo6I4N82yQxNEqZyP5uRsFNb96niw44grb70cGlxFxA6VBJdtEhOQ0Y5
PNWpM2vCkaBnx3LoWM4j2IKEyPB6XZc14RaJS2xUuenXpkPlNd1plCxbznC1H4S32OUq98KvqxUP
69b6RDanv4xZLr01X1aO//Z7XRvCZXfdws0AUWU1Qav7k5Bb829rfm499pOUCxozJNZQP63XXkey
+lczUJg3ZKgN29cAyz7PskhhyfFnG1bgxWSCXGmIZmQ9o4s4ZetDZ2mIaAsEM5dj6/kOk1bxjanb
r76wlweJZPuPV+w/ji3mW8367GB3Iwy59ZyuzW3dSgXTMA3A31wSb5f2djm2tjwr0w8yN5Y/SDLV
9WFm36SUHu0uGc5MVOUblAJn2H/SB45xVdE/1b/GFlfUn2v3c4+ujqjrZkw5/l4VCJs/F84CAQJc
8c+dermGWu8wg7d6Cu64aMN6z/7cuT/bRlJ9WQnsufXCXC7ResX+ccwqnIGS2CIFcsEtvN69P1ak
67Vb99dnVKoLvDqSnxWyj3/dvE3LGVj3IQlz38WDBU2XWUi8ulett8x6K0XCA3DduhxTQsW3kN1T
ZkCCtQ005tFwca128tckqi7M/tbnfv5A5FDLsEM5YsD4BRHTHmVBFLD+bP3jmNQARpOYu2+QKVNA
HbNy2FkZhSBTtDRXQKN8de04Vs9CsVU4Ec4/TvO+XsJL4nrdzXVKB3+uaBUX5r5NKMAWt+B6S5Yt
gSlqBBR6SiO1vT4dwn2j2CSlf/rZawdM388tSRkhUvUlCcgxcUuaLaUHSptFaM/E7mq9t76owo2o
SJBWrRe6+DHq/JPi/kl5A/Ok8fYpKxBhgegYf+yD/7bf2qYE7Q8y5bxaLf5cYWGSuBrQ/hjS5kMn
+Snm5/Kf7nnNVa+769b6sPbb67EAiFtQ1M7+0l0CVMYuxRa2tD+bvP9b4YQRCTpSz1iL5cdctFqT
CoV8b69Z+0mb/u1Amqths1DGwF9MCvOj/bq5vmy1x7zshtAJZlc1pc+BiozoM+hSihPFTxoEVHzd
ujz8t2OFJJGEuPwNcTHyUP/tLSbWKl6+RL/Xt0FQKeQOoXxlwNfx//ay//bafxwDD2dul5Y8ZCy+
6/qsnFkf1ggtfN0ryYCaLYVvSgMudhTDUaFw++gE234esK+pj5djYyKs4lRZ2kGJtPxpzK5yqc8p
RxXXYn1ZOMdsri9ZX7we/MfbrLt/ew35D89ItFMhfnzUaC9KpNre+lc/b/fzt0M1IUa0ORuKhmXT
+vz6YIrv+/PssOgbmTrEvYRzLiI0KlGPlSKTscL+cDy0ZjV7hDqLZg+2+S/HxDii9AYnUX8Rd+aK
JpnWwb1aqSZdqWBF9lCKuYGEPuBYr7MEara5hEH+2si64a2moHPUBTu7Gk+1MMmmUItEV0714WmW
ADDTyRR/M+Fcd+215+3EM2hEFboLpLixuNV/HtZue92s8LHnx8/dnW7L3Q7U2neuVySvxWxDFg+W
GAHWXX0dEZLiCUckZOfCkFIXPc8Am5zTFhzX37IeWn/Q+hAmiukPFDV2DtShfSsmA5GYJcRiaLTJ
lwAjlxsyPAx8EgMDSz0xBqKLSpEtFjNuNDF934+5mRhY1622yynepCGKDtTIZOpeF91b2SwEOVG6
iAfFGLY6MeR9J7reSfzputUgSMT5edmv9lyx6NrTUaUJKqLHXvdHPSOohLxR7wy53MfCts4SnUKu
Gjq9ZPDaDcu4UEfNZPFiCLrIRgieZzPm2gLZTPxOu8YUcN0iyYbz0NKfk9ogza6iEWecXX/4+mBC
dd8WATyhSkwqKKPjd1N10x3JPisygCv8p+ye2thEmMOPkUSEXzf9JRtDGXgTd+Mshbe1UaImWrtS
IZXClIAFuCM2g05lQKZwDJ8zQcHChVkmnoV2UmwSoS6wcJFnHwcStEbMxlZ3tXWLa8S4cDkITkki
SE9m54LwWbdyO7H8pbV2l+Mr2qcLERh3LbmFSjdIVeJjtL7bIKYU69blIRQtFb3ZC2F3tJ/iLGXr
2LVuIlvnxOtA+7RmMPYdBVjDFcn2fh9RS2KIOfj6UK9NzYi2WoKNmpxCviKQwrNSiRzexjrv4tdo
O3lPjygulVHobEYYpnNxtQ91UK8KUP/MyUXjWx9iYoQy1PDwN8G+GiU+7MiNQWKXuDd5laqYjk44
TkdgNRjoXPbzEOxXWtnbQOjjkqQbMS0bIuGbFqFvXY/GQNRIIBZfmEn/5fwXBtj/rbv/x7EEUJ4z
YjI2nvD1Lm/qIR+v+wBAWqt6zGsIFA3xxkn1YLfkI24ApvQACjU54vmEGFc1yXmBkfMtyIZeteT1
bpaX2Gtke0FQcT/LBdABp4LtWT9U7WJfJVP5uOhBsG9j8gmdZr6pCqC/sabUDI/z275XylMW7qvA
PjPdTs5kVbUrKu02SmJxQ6AhH5UZbZcC79kGlEc099mOyUmlAwzRdrDuRQnAcbQ6bTPI1nGE2L6Z
kiHYN8FylwZzvK9bq7uqxuE0aGawH2uhpBuNXRzKwGBN6dxbLD/mNqn3JoJqvG01UqNTqx10ihqK
QJE8yWkLX59p0WZt9pjjQHUPY2SxQN5I64LFiHuJUPD8gpgfep4FAANLNm2jSFO5Uw0EHp063hDZ
QtsvkkbrVp/Wv1oNvJtRt9VJi9ZJbo7nJdqJbUick+puZXZrcltuYdTYz4cWLOcg0F20svG1MDtC
TkTmME/cRfgTUOcmxBRRuC+a5noZrBu6sxHYX2zvZjXLXSTw0BHJrUKdHfMbLOzdSG1EGCRsIYrI
NXXaE+T+sD+pdoGLEqkg+D9q4iLlKbeSbZ+1oil2FtIQyL3GQUe8TKjwzqikx8zREMzgeqx0BFJz
rf8yMB2B5AIhELRtn4n6uZ6HoIuEFQP852D4LpVNUc4UBi9jha5AezSKfDoHWHbtdWN+mmQ18uqk
QBfeY9GJJwZqgr5/L3UAaX2B3VdDZB3YzycG999lMVCeB1yhWpCEzfAHphhsodmfi1bvqCAYqbDG
1e20ZMl9TS2Ar9URVZAtxeuFMcl3LfTaZiyy7SIXKnidFtdERgrEVhMC7lAFJAhlkCC4O9UkMg3s
PHRJ7beWgaFfKc/aDoTncgrnsAc1GPc7bc7HQ4WDnpuTRsPN55sqzW5APcQU9rRIyS9ZCSMShsQ4
ZaUQ2nzqVCzK5jVNSgg18cGVgTo4m5XoGuc46nBirGVUrbS3XU8yI7brX50h5ptaREkZC0yqVMpt
nwImpbiM0byTQctNOSakXbcPC0WAaJ2tVmbqNogVT6tbgGU0UJcM4E0g51eOZKaYo5GJzqqcPH/9
WU0kS0pF67b/Pz33gyNjiYUN8P+enjsU3/FH8R+ZOaBj4jX/xpHp/7KA8hkAFxAZ/kdmzrb/RVrM
IgOn2P9O2v2FI9OVf1mYPcuQygxFJ3t3ycxp1r+IMlBkTmbOdlQI1/8vfDKNhN9/ZuZIG2qKzds5
IABM6CikDv+emevVNoqXCK9mCOCL3vs4IlGgm8T5DZgf+kqHqE7UW9dtMsWeKYiGOvRZg0rdu0wA
aTXItLpA1ILxotxCYGt7+LW5ANm2DbaZuYTLsfpJhn7eAkq+a0xVPw4pqRsLjNA4Ajwjod9dQSQK
BQAENZMA6I4CpdvC1MVdAwmDwOx202tHBedJhr9bUdZGTW14jG0VugM0IQjAEKO1vDwh9Yl2ESRf
YAQpblWkDTNbPhuOSWm+StCgrpPPWe0AY0I/RK8ToLwAE1x1/b0EHr1x9BbMLEn0IDfAbs2Yxmga
Vb/oMTZUhm9nCMQlHfxuhkkcCjhxjSqRP6nxLBx9KYTD2w8K1IzWaxqWqzDAvkHDvSV032gMK8os
qt/DC1nTncEAhSEvkGQGRGerAtp1BEB5lrADMyWUnkGIBwoMIWr3FWM/NoqXOaOG0HFAsMytLQ8f
DDu/UljNNcWPOezmAYYzrqaAYKE6L/pYPxtwnnFz2PcC/BwIBLQOC7rpgULHcXSbN3rmqaX+GepR
dxNRhLKxUrPel6H8ID3kgEOgYenYWOTVpumK/mgTcwD57Fw7Ak1d97+T7garm/BlFOjqXECsNWjW
lEYxnMO31lbQNdGLax32NRmDexZ3FMEKLHYNEA1KNpFacA4CnN0KhHYrYNo5VG0JrQ1JpfTbFMDt
QaC3HQHhTgSOO4bLXQpAdyRQ3ZGAdicC361Y2l0rgN5IbyFTVNlXUAKMSqzKN4lUbpRxhPdrSe0+
tqWnuIBWVTTaXUQOjkuXz5Cgw+JqMKFzFzUGUc84+JoHNZvvO+bl9LtjewgspaVkozpBp/VA2MJd
10hs4hS+VY15vJrlMcT9RnHwz5uJ+MvmA4T/6gVHYch+WxvnX3JVJTIkMc8eQnzzig630yWq3MXq
sy2wfX0DqGsPW/o5BbUOQqnYBhMFY6rAsGfw2Mm2m3tTMNoVQWunEks2GP8KwXGPcojuCWh303i3
SFg/9iDfnaAhZEk19CFBsYZcT97OKizVEMx6XtY3lq0PGPmRTOnRGQNEt04KgHmjzQyX2KGoKcqj
Uyy3H/FivvTUZDLbwrkOUD0uXDeJINfbolQv7ap7kg7GKavvrDGxr9MEJnvCGo8cjkwprfUrFUz8
EacPeMGodXQLXUsXfuJWtaPcMvIdkPpSml5HmsQKZWr2KtcbWVRETyNRr2w0OBDabgyfP00B9UOW
klxNwPsngfE3BdDfgOw/43m7L3UiPwNV8zsmxWNnIZSpu9dkrq8o6I32lBNAq16+igyZVtyb5zCp
gm0xVeQywu6uN/pfqYyZChVYTGPRWloGZgSBhTaow58gE0YF9VnjdOnCvmAoEKgvGtro7qSq7XUI
namAx9SxoN8WOCDIOCGkwhIhEuYIVkUHpBssfRR72Q9dcpaA+DHrqSIPQdWRuAOwG6WUXCmXLbcf
Twqt4zCRGU+gmmIjBqEJf8E7dGGzOwgLBywlpx5LB12YO8QUXm46/B4GfB9k/B+MoAeKnudXo/SS
qX28A730IulYRhjCPAIdNqhk/CQkh1xYJywmUjAbzoTphCzsJ4hZPEay8xqNGFMUCvYqizqgr2jq
j7BWrwdhYzHgZ2ELY4t2wOIiwuuiwfNCEeYX1KRS+4QfRi6MMXQJi4wSsjMT8tHXcM8gd3c/gdtA
Jkuwn6AStUX040pf1FhxJ/qmx4fDsX+HwpajVPunCjHUnRH/slfjDhw8qhErD0hkhp/g7kEAmxpY
89WpknMpZ/fSJN93cv2t21RRxkPe7azRPgVYlnFz9h1lVjcK0iZbIWwcVjgbqRKqC9ueSjfq/ZCZ
6S7B3aGSr0fcjW96xXoqImU520qLY29F0Z9WvxWyHl8lOJvAZpYQWZNDFKYnixL90pZyOiXWb2Wh
pCRzDoWEb66Ne8sMNKmAFHJnaRni7+VGC5LlXkeD4qpp4PVTT4K+TzDaYY2/qVvkBvFo3CTObGxQ
5FGmn2UjVdl2CycNz3eAwliIPoTgvVVh90JZHKJ6DGDSDMNlqZeobQdHiu0MonK9SI5plT6bljxe
O9CXwgrjD6Oaqvt8ivcpEgFf1+kNTNb0dhwaZyrN7/AAMMFYyyPCGtg6RSNlXitXvyqnkE+APen9
YwpIVLP/MBuTEjYjcW1hL0QQGLSdrfZoQVl/Z0QLMMptd6YBEUUJHBYe8vi5aMa1nNTSs0YGsted
T0A6kwfw0PDJF1Q7I4cTWZC5lAzziNKQgJezfKdD/0mdrO63wtqn7jD5oVNCfYrRmYr9T2EbrDgw
BKJyGkucnqECtNG4nbv6UU6Z4kg5FD6DqEElzIVQwtdbmJ6PmCZIXt9lt1XOWCjNrblTS+ymQ+Ux
qsA6ULg0bNdVcIOXUWJKJn5V2DlHSQTlhXAy6CvkM5PyW4SkfbsyzxaMwFDYJM0KfknCOCkVFkr1
3lmUeZ9q8DoLYbJkarLlJwjGBKYFt2G8mAphyqTMr60waeqIR+M9kp5RgkA6i9CnW/JtOJMZVpdB
v+6GbD5YgypiILg+W711DsEJwh6RyEtZqePKwusLpwQICmMMxAIap8F6PnksazDWStl8T0D0wFCU
T6Zev3cVhlSpsKYKdQ05hkMFZpc9xF1DvbtOacKIwbyUw2zH4IqA6EaesbxCmaIDjpros4Uhlooz
VtxiG6QkQLzxBWF0xz5LwUdL7TDUUoW1VrYbnOa5upUDyS+BKqFmjhjkK4XCsI6qgmQAhRcGixBt
fUUjFZoqMz3qkfurRFh7VcLkK4MWMgrbr0oYgOU4gUk9lmCzSKQ5wibMFoZhM85hDg5i3Cg1hYf0
a0ptUm5cuWU/yDcZYJgM7Am+GEQRBnggrlnA+OyhcoAlAV2Kc5ktLMyS/BwJR7MUazMthiJgUt6l
C9uzpb3KE2zQOmGItlAAlQuIjTM/L3T0k0FZmIN7nZ3ZFDcByQAqzYq3TKSdLVymrak+dE2tHrrg
jI9WdZ3q8nu0RgKZ5W8MMjFuopvxfBVERu1PknxMreJBtWCCTIVNQlPDCuJozcR4iWLh5FEhG8U9
MPrOJaU8mllTuhOapliPHuNgwpZ0aDBuC1PKh/ADL72upKbeDuL+aIoHQwhMKAdu/tpfDzLHVg5p
c6+NDum2RieMWqd0prw28YiBRARwRDbb0KfMs0fW1evTRdzJO6OXb+peRJljESMXW/9t978dmwaV
ApyUCu31tVmDByzJZgC6/9u7rH8X1AoZfnPqM0wlqS2+/LVB5RfKmz+vxhcg30Z2hj385Zm/bV6+
FAUelAvZDcrcP6+WJFXahCG8UBlFw1/v+3/7K4kxsPKqRuhNNrwjQh/e5dN+fsH6VmnV07w1CaNF
8cHrMWiNQpQCu2gVLzmGkIWX2t5Ym0IjEgLrE1gZlj/6JtI1+TYMGM4uT4ClwllatDJis0Siuo6s
z5pyjS7aiZ+UbFJclUzmcXv7d+L1op9YjzmaiJAVKZLvIll8zKr3a9Xumk5Ms4mS1ijumKOrVNRC
AIx2sKifVHFBo5wWCoOTxKHIK8oikr1u/eMYotm9nAjnNYt5y5VaG0QAHYqF54wZoFGhDhDZlTWv
qBpYY7tyw+o3KlSDzyjdIY5hCJYowtd3vzzM4hPX9OblWImcIbMWw1+LldesdbgM0i4Y09Oazb4c
H4bJ2c0lXhUUMR97q2LFTY7BXV/kROY9lW/l7icpGob1v8uGNatHDTY0+/ULrznQf6REf37JPPe7
Rb+iRZ/W3Kf4BllLIY0kYt2rXGPdskUOZt2lKgKnRJEwWvUFjYiir7qBdffnGO0OS4GNnx5u591y
vIVleJs0NLQO567di+xsfMKRhL7u4Ybs0hM4r/PLdMSk+jDv6i2hSZ8q2haXM+zijN3tcnwZd37n
oSShYB4GFBrHE6Z+ynIIHih5OeanzHb94KHxjDuKlXcncwM7eDu44Kv85dhuzU3jvYkPQ1HFAnFz
C6XxJbHd0+Smh5fC2r7Y0s68mb840G/5QKL9sKKJKHxTFCelD9zYfn56CR66jPABAgDMF2x3OWI/
sjHu+G6KzxTgDvnYhi7sd7tFH7pVjouLwHUzjNsakkWzrZyHfEndiHOBAJRfN77G9Vmn0FUnAO+3
y21pfHF6ZtxBoIk7xiuavOl9mm8KZ/SWuNtH0J1a0B4ePhgkRFvsoHCJnW/q5da0DkHoTctBVk0m
Odd8dnDOcGzOmKmPtxgc9Bsl8EbNrTG5SfdQTYbfhe0Ss7BgCUTEI7f2+ML3wK7I9vkaFGQ1M7LG
zbgzGRQOycjPWvDn1twe+HXoscGuo2NRcsDIEPkMtf8A4PWbCJXeeOUQBqVKBQPuyjWdM1rr/ksz
GHB3wqjI3CvvQ+BxFFvKakTztW3ShxEhca2hyTrG2c4qrpn8iw+brpVsy1UoX6ERolNIcYfR3JJ6
UEDqYDC2MxGdbCvfLIxr5z70nPhAs9iEPSglz6zpn9BitZ79YN9QIW/fZMEtI5bHf/oLuCSf/k69
Q9KCEWpAPLjz0+cZX7tn7QZ36MqlQIZQ+j0CWMUdzhH19/HmSLXR+MgKU8Hny/6Uv+R+T7Ed5SLR
p3ybdRtO2EBpnFu8c3by+Tm4p1fcOOp1Fn303rKLHodtnLrz5759lHfeRM96Kg9xc+4kVEu/qnKr
SgcqnO8pKPws8nMymrs8fQa9T5UGIuyzfA+1eBtvyWD8Dr6YLBpcr8W9rs6gwbvr4imrTtLhN7zW
TT2+DYcpu4MDZO3KnDJ9SkkD18IFnSVoNBGM77xc07ZMcYzsqP2e8N50i015Sj5oAmgMd7J1QPG0
Tbz+YbjOvyHINM9KgubIJ41BipvrlDyb1Z2D5iutHhX0CvVdW7zx8o4yZFWcD+A+VDg2W666who7
x0r+Xcq21XxDe+SS9e7LcpS/fJ7sX4mVvCvJfnAxloS9k1JGWLkZuvjf1ItDw23vFYwNYMDMXjLT
ILfZby4/akxuQv6SEKJenWlcIeaFlvhIgyuLw+Jyjp75cbwlN0TEhbXae1CLWGDRplIN4Bq4NODV
5wIBtEmFAJDIZteOUAV3dAaz+luC2N31H7TktjlgF+NIp4gS6t7NrK0GoUjfcbAHfVcVV3Z7zNaz
VKTH1H6qq0eKiHvtO6pdHwZz3RzK5iD3lG9tqKfjLePkJDWfZMx13sCwHzTYQ+ppYHI/QOomoK+M
QAr6Dy24FSwqbvkcoNtcu/QVdfEmE//P0GxWZ/thUY51BwuGKzIKntX4gsaSyAqFALiuKT5vEZXf
LwXS3+e29cKGidiWe49YIGZ03JOovTdcd6Csg6t/2cqGEmBoTsut827fcIXVZs95HdwPzChuus11
HN0b/vzFHWwqG7onbhO6hbHZd0RdQdrcAPj/0O40v9rMmUtXTlaEMnpIYuIKW/5wHDzRd9PHvtGU
+AxfOfZf9KsTi6IZ1Te9bvHbYMfjq5yKZ+JM805lNgZlBRqj81EBUH6QflEtSOvhsiEK+pJ3lUei
pdnDo8rK63mnP5g3FvBK0U7i3ofjS0evHWmEfJPpOL92m+iac0DcjSiGv+ivvbI1Qy+4mXejugkf
6Tlh4zcHai44W1b/xFfQ+WPDcqEU03iBdsy7bObD6X3oSjFk4HelNsNisFeOii9GDj3cDl7sUoZB
wfYznWW/ZXFPyQPrM9wb+A2YnMcn8wZbL4qJ4YU96Z1f/JbeSwZ3aTccuVhCJ3RjKls99PKDg1kP
FSXJ+5v+IJ1/TfClvjh1+D7XrBq33EncjuLtkxciKXS7RnzAqos7mGfpqteP13KfQv7yBGzrw3r3
OPvSk3XXbcZXZJrv1h3DH9eRTL6xwe/viw0f+9xGjCKCkpbtug0OFjsGdly51pFQ39I7KEfpSZDf
N7QNrbitMH62YUxsGcyWu4UrStPiu1KZ4uYnFvY0B0ipXA6N08VUEoM4frIrf33Q8hguwL1sumN9
Yvyyb7hKzh1Xc2EkbncoeE/WXc77MR74L9Y7y7AT4Hc3Grf8OZ2C5ss30ll6Uo5cJP69JM+T+8VJ
MB8ml+vCaTLOnHE2+f38LBo/Q+iA0INb9aqiCIMfiYBthgK3Ncrn7Fl94DKWJ4bn4ME6d9AcXI0+
yncSuizOlXVm9DPuuMvAcuBq8kGZpsr1c9XQk+Y9n7j4DGXgIme+9OjQZmgsrEl5JV0lcdYdvWj7
+saLmaPkNGknv6KrDA/Fso9PXHg6n+yZblA5cueRLznxy+gDXhncjfMbv0J759eE2KcS0d1wcjoP
Xzc+ynp/g3sbM6C+80DEc6Zaahs+0uwxUgk9666XaNCVx3WhNl/fRR+FcdUyTh46j2pV5goBBHHx
BSyfM4ybunZH/8+rJtFIzWlHM8t+87UY/PkIluJIbMCeU8j8xW0dWD5XpVgODNmI5/hifLRzHjwp
PjCLkk68cjb3k/0gWqnuZYqv0tBPmuwHNX5h1xOTBX033ma/icXbzPbCe9SJiz8v0wPxA7zjzf6J
cbOjT63f0fJsDGO85RSUp/g2mfHE8XtkzQdA1qFXXAX9QcT0afUdPD4U1mipEze3KG3sz9I9LIB4
P3GKDYVCCYjByXkgVhIJ95eq6XeUn11lUbxfNJbwh06gvMFWuVV7SyUUPFaIoFRtkt1WXOP8YT+w
SCfzu6FrmEQnp1KP4I4TcoOn27l+xTYPqVv8jt32IhMNAO6LnpQCKMFs7mANYQctTr5CDSpTtF08
PrxkSOTqHdOmymNYtYcr9UFVTnge00VZhCXGr+mI4MCJRRCgAq6QvDGcQl8BBJ6goMGskFFtgmK+
K51zVT4bIJePFReRhAhZ5WBXFNf4R+iDaAZ2ea4aERt2n8KWEhz7Gu+Veb5lZo7+QC0B9RMfO7La
AO6u4VvMYttjDrLch2f8AnFjjfJfsCukZ4ZW6ylhRUkDDjEcA2qzJfXDnEY0MNRJGz784Ys2y3DO
PJu2m+8nZwu6E9DmGygsyv47UGOynxm7+hUfePkAbJ/OvN8n+m7Sd4yBBRXSNoyd3XQ32deKDCVw
MzgUTXm+79PJdc299NQ0O1pa+Up/RQuYZNcgpk2RuHPOmQ6F27g66/EWxwu/HMHxr90KeikCYOqB
pCArDGYrkyt/27GvyZTAPo7DFV+YFQdty49wnWS9w/DK3G0DBcV+LBKXuCOTdEYMpGnKdYZ3Jy2F
eQoT4ZEBytXO00yZyDY/tV9T+xujQlO6I7tXGJzMzjiqj8p7veWmtHyU5ZCaouYKpYDN1JgOWT9q
kFpxvoW7Mt3WRKRBMOytT6dRWPBHb7VqeskHJCAq4rPYeaAiwuieU58XhixRd3F+j7iYU2Ef8veq
PEyCYogHrxdhwtu5FMlhwJrexHeSx9zSM2hceya2FEMPVx3a9Dw+YWAoaef2DbMi2jUDKbPW7h5/
FYkcnNvjWbipru1N+8UtVyYeNzHoT7LLuWtgm8n9SJqBiZyzpS6eyNe0cV6IN83E44G6Eh366n4z
TFlXTuFhYyyd6Uy4uJHud+m5TIAj7rFIys/jmeAjyc72To7dJX8nuVsfybSQPYl2MgFEpi65hJcz
Tn4gZL0Idz7oHXDyCdeahxkLvHED5hjTm/wasZL8BliGJjRxK6Pi7r9tCilva8nHzziXCMd+29Ft
J7tF/zyS6TYA8bymNJvGnbSzhErIOM6svJ9LjMCv52IXwNeh58dtfnqdDNVVO7fdyr3XOr+wQN3M
b70BQN9PAI/xDNkj4PgFXqms2+666MaRP0io81PM2K+Kfcjs2dxa8EfkXeraj/eO2+4iqJQMMiqr
tk347lwLXsa9Y/j5r/BpvmXAozLHjq90+SohsqtS+BnuBwIBjLo5xIi+OCUa0xBfcufvkCD9fU+h
w1XBMLgpXvBocJCtPeLeUxElhAOkQZk2s6OcWECFupFkz51x3xIYxsS59vOOO6mTKUN/t+h/6vdh
gR4bsnKKtkzvJUxqGte4h3KdbyApam7+HLzrEl0GIh57kzyEZ+K7xr3Th5sKmBiJtUNV+yPJyAcQ
jCB66MaU9+Dk3He14pbCRKHxhn2SAL985zLrwyH2bfUUdPQvE9rlDU3B2vBOXOtM29cWsKPrhkR7
czUPd7FxG46PS/ZKsUsZUfsTvWl8ASK60Fg3uV5vNBPRwUlp3eYm+8LCrL8r3sb3OmMpv2UEppe8
mjasX0/zdoa0emxPjMoqviLdpvnk/+gmu1GfulsSMa3jIhYkGG0ON85wjeyBmhIAbBh+h9Adzrm6
jTuvJtKG8OCDHqMdNwlV+uMGMJDAsWCG4xonuGr+fOTcjRCNgvdlN52MU0Tv5nWnUKEnHLaUqYQf
tn8O98tj6qUja8uo8ELOyHBosXmhpN+ut5iFx9YR9ipzZdZ77hJ9tBKIJUwmttUBoue7s1N29JkM
5l79HNpb+2w+EWTx0CcjsdANVhhH/Iq6l27AexHw8f+wdx7LcWPptn6VG2d8UQFvBmeS3tBTFEVO
EJREwXuPpz/f3llVYPOq+56ed0c0Ci4NU5nA3v+/1rdI992l9FG9nRqvSuZXh3CnMUaBZ6OA3LmO
yAbfJeeAAb13q5zPExxpPo97sgf2wZPeHSpiMvZJvIG8Ed5yNTVfkuvxbKkr45CRjHIwNtmDp9ar
8CrkcrbRgFefrVttQ8WbqwL61cN4VeT0Ot/I8wYml6/rb/kxp/mz8V+qvYqc1dwX28Y+wfW/6o4a
Vdm7R//G2oRXzq1CSWHl3Bbb4qwS6voYHToFQPiVo19lv0amd7fVuBm/RNt0Zw/rYP5mvwSv3VOr
Av48wdh5MvnED7xjYjXnKxU9Qkuq2orb6rP2gJqyuJ6Sm0I/F+62bh75h27wNq/nFZRmTKyQF4Cm
KYe6QInBYGtfXOPTFtfEYu1xzb8psYYenW3zLX7mKqq+0CEL9sj6WuMYxVy/zwWQYjJOIARXr2X0
xY42/Iq1h8q8m0pguisIqq72i1GXWx8YI6j1MY5gqDD5J/KYaqi6emHqxOiQEYICkIyxWYHoox6J
Awm+if8WVssnnvJrvnK3+WneBiBwjkBliDHXz0QZpdRVeC/BMbNJJ0Y/Z6/bdXc1fHOQIDCmdZ+z
q2ifWS7BYNO+fkajUARbkwwN8gjwLp5pZjGroqVDq81FGLSamlWHdn0zXesemKU1Nl3TXqn5dmyP
OfwSQqad/aDxa42fGG4yQ5++JfpmnrYM9WH/eXezdk+pXz3mYs6OkmQb8SLQf5Ud1Qzletq98S3Q
V1ziCM+hbTPFrzCU0zUBLzfhYfhJ649ZU75KHPomq+Ap7Zl7Otv22SO1e+Wtoq+dswtwMV6Dan0R
V+/gqaU1tDJ247fkV/TcfQcqhlGa2dUPi+rJxjvg0/Y9QryPanOVTK/Nr7TEy41iguu4d63w51Rr
fhe/4HxzjUNdwIjjSqs2tMVpQOnNFeUAnTIKUstVeqTNhD6I8gEKIEYIXOVRdJTKJv5WPoKyavYD
HYyDe2SQ/zhXJ+TED8iRtXjnl2/FPbm6TokY54z+ieKQdxPeCm51fkifXe5V4L2ttees/J9xrm0T
kqi6q8awjDUfI3js8RS9dBuFSpEhZi/h114jxmUDnSd+IAe9Z/rsVS/lV0qqP9r4npGWsidluGs3
gXnjQdtsKAmXtJnmA5eO5IS721cAGx2HG+3ZfemU1b7aM72/4idp7PrH9tl+CbmK0hLfFYG15q5k
jYcgvkuIKkytPVKB7p1PgFngL+h7xbsF67g1r4yHkfHEE6Zqvb9O3nTmvcF25itSrLQdrvS1j+V1
IiST+175vfxe/PCuLQJpRYVDvUUugFrAqB5TftDduAYAvmWo8h57oj4yRHfeDSrojAmFRR1jb92O
5T0xOtGpPanaL/+q/R49lc/lVozKbolcMA5BextUQJLhJCSESLxXjcmvRVwMuCXBJcj1JzdqV+8I
TxELH4IzpQFnqztb4NZc3FaMALgAH6J9/71dzSu4j1ueNaTpdh4P7WFEi7AWn+OBK0lwz/D22rup
qtWXclfcJM63mTLaDprbnPcrxBuPD95N8Eq/KgTQoL6oj9TYvr7RALLF1fYr6VMrVDzcpmFYF1zp
3LvU2xWMAYix4Tr77EDv2lAXvzW4kuNGoPi5ImyRefwe8sPz+FOn8PtqPGDUPoL7cZ6j0/iFb+J7
FYOhrShofzWDk/PwxVT4235U6+gJHtuNj7qhWSs3yUm56bgj81Xw71KIE5tqD7mNVIlXEkjC1W0S
HnocF+q3+Wyv7RODM6obiX7fDoCBh2PrfXEK5arFPSEdTB8cUQN8RNKuJsaQquPtAkiAa7Ulh2QQ
fZ+pUxwEXj2tjwHHl9yHy/xcouPZJ9LQKuyQSCQoyJDzFnLlH6b1ciQT5yybZgAIMVa/tCoR2q1A
C5C+gitWLOSpreQJTImwNYxQCT49PtFrMv8G5P04T4iCqi6LQGzKfX4p7KOha715aIa2NtNhpws/
nPrpkfI5rIJe0fJsRY1EPU2aR8tyEf/V4ZZG7cGvsFbIBS4HXkOuWjTsMfSIQxgJG40gMAxRzRie
l9P7v9/mss8LhFtj2ZbnZATUHbjV7D7tXzYva2EWonQXz7ocSczQQCHDrWk54BokSANU4cQCC9oK
epO3kQ/58PLyz0YRCgQAtIiQYzOA5DedlV6/RRlF8UvUcKN82vWlR0Gvyo5xXx0sywnR8bvqXjeq
6yCj5xXF1K5m44uWKIxHh8dG8w5dyfQvMcyj0rfWpkM+UdsWcD5u7XboPkSBAluEpFJTf/Wcdj/l
6ChbckxrxUNXazyT6jaQc6GtPQWUKTB+SigKtEi0vPlaJRqMWrOL/0rTqBj35q7vtYNaIyvAVgHk
Di4gwavP6RAT89lYx3aq0eCpX0qp9Un6kaccnwADcRUs4sdhmM+Zz/BMrUAbTBvCUvTYg3zB2LJK
7uLsGxlTO5Mqx8DkDSrGUWlGhopxRlUurXceQO8yjG7DJtuZGhAYwwju5jfIfCenA4RvxcrJzOqn
MlLeVHu+zwGg+MH3oSfNzCAgXjjePf12rvOCND+PHLLCIoita6+dDuyADUHN953XEbnoGsDkHVKz
YF3UpcXkCHUkMwC6r9xFLO8lCBDrlSYFnWLoleswvRl8531qR30DieUnShJouc63IEHCqndAF5If
mnYKhvRHPkDwGPKZQUDYoF/tfoW5+502cn7uVKPfF+oc7sMo2pXKYa6QJloW0+lWR6bb5s8OpFet
1U51NWG6t49ZRp9l9q/GSH9o6h4Sh76Khhp1VH6aEjpCpD+FOPOyFoPzYDMW43KPSZ0PXX/qvH1P
uBRJG6vCgbZvEeFquzC8nrTWeuVj+t4g+tO89FbT4+8mo6109EaC5YKtbq6HkqpHxmdGPM57GXd4
2QEljTNoWpV7fI3IhU+MSMCr1tHqlQIK8YxdA7uHBgoX6SxADQO62HhfBaX5AxTGuvatBzKtvhGd
QB3U66imGik6o/xdC3IcJp1yHiDcYT7ID0mF1TOjDGZ1zKkgJ80mA8s4VqZjWMU/oSeaukNGWzY8
lS5316m1MHX0zXjsk/hqRA9EjOW4aRT4bBnGhhuAoS9zqSebSndJpzOYT2b61xFH0rHJ5lfyb7ik
AKhEVlZvkAEoG5zKL8z16T4Bj0lRXkZ1vPNEztmcbzWt/eoP7ls72bc+XWn8jiQyqiNo3f7cp7ik
7Arlbp+BSVOvJyd4BDhzyvBUULGi/IE35WH8WmcUdFKv148xvcxShAcFkflkdO64qiz9rfqhGt6v
Ksn6Y1LwcY0E5obOdNYt4iOHiif3pombV++fW2JPV0SPzdvQOmmhcgPXaofC179B/Hr24vZdGzws
IEwe0tJ+Qk1eI8REfTsR2jT31pudI18YC8bRdMTmzKu2Sq3StZiKn/GUbSff6G4TtXDXyXyD+PlW
qxLGH/Xk7czA/+UbQ3w1dN8sjctcpY7YLm17qxl0t0MSGVCjE5iZZr9qx1+33sBd3HXva5Fx2ROV
l/e/zGZ+RO0cIXoRMbZ+JACe8dm2m+eoY3aR6UNL8kZHGcaj2ZG6FRmFX4kxsPbwKslmU76G/Db5
dK1vke2VO02hIhOpRzeY6FWSBdZ18es0aM99iPxLr9tgryrMmKPQwpwwGZSHpnDtN+RvN/Y1Kbxn
O9JB0E7qTRamjFSH4K547+vyp9/S54EtNWcnI5zVTWVGzjp0yMrR/TW5is1W7yELORY+oCKm44Iv
7UQU4Wsx0/20FMqecPTwz5PRjlEougvT6tUqm6cqH274zG/mWj9UDGjHLqZrqqjPgUvRK/G++EN1
l83zHjDMXURwC2Fv3BhqZ1ZJf4p+meOjUYzmKiCqF9RreKebBkZIO6UirybrGIQbAU8e0mALKr9u
qyvLJFlY7VMiHFyQ/XP7y7QpbwG4PgZm8j3h4r1ujfA7wbXxEWnweHZ8pvxcv9OqKAi/NBEjIoVz
WlA70S9YPNOd1vLtnwPU6qY3UILgLojsAd+a20eUB7t4GzfVN0ihw7pp81vjjtjpWYEbGmTvVqbr
65+2SbugCl/S9rsdzvzUVX0AEQPxV8vIKrJjkkbvsTffEM7Q3KCuFqpSCupagRNT9+sDEU90a9rs
qxJ23y3dKDcArLnHilqdCUY1S9M1pGGF2/PwFNlzw+jUu0X2Sdg3wrmSvmc5IWDXt0oKoWh0nL1a
wK7ME9y7BRXzsqUI4qLtJcP1zsjpfSHFJebWH57VkbTTyHSPdeEn63wEVBF51rNak8zmq+Tzll1L
IaROvqiz/qPow23RdCcvXI8BxdrSYvSUIi5xsIqv4sm2royYSnrL7DOkIgZENUZv5Kf9Eb62th6a
tWGclO6KjETaTSpthsD30JqMBCElln8dUHL0MkSfjjH98FKqU2pDySgDI6n0FPQT9yYDgLsJ+87j
3dInyfNxYqSjibDe/KFrqmbXmwS0AHJAOaGfVB86nRaN4ybyAQDVRJpEiMO2TVf+0BL78B/PmPSM
6QbpPP/KM3bzPvwfOrTRjwKXWN5G7ceH/Wkb01TjDxW7mIXTVLVtU4XaOLw37X//l6Kp3h+qZTim
xwhJEB0XoCPeMB6k4pLwDKCOrvBy/Ql0NLQ/DJ3rgGto+Mp0TGr/jm0Mf9g/usbwn4HjslwL+LSG
3M8UvMcfbw9RHjT//V/a/4Xbms4kNcRXDUy2oLL9ghYhIyZ0e1exRAhJgz/R0HTHbK9hmOow91Qy
n6CbpgLJYv0ws1AB1n2FP2s8NaE9XBaGGZFOoLvmVsmm10xAJIwSi76XM5TnVVjNXa/H8ihWOz+v
L8flJoYKXF2JR2lVKPsKQYcpjequyrphJ2hFJ7nQGsGGkqvkK+fHKPvp/m2el7Z5RyaO/L3oMiPY
ThplaV/AQGYxD8zF7K+QsBS52jKWWRH5M9HWBMLQifmb9Ncvm3LN04Z16E/M04XlXfreFxu8XLM6
E6utaZ2l930Ubnm5iIQrfuAms5sjepNifwlgfD0FLrln5FYws5G0CVtSG/qieEi1pt4RWcXATUIa
LqtOpw/HZHywylpU94RBXpIo5EJuxlHMaChSftWK2w1nEhWoKDQOUWiWEnO7YIScEuQBUtLfzGX/
s82mOwWuoRiPM0j2sus27G7rWA12EwmaLlQJ+P/UvOouavcp9Gs/jPeaX6vEI2ZfuhAiPEmINwNX
N+Sa1VYt4+AuXNsVIYpzntRnU6wBByj2iKLfIDduHQN7YA2VamckXMGVBM1JMcwpMAca4Q0xsUJe
Kf9tYrt6SueWuLXrXDe/yn+/gBx7bEamW7d3JpzDjWaL5sEAhHtFwCdTGNV+bwuk0VLQvOibqTb/
qXRe9hnlAI182ZbnLJvyGZZ9qucbFBjTfltPXXlYzvv/PM3nw/JpAzyDiCiFEvtyPDlzW4dMJvbI
10QzzJtbtpfX+/f31aVHczonWFA+Vi6yWv0o/V729SnKXsWiLORgGfnr7ciXv3wEy0fy6bDcHHOa
OGrXtBTDeHA40BirUVBJiGIkfl9ygWPrz7WkCRHLLtvycE0CIXA0cZI8cjlpeaQJUmlqnRAXfUuT
5zdP+2nf8vLlNPF6nw7LzeWc5d1Ay6JUro/EHIgXkQd+d97yfErQebs68a6WXctDl33L37bsI4Lh
traJdbj8ubB+n9CAB7uwBF4iUYxlU9QqcgwukbWuiBy7T6sS00jt5TbuNLo+dtWoW4zuGp1pwJvy
OZZn+7QpnyuRdEd5xOPHRg1KvPjkx+ahZVgjz/nd4+S+y4PlOfKNXJ5h2V4e/WlfkdGrTWq1OGIu
7rlCvpKQkUG1aW2YPJGXjuplO0rtET2tOPRh1RK+CMZqXEw/Hyq7QwY7SarMI9IymJ/mmC2iCEOL
hGJJ/tWFn/XhpECeKo9JqfpyqtzsbFPbUd27iQVwZqFSSR5VowkGkkYK2W6mHin3yfPkmtUIjNGy
LR+8bMpz5GKIwBrJtVC1vJUnFO6z+HQyQRyRa3JhFQKs5s45Asy/D7QYWqOEeIVOcI64Qn9c/G5f
m3DdJUdRSvlHeR8Ud8QP8v5Z/G7kkUAbD6VJg2BsyQsilwAW6uQCJtfy6ObiBVhOTuSq3KvIn3pL
xTrWYZ7GGeMHueh64MFZyax3AeZJBfuCa5QHqMhRCSwLhvD0QCWUTS6oP9A7yWNUPJYXfBvFR2U0
M9OHxlBOART27egyoTU1Y1o50PE22FW602ByU1gWcl9YWN+hlGlEqerzaRSQ2V4scou/l6oG1GuY
P4kA+8g1zG+r3izK4yQwGYNY4NSe9nZnn0I1G1Q0MER+YBR+oBxLPSYW4grxrZH/vpP4R74AzOTO
Tn53LHETRL2RBhGPN3SysUjhXfsLU1B+MD5eCRN2xd6fVZFrRXtRroVW/efaZBMKm3To/rMsBzoi
08D02URezQiwOKkSwBYW6mowaQy4sD9pxVEDHc15eJQYQRgYCFBLx1lTH8Na59VxsI0yuMsJ9S4S
6zBjklTqoYKjzYozm1a465AEi8DaHZVhW4tR3YXsKZGAcluaOC475bY8Ihf57DHOK3XyophBY/OX
28vxDyfJJ5HbaarQaNTb68tTzowMN56PiXBWjEc8bRkgo3bGK4Kj7cLvlJjOMcIuVg7GQSOhEhPd
UWL65IIUReCD4vRGYsDktnzQck4rwYyfTl/Ooe5E4AvFH4DaMJ/kApAp11S5emHhfbKEfDg+2YG6
Kgo3Bi/M9X55Drn2v9gnT7m8inyIHw0/Ay9AOvP325Fry5/aj4MFKyLz1vKPkp/W8ud+2pR/KF1A
a75vxV1oWWgCJrxskuUCDk3ghzUAaQaJO3xhxa2lkHez5US5Njop97XlMcvhy9NGqZEDCvvrBeVO
pxGf6qeXlef80302A/m1kRo7WwWsTg0KeJpYtEHNU31eldu58Fn99szGsoQG9Z8e//Ckn0/9sH1Z
/fDSoz7yq1M6XCTS4iVf5cNxuTpHBXVT7eeH1/j96u9faXnTyaR9mfBa7z6/wnLKh6eQJ33eljs/
PPxy/MPbMfAiN0zBgG3rHxbp35sZMjOTYvxBnrHsXx7gmATvlHP6uuzyzVY/6Vhf8QmLVXmkS13t
skYAH/XeaD8xckUjw2KcINfNYpFgNEfsK1blTnk4bUuAusuZcg0IvLaZyNxcxcthuxOTZXn8w9Pp
edac9KEs1bVclccvryS343r+MpdeimtIcPSWh8u1D8+5vCX57PIw/9wPipa3Oy3DidvX+lf5W1l+
EXLTDCBjHy6/C7uPMYwuZ6lZ6QAgYhTC7RR7bV8j7AvlpFg2RpeFm7fh2svpyGNgNbkVeVp7iov2
z4XSz/SD5TZlRUulTMwh773uLPrCnuDSpuKLa4rh2SjGbMtmNu6wdluum4NNAdjWuOErgx0qCJOh
bN2me8cI/tPnRp4WGGKJEdpY2mOQQXDF0/vNCVfZOWombUeT4zWcTLpbYm6d8DSFd/ZaI9tKxKKc
vi8LOcOfI3qhZsBtRuny+Kyic6iTgAFumBgnIr7QZtGYSqqYZoraEYZtP5GzKQrNZ2hWO1VlEMYX
RquJQnAx+c+K0F0mt8vcVZYi5CwWmzAYLptkVm/otdN/KnKytKbZmq79q4rc+S1v3pqP1bg/H/JX
vIr5B21LWEwqBS/SwTSqYX9X43Sqcaau2i4kJdO0jCVeRaUax/8cW/fgLlkG7+Gvapz9h0f5TnNV
3bDJbTG1f6caJ1Afn8txok7oUNyjYuhSEvxcjvNbN40DQkVJSz6CPlSvBrNTr5x2GE8zKNZAJdIz
n0qkTF3VnyXZ0pRzB8m37ByB8+HivyKSgdadYF4mYlgp13oxrFw2Cz1b921tHeTB3H+NyFw5Smqk
JubYCz+y7jrjSFt82b0ck/tSOZxfDrdFk+xLg/qFNP2GbjXsIvwvFuJKlKkvfUYqcOqtepJkLihL
wqNaOiF1tnblfOBPnmUPMI5GyXa2q/JQeypsQBrceTCOB81UNlA0wzPhSuPWtu1ffdtVe0frQ/Oq
zhqMT4TEzZmlAr1m0fgO4V9u+qxlEFgmCf1V+byPhN1dCKF+vgNfouyhADHKE3ZnXg/46z9ujiVq
VJqtwI3GWyeFC0NKGO6FmagqMQEgneBEb7bZS3SkXKSWiQbQzfBA0WxPfWFRgXy0jgViVC6UWUML
LVeJzCoJEKTtkIEB9HvahsvbkO9FEkvlmlzwPtpdow64axhNVWJYuCzkvraoNnB520MOUulQkeQh
eaMxwm6Atfgt17YF/9lUDOBXElZtKw6eELFQKQWiHugPY4uZtGU+tp3blMJlHz6OHhVeonbJG1B3
kUb1FxoeAE9C5MWUlCZhjV6txGo3GyneV5QXJnKbvYshQ42H7hRlxm4AZ3AYbwOl905eRTMc7E+/
zTvUjkbhFxu16RE2q5h5sWpqGUAABv8qMH3akNAs8m3uRyaTWatbl5X23StcCtfUhyVEVS70LlMP
qtuv5Ra3SnfnduF1XKRM/OXlWS5kQViuFRNJvlr64M8mLf+JVjO/KuBqLqU+SvNHQ5Beup0b+oS6
Onwzvbjben7RrGI7RSwsbl0DwRuk6ZiAkFQQ/aGLBr/VvV9exYAEuEe6plGIN+VydikhpfJMs3kf
mxcf70qjGoc+Nn0+XVSSnW/uNJByW63XfyiNMfEVrcdNoZHxImmkla0Npy6bJ/hgOd3zMi43mV8j
rRcfhz25/JYqCSEWFXKSjcqdWpYPn/52eX8KfCfct36toKZH4yvvlMuNU/42BZ0C8aLw7uNWoLiX
W4fOWWdG7x3NSPlZ9xj9lezKbqgw6q2LXabx6lUVAjtsKiwHPv3C7exTQ08VumRhT00NiK6FN738
Yo8xprPesU9O3T8xj6P8RdjTLsyrfZJE6GjH3aj72aFpB4LtxFycLmqjosmQtGNJbb4Uz0ns0Nfk
cZDUbjF9HETL1BXJb/6EKtDv6G5GcVhvqt4iyFrNNrXgDZsiHDuF+7OS0GFS7hiSZcFbRtWPigiz
fb1mrKaMwfdg4gta9B6dz9aODn3kHpKeZIoGXdFK6Rsa4Om41/j8ToZYSESxXJP73EHrybqPf8hf
vyuc/cQocjWAa5lte2agVNt6mr+WCi2loR1fGVpN/Q5duysYvpe3RMPmUPXtRl6D5C4HAujKVDT6
qemb1okwS7EA/YNHYJWYMTkaObXDA4F3SDoFaFh+Fy6rZoXDsLP7g+yiaEnx6uWRsU0Mn0KHh9Il
IBlWF0O9EbnAhh5/KXrXo4yFJNhZ2elqN52SQNtEhnvnaaW+lR+lCSFtMvXzEAl9ihU82fo98WDb
qEA3Cxja26gp9l55/ZXXtxz+zWgSvCy33FBp1+D8SHuvo/ygaiXU+GC4VxC9DpCpVmZZXkcF8usy
6sx15uPgZkgwrY26SDbwcbGxjw6o4bi+UnR72MuK9FJIR06Ds1FpD1nnoVEX4jlNzA5CocKTm9AD
f1Zq0WH5Kcv1JF6KDEAue47xPiWGti2iLD0P6FjP6DGhVJ+IsSJLQHLS5apcOGLnZU1v4q1vc9ms
g8JajzY5uyFUPTo9hr8OSEY7GjoOrFlNs/Okddm5GwiVLBSybrOWkaSdIz/IJy4zY9XFRz/DcxMI
6nFLb+bEXGQ2Mu+kqlxhA75FO8DGD3mDl7U1im2F0ANVFBgqMIOZGKsbMS0Xx0EhpIvgArlvskt9
46X0yDPZ5XOdaa+p1tHJhZak6j0NBAcJML5X3ubp4BwjO73ugQMdhmGcyf1AiTrFFXd804eAPeFx
Mqxg6yba0QX0QvxosK846xyXen/2MGFV4zZBEKONpb+zg0Kh/Sh6B59aFCEDob3h4GH0SFWZB/B3
8MbQlcc2nKSIFISuMoE0t62RnjzSrCt+AnKRu8xqjTL/2gmlpqy3y/L7UoN3yyw+WnTByA5mWnA5
4CHDytdtlr7X40AsNWR3XYu4frXBOtFBFTW19hAXmJBHp3/TkT7VQhhYpv1zFBRvU8PgzRhqJKh0
2eAoqfvR1Lbu5DwiShTecYNYrsk5RSTr+ePwNbXwfwANgyg7PE9J2mytzr+qgZiJNhsMdvGTVri+
gNYjULp6znr7S+KPTN7IZ9+74fTdSsttg2Nj4MfIrDa6bgmO3eshYmrX1PcpMs+1FXlfMy26aod5
OtiGgb7C+NXoNkH1hOd1vr4de1qFrRbNX2svwI8kunWESHCBrr7aPUbHKP3qtISiM//JDCw5eSQA
gTHSTSiRN02iXqlR0UN6Dl+dggbNjPjQYPwEwTdBaJ9nh9gBoWSP6EgYMR7SysgAsbTtphjTDWUh
cR94K4uGlkVZIXcs9GTdVlvtMCatfleF9hPlTCDfKyfMylsKW6RftuLu43FrmXsKJiAu167p2Tuq
1h3Otb7ZOPQWVqOZfYl0j8jhaMB0M4/a14Z7kturv2wTdp2XKj9a1bB3fVpt6jqGwDPbIAh8Rn+j
/VPrRXK6134h0LcCPNAHe1BzxOYCmIyJs4MSMtskOETbomj3Qd/wo9PIqS2PfowcMQ1IaI1ULG6N
8W2aBu0erDhlah0xOu4mW0+D8wQ7wCpClGX10ZtgVXkOmEPLcW51xJVHc5j4eD3/zS2skwkekLyk
OFkVWZRujDs76+KHJMqalW7A7eoy52i4uFhHS9RqQbcRSLkSvO/RztB2MXDYKRZ6vanFuFNV2Pym
OV038NFXrQucAAc56AV9XeS2sUtHIqJnJyJONH/pC/gIUcwtLw63uVNrGDiwgaLpxamt9K9uh6XT
I8ZlsPCuxfYD8J7sYBbuSzIRSO1YJkQRtLDNta333Rp5FAbDsRiuO/zxOfhrp5w0yNoulY7Ze0nd
4VrxeKf9lw4dvB2dQ7st1lzpqE6HtY46LHwiU3Odlo16mBFxkHtR3LWGlqwLIh1X5sDpRHKZiI+a
V4f/D3HZCiehVeJ4mWPniSCxclPO8VVrkdJoNGUICi1eG4MBIkzv7yfSRTbOhF+6xncwWt7PJqi5
EJqwNM3CSfZ2TyC0QgLhphgOxL/d9nHh8SvGnphmJOAqpAK2ToUNsBvxw3gJsDJrn04FBFAfEUJI
Ph/K9VU8BDSy+scis34qSrkvNf5wtXF3RgqIyyuegzH/HoRwd+eBRM5qVjzgig7MOCf8XjjE9Dp9
90LOaPpda+23Hi/RwHQZNCIoDw9fs+3A82vzeDcFlrNBeEoQeHbUCgbako5UygQYiUzqxzjemdw2
mGJZJV7jBZ8k1+RJy75LdszCWfp0+HcP+V/sy0CxeEoZjegCW+Q3l/AUQ9xxtdFH+H+xA4i6diQW
y+bFFyC3bcaMO91zrmshQElmxn5yrbWJiApUlOMJmZcZcwa5Wy4ycdZy6rJPriGJZPT2Tw8vTxMX
xFzIzekx6SmALk+kKha0pZDIevGulhPl5uUF5Kpc9IkvhoumnTA7/vsPKBg57/20Pc5x723nsnqO
ZUdcSlqQgW+SGq1wKmfbkdgpF8s5y77i0hz/Z+cQlw00QGlfEP7huv/7tE/Pl8gJw6fnl96IZV/e
lTFoCHnmb99Z5xkRIWCkx394OpjQ7S4Z4vvSFL2oYnDuNKJkd0vgzOdYmIaSSDVNpAj62E0iOda6
ZMVcYmPE8cv2748tATby/KQOMXwQLjDgW/QZk/PuEG9GvYoCUE6FU6QLw61cnU2HScVYYU0WtUmZ
ryHXloWUBy2bagW0j4vpYdkl13IFYbxNSv36d/Ki3+3jF0MfY3n65RyEYvclxhewVYZ2CjOqkmGd
vyt2BjiI2MH9f2qUF/mfZmn/UjV4HZEC39XRxyqlfnnQn1VKF10g1R8hCbRs3fq7ROlZEOM93bNd
h51/EebVP2yNNGZVp2qoq4Z48aU4SYGRHCpOUF0o8+a/U5zUdf3/yX52HASHSBlc13AMiqj/qBWs
NTuuuioIT3oLsMIM7ks6Dky+0LKlSG5wPGDRsxJ/L7fkQhROalWND+qUlMde+ykLT3LhFlODo1Fc
mNXaLfFlzTeMUQh+DmeooKl9iN3itVV9mg1BXl8RqLsJjeydcCou7Hl9rTIwiXpvgPvpjesaLxsP
j6+gam8CjCC93Wm3foascbSD6krNUc7WA0wDD4XzpCFbcLv5sZ80KpXzfOZ2TAs2sb0j2X0WuMdM
1L02VRNWFFM1VNweKGaQiMktijV7cE5V7c2oiU85ImUgaOkVI4qjn/vfm9K2iQzxr2aycA1iJwjD
8Fb2DIaxiOBX6e6Ub1xNtzGFMnrXLYo9vl/2tM0NHNeBh9Xv2JNxtBqqiIwXiqe6EnkrojLWUeO3
VE4ThjwBg37dvx2D8E2LgCh0dZyvx1J9N/QvXqNNuxjD0bZRSNdu7JBKnAiumF2QkoVZwZ2LswOC
v6cSCviaGQFzCX3adcW5NMpkHwfxLzt2HoiShpcAeDXqzWTbGs4dgSZ3bjkdWy0eN6oNVTnBw25W
DZzCDoEgjHV3Dm8DPBbRVsV2QXBHca7yCBvqBPNu8EkKD/UAt0jl3DmKQ+RIi5fZS5rbmqiLTaRh
cOgT3rEz83kkfkKmadytIm3oT1EQn7LiAa7y/Nbou7Ea3qlC+sfMV3E5kVk9THA6m1S1tmmRPlqD
tyldZsCo/0zmu13IzJjbauIV43Z2gM65dezjz6nJFlaG8RgqKYlQ95ObC8wskLjEMb94WU2uI/RX
s3evs7pUCLN2zk5VaOfAMt570nlWHcaaDZIaA/G+chf1vE0LxfmEHkblr6vTtD84NZBhr3PwcyZ9
fPBNJyd1QG2AWOTTcSimCG+Ydk9dkNpLrIdfXMXZ5lMOHL4iPLlKVTBdbavcqrrw9CYB4dT9y9hZ
hAvT2Fin2FJyzc63w7TRhwaXt2mAbVRSpJbVGJ7yhhiM9H4KKb0HiTrdYqSElKhYT33h8e51C/gD
AaKFATylx4Ot4E0jMaF+sIMYfbteMc3ld+bWA5+4ZU1Ea+MAd82fKUzM1xAdTGWdOzOjuYddWOuT
K4h0Ol6SL8Gcv2g5Hm4/ikzw/v68a4qHoJyiXWE2B8/AaVopHWxrG3mEMe1jQpV2Fr23fUbcokuJ
iQQt5lRkV228EC67Muk7LezOfeSj58dBhPJ+1VYYntupUfYDKvx6jwfqjkr/TrfsHYKkeZ31pB22
OV6BSg/VfZvFh9LRRdb1hKJOOOPsJAeIFuxKIh76DpS/bnhHyuMJbMHoVsdQsDVRihnDTTY9tY0y
7xHfZmvFPeiZEjxSqfGuYze+UVX3xendYzMQmKspzlWBM3rM+CJnmdefSx1JkadsorkgyaDh3/gq
KolZj1gnwVD1jkH0xBS2W3UML3Z4EO99XHItLvAgAMkOdxxnSA4FIaW+sPcz7AiZdTf183zbN803
pQ+fY5OpRWMW2J+aqjjWvvs/7J3JctzImqVfpa32uI3RAW/r6kXMEWSQIimFhg2MokTMs2N8+v4c
ulbKzLqWZdXr3kRGUEwCgcHh/v/fOedQ8TfQMHzXa1jLFPmBZOO9HaGoj0pMogxsSSIL3xQQmAKT
BQQT+EiqgtT64UJB7EeYzeEDZSHGpiG2sc7VVavJF5i/LfGOFEAUZrMrtk2rQOkqfFYQALsuvgGq
DtBS+eOVDARyxVOfzFjrblnEo0Ot41gJYkqzvvvuFgbG1FL+xGv6S0+7lYouYQiJXT9aM7O/eFqa
XWybaxmloqNCGDhD225OxDlO8bOa5/l1dnHw9OvlFA5+dzKLatibSXx1Ioeo6IhmloWXRNLb5JGM
isT0gnLucOryxP7Q2vvWCalFmNWxVhG2dIhW7RrHf93kX26+LiCHnUnRZgl+jPOw1c4rnRX29zHy
n8aPmhOthR/NkLylZZCSbhb32E6XA1Emn31FOmc7w+94wcQbQDHXW17bpOV+aSkVdGD6x9owKe/Y
GavYJCd1zBzf56nCPj9zr5TRCbXAlyJPpwZ11mLsCVRozjxankz3BdmP98Mfb/T/vig/w7ETdctG
ejw13RHaMzfHn0oWw1OZDs+hJ3D+kBN+S4686xZq3q5lfkva+zHIrmkZXswKVwxVcY6LZdeHGOMJ
kuDqvEY1FcmdbyH9kiTebdQwvBUeTj9R9GLG5anqOkaV4mGWNhZRC5lSkzRvTvfUO20ObBSip5d9
vZ8iaoHyO2EJG4vMx20UjMNxTpwXsyoyQqhjBuaG+Ot68g++RUl0ijpuv8baE8r1zZjnhSKSjde4
HNHTDTVenGHl7GMxfUKb9CWhHAxpRar96CF2TxF5BYg5K1N9VYLI3UVEghK/P25Vnh46qzr4zlRy
82PO4OHpv7WQu27mpFNbaSVfHN9O7zxh/PAChfuKZ5ILkzrLzg38YUuWSfOQkPeyGaMwuY4y33vj
cA4K5XyowM3OUclp9RsbIyDR7ebUxxyAsrjIuuHioQPd+wNmIVntoRRlspE3BMtHnRkeedY+ek18
CepWbXICIC+mnZ8pII67KZL1fU0RbpN43alpo3JLi1cc/Mq89ebwxUlMHiFduTcd0lKmDNvCKnPe
SNXZidZ7MLraRbaXHcua9C460mpbl/7Z741nEQwfRi4jXLXuTKK8t8SXGW+S0oc7Gh+lmT5GzoA2
sVMPJn0HtUB5JMm8j5OAUWdevmQ1N69rD/IURTgE0ZRCkWt62Hu1aOdYtFHvIWugNRdjozATohWD
cYkZRI8V5j5d3eNz3ZUXo8UbjJXUhUyVkfVJid5J1Od26r6FS4VsdfaTS+tZPxPFPCNcSjChJsUH
Pzo0jl6AdYF59iKUaV5BoHsTaP2xa1kfLB3RaHj5p8kq6sPiZxYKQTN8IHJs2SsZIBj0l+w+gxza
FcwVtvEXw3K+sJe40cmFsdoyolvntTNOJEc38h0c6phEtlW5rX0z3meFl164vVhymTgqexXuv3kZ
bj2e1ruuwABuDJx7lx4FRiAJT8E6MvBOyZiRjnb2VNU2bTrMP00cqbPCOuB0T/dCChAA7Pc6QoS6
wbFOrC4eUpnYd+aEN+7ouT/aQFYnyhC7xWPG0nsfuT5tFsY498zCzHZuVVyMoQiIHuxJVQ8trgzS
xBo7UlSUg5Kp2ckhUeBOOkuxKfqGCYxh/4wyp9sXlvjmKpeOctvtphIDhiaa8P+m5JaOLhaESAl5
5sS7yYi8PZgk+jqO50x3tI/00Jn7EoKme3Rq99tkc60kLsoQWaS7IvO+lUGu9rPfDdgoxCbqbR6P
68eGLKTNkHI3qsbkCSLlh7Rnckot6ay4OXZ9SoBzmlcvZuuWh8JPlvvR1ON3jtacPPfh6Is2YhSs
nhuMHpVNGTMbhuZGn/0yidoDT8C7kOkI9I9ZXlPFhB26rtuS6NE0T4ZJJh7r8PjgZQsuHSxTOtEg
gS2pN7DG2IZGm6CDYuaXMnIXdRJyEVa3oSnEdQmTR6dYPteG2/EQNnD1xpLT3jUBDbhgJJXPF56x
pWh77ELE7bIK0/vFzr5P6RLigkExV0xjsculfedSvrtnIvIoY0rJlizEjtygrdPnhwDE44oudnns
mns4kmafdc7RlcQRCn84sOboPi/5xKyaFtUsEyYFZvVSTQ523THtQjWWd8qqxP2YLdO+y9qjixee
9PC/COznye6/dok827H/da6qeGtmMWbTledsKsIW0pFhdLJw8pEpbi4UShcnidnTa2ss2YNp8UUC
5KJetHCZ4We7RN9ilBeXVm3TkBUMC4cvbeCmx87msWqr4cjQ+Ja0BMIgJL5rC/ISmS+dHdoM27Ym
ocz16hOZrZ0fHuNoePNQLV8tHuxbGl+oM93wxUiHH7kkORBMAb2G8TxErbrFniCBL/7RER9z6Jt2
ul+W9C437Dt7xgRxgjjov0qvGB5ZypiLTK5+M26rAe8H5q6In9ohoML6hQ619zqTVdVMWfke7TGp
v3LOCZ0wrf4IzvBYK597mn4G1jS2TbUcc7FFHvpxz6VE/8ykspuTDHhu6R3XAdbYnHA8kKLgzRYG
0yzDdun/MDI2Q/cpqrv05NWElHCTxmVLzhg62GiRz37c35cRrm9ps/Ac8INz5Vrz0Q26Z8NEkion
6b4Wqbev0mqfpEb5w8YgSlB23LR10zDDLbecHO5k1sD7aMweiJ2+xxHisVV2/pHONgO0x/ev0TBc
nGnICVAKz7nhePu2NJkrc1y2Nnc3FpjkGC25VR0zSFVz7h5rMb70Oo2I5T6ybnO4D7PJOXUFj1WS
Rh6ncfnq1MWHybT7+4HWwiGxFfNZQlbyqtQTKwwxCLXhdrTwpTITrC26+ckeHBJVzPyG7aeLbRc+
di7eUq1HRmnp46c91ALuyJuOyM1okwr7s3KSbB+H43g2ckTL0nrrArJwPL94T7PmELdpcrWG4dFm
sc0sEzUaGu/uPITDR5lZ4q51KRjGGc/4ycFtjXnBfWmPTMaKBnmvEzK1rKJrXXc/a2EIjOfUnrbB
S9JzsFOHPJ2MJKLdXFMBkGXdXJsUYfHY3lo/SvaScQD/S5oqljlY1wAnO2XihtJIUhJKCoa57+4l
VdukSz4TwIMvooGvmGHaL7HOjCGAlfaXP+4WnJDiFEefhGA0dNtaH2ENP7vE+tRNkXv2I6JDojsz
dEmVrVnCQIIifIl3+cBgUsvew+Ype0Y7d2e7c0POVkdal5EQEkGYIK5GJS5qmbY27rGbyEwW5xUu
60ZG1lStbPpJ5Se7Sn4uNn+OZiDLYzrZ+ZR/Z+b7atu6zxBiOzJybZcVd5tZSFzu2hrXKPzaGY5O
YvZp2DF5a3xQZ9PnK5QR6tS6MT/TsRriOmJyP2Pm3bSPRvAxGTNvn4Y0PuiQfyiFjRW/adgXxikf
u0P9eekr57K+W1/oiIa9TsATHckoxlNDMgtO4bF1WV8aj5DXSr+sHxm8yQS1xxxTzNy+1PolzkeX
x1EbP4CfpUfbjfFuy+UHEWbhed1ap3dhfUG82iEa2f7eCVPRXQBJIbFF8yuroGR9968+dpiDIYjv
zr7eQXMF2vzXyiyt8/ph/TFoOE3zof1ptjjNMgVh6T0vTJz0zq7vnCF5zJnmH/opdDBy1f9qwAVx
2UfnXB+kIurtXwfJSUt3C5GZbd0+DS6CviZzEcdPLz1GmcqlPqNsF37JVBgFl/uGgedS6Zf1naQ+
9+tdy2laf0MxAcDIqQ2JpxhdGyNeaINVhuTQticxuMKzje6pRbQSdJij/79pIv9KBxW6oTRPyEJ2
1W9Bk6bMplVu9PuHA08UrhJMb1jrfjDabLyEiBSYRvJO6pffPyuZrZ9KYnPFFI7IygCo1pfcGNpD
FiQfJ6HLbb71vApj1kCUIR5JtO2HZPc7B2V9t4ahMMkm40aqEfeBqMOMQCRnSzYbqYysPv0S9qxA
JnN0Luhabt0WJqgsynLLxIuWp/5oZBhCS+JmN66uEK5yqIw78WyJr32ERRTqvfJI7vT9RIDhBZt5
yC/986DS2T5ZMhibKlg8XDRLPQOee9hknyV8A7fG9ZwpgiuLr1Z6XYVO2eTl3YmQ3/5i+EG6HbEK
2q5Cpt8vuQafMjFPh2oqn9afs/30IsEY10TtyII/WTT6VhPSRxWPxOV5RugZVf7F8bJ6m9ZxjxEE
jOTvl1JvFH4aFe36ww/EHXZ465Cbnug/iDmNQoGdm8yh9Wd8nIiMyP0WS7fqIw005qquLDbGlOwi
n2HSHzHRNlkmlSUdwSCiKxOrmxwxh04kYZYxZDg+LXg3ZCN1kUW82Q3VWT91zmNmXEPEXEELSG6E
RLAtmcKyFD0ybhRNh9NM+JU036cobo8DPeZDn1ovjSM/oyUY92FxMCDJjhW2Z8k84FJuNeoaKxD5
QogfqfECktzoeCYJihbcYJ/uHfT3h57ZOi6eozwU848imfJjwH1cDFTpUjt/yA3XO6R4tJ3Gcsh2
JYsGfJJDeyeCi2EX6b5ychw8J9AnkvSyvDioXvasLyL86Nr8paoDByMe9c6Urj/3HrNSI7slGQ6o
ImW8NI/EiXk7F9JlK3S5nM4A8Fk4HGTg949pxZ8NjKCiSkkO8kSIa9GMpObpIKJ8hE4lTnDqnR/K
oaGtJOsJAUqW2sZX10TpVuFBxF1F5GiIV+gwNs5GSPFq5Leu8Jed1woDvoIFlw3r0IvMONDAO3cy
9S4wkxYOyS3JaiXRB+lwk+VwHdpqvjQVyzOXb0YHs+k/dPjOdIbzqSmwdOmZLBekIVZO+REhGhCM
0qvMcjhaRoiUCRNCvJb31ddBFrhY+f4hRz7Zfk68vAfdFdQ2DMw4Letr7/BUhQv39xVGIXiz3VLU
dh+pZEFljMdMLv1W5qNeduZPU0TXvKN97uk+eqM76j6t9UH32Hua7RynVxo2+XdBG77U/XiLxrzS
Hfpa9+pn3bVHKDxtjLH8zgH/bNPYD3L/IBV2qWCyoCP2j6EYXvC6gSzECRY0YNGMwNRT95RgAwp8
IKcsAZYyJUfcfJjpwxi4mjboNXdA+f2xHE+h5hE8TSY4mlGQmlZoNbeQT9FPJxMkDjIhp7egq2vD
E1ZYy8mCt1manpUduZOYueT3s5s2O6eTn1ghTJt5YompmCOAUVAr+DZqroIQumo7UmGkFcKjJAa/
mDWHkWkiwwHNsEE0hhbjy87HdopcygrSJL4rrA/t82LzxTMgD6bgXxdNfQjNfxSAIAogRGgyxNGM
iKdpkfbKrcXVBUSCI1K/iTzvq1skxansn6sC+8XJmW6mVbiHaFDfQoNgVsMDTGH2SBgGwArjGRMf
EJYYlCXSTEs9ersqwiE6VSZlG1aMHQBMq0kYlJMElGg6JinCj8vMnoZeUMHoYtpkefGVm2ujWxm5
3+P2rXmbQYM3msDJNYvjayrH/YBZG4yOj7EipS2c8W3nYjbBaxRU5r0Gllmee4+1jZUlAlCyNyj1
zei27xrcktzAuIQ1GAi2wm2UEPAT59aTFZpfRJp9o7BdEjqMqepYn2tNHDG27ksQJCZx+7hVYk+q
JqCYANGOAZZ6TS55Cnvk2W4/xjRWWJrAmvDfMEYkO0yoPnl67SCTBbF2xpun6SgfTKoFlxo1N0X4
J8k5mqVibvRRaLpKaM5qWokrzV4VmsKawbF4LgKoakJLalZLaGprwsoZiKsG5ho11WWeMBnpNOkV
1jBflaa/MjCwEhysBAvLNB+WaVIsAhlrAO23ZLKS2zOXp15zZcBT6b4kjtWJeJwmIyN4Hw+EDc73
NnmUDFh4TCQsbmynZ9uUJjXDFuc3TzNtArjN1pSb4QyHRnNv6LiX27iycEBxXATeuV0xOYcSrX2o
nZakCEA6F6Au02Sd0oydBWxHPaQ4zuB3g+bwWqafLmCeD6AXaVIv1cxeDrzHxPOzqWk+Mk+Pvub7
KkC/QeH7lBfRNUnabm/Kz0QRp1tPYaTEr9xicEEKYRdT84O5Jgl9kMIRtHABMXTtmThl+jEs+Lya
pXL1WgEkAlwikIyxygBVTDSz2LbWczfhjqewCyWLuyUhKhrvB7N/7EAeKQa6g9iu1MbgUhejb0lS
WBUm5xXiWP9hfVnhj9XfMo3gAgdwoXhhlrK+NA2T055BNyhAM725jE7IxR9GsE1Tts9F0Y1H3F/b
BlRzaPuj0LmE60u4Onboj3OoQnMbkxp76EILP6V9ADRKFDWtlR6OdNZEaUBjIiCHrE9M5MmaOoWi
D3e0P/F6ouUXudVy8RHQYE+bXclE9s8SgDWeeIzL1AqsLYjTdKlz95yZ5swMH8EDvHPD8AoPm6/K
tgCVRD+jpRcgs7ZmZ9efNytPC1hbA9g2lO8xpKU9mWTPQCcCI3iQXEdIJtbYuik0FLXdUykE4KH4
A3jqB0yEhPauzDXjW2ra1zaJHJ81BuwsAVJwzQK7sGGMKoDCK8Yyanq40Ryx1ESx0GzxiquspMr6
bn3BM5Ml1fq21MRUdRg0sVxqdnnSFHOufQV79M5zwL2du0zgZivp91TLfkQahv7tLrp+ZKkHqwg4
3WKsuV3Plq+B3V/vBtBcF+S60ex1YONxtrQpBnyazM5XRpvF3zbRm3Knktp5RFAGhyMF7TaLhBRe
VwCIht6+0Jzz7xfMvRDd2wml3PXt+i+zaA6hzXohy2KSK1S00ChJQAvrr6td62xO4GEZ/JhRjv7h
Dz9TorsO1pJyo7LyE4uK0BkAyml06re+iX60OvflbUyFc2HkdC7FEHEnoB3UPIMrkTqvLyuyvixa
Wh+HGOg76JIardD5i1bHSyfSgMeq3sGdJnf2QCBBSZ06SVtn42jTAaM7km0fYXvRUstz0ADbdRNQ
bdbTeleFEZgfiZ6LnuqvL36C5Ygd+Q+FXtapJPhZzVRJeayffVrzvRMzDWcKB9Ufbis9DfcjDOQD
c6JsoJkOGnbAQitp1GulvyVm7Onw/7n8fpGBiY8ZwW3TalfEcS2Qnxnvq0WRkcYsZfSL/I93Dv5/
W8fnGvVUHBympH9YJQW/aJG+2eeZqE+7GaLUxCHctE9KuNtBW1UUerUokedhk0Qddz0lq+nSL/VZ
1/piF9C+pvKhRpr4TMnrCr+0oCUJB83EnaIFRIEShSzJSPg+RelCPVXWp3j19Yjqajj2s3taRS1F
HT6HhFsf1u2MRRFhI4LFKVWWDiUOfopPKlho5/g9c/WQiBTPVezs4J5wQdR0Nwshw/P3ZGd/6bTs
xllRlwS3Slf6yNr+Q6S0inLWj27ZqqMj1VnpxdzAb+xCx8SHYdEMu6PXgjJuUDq4PSsQlDVHFdN4
CgaKwk7/Xdjzc7qkHXlbrEJXWV+eRUh6189TNFDzbBOOxUCcrp83ybmmrLAiOOSPx4hZ9S6uXltt
57Qnuge7dddjYlpIkz2ve1rlFIe3Dr4KfscpHAiepI2yas+IfVsafJbZSGXOzjkWp/VPzqvBwfp2
fTGz5Ne2aVX9U5JoryrG35+HwSEWwV2ejD77FkfOUYxxcOxWbyxb2zBwhVjLNl6MUzjpwUX/rHVF
g5WHC/6gj4Dr99hlrcchNbovi2sFu3TSydr8Y3xfAuNcMBYQF9V122rMnF/35rqLw9z0G4H1xQ4W
hLllEXwPZxB0XR7pmjkC66WUoj/hHvljmIph7y8omkPah1s3DrutpX0i1l1d75f14/qyipPGPiYC
c5Xo6D2fZqM5OI59LzvvIXJz6BLObkq8LmcFvrV2DlnCInAYySouigxFMrd80dMPr+cvPMEMaOoi
P9ZZ+2Tkh7ypX3ApdU4y6x+s0mL5EOGawZpmN1FrwYe+vQ6J+YEZBMVIRi47J7OlHYhNTpoIM3ZB
+bqxsGIejYtdcVTtenirqWtuKlk8B7X9JVXiq8iDh6a2cAs2Mvcoa+xzfM+7xyxqOdYpThuE3V28
urrr/Pqr1zv0Ozzz2cDclLg5rZGPYQy64lskCe3tB7vYI0bYlnFIx5XK4uAE2bHBcLWf75wmvFbI
PyvbI5/K7h/SMf9WdTnjrHvtMfjZ+Fn1Rjm+eyaLC4NPsgOmeH7OQxNjCMK3okZtmRWe/cZQOz8g
6bvNxZUy/YcgDZ2N/2RhnbmvXVRIk0gep5yZcVKrEm2Gu3dsFsZMUpmoqPFct9UbdyQaFoNJmZ1g
n2ab3cQaAlOWoAN/oFtQ3s2NJzYjdP5cNv33yvzg+aH7Foeom1if8JTHR7fXDrTBaN4i13iUFC5I
nMoIUhvVu4X+yGri4QkTTSyUK0Me1puRojNBSWlK8601j6MIjquuUbY27Oz6NpsQZzUzprVa4Tgr
69HKFwPuvpQo7n3z/P9hzl8wJ4pwdOD/8//877fpf0U/q92rev2n1ePDa/Hz3//t+tp1r29x3/1U
6k+6c/vX//lPolPIf+DWikw8cLkA/8h0+s4/EFwJx0ccZrs2v/Gb7LT/gTuS7wciEJ7tuM5vE0jX
+oftBCjPYT6FBMkU/x2y0/+z5twNAss3JUCn5SF9NyUE6R8tIKXDcjLDVfhktuND5ZoQzNzGMSMO
NQi6swE9+j8cpA9VPkdV+T/KviA6uFT4SP6rLTJVdZG6C+zNtc3mH7eYly4D+2TVp3Hfhc4AlFh/
suk5usMIkU2R8O83h5Fm/Wsnzj/+/d/4UnxBNsTdA1PrugH07B83FykjXNqa8quVwxzRnDf8+VYv
2atoltt/e1MBwn3X9Nigydb+vKnBzy1ZtQuV3i57z/LsPTSSd2STQRZ9//st6Z3+y5diS17gWj7X
wH86awq4pYu9qT6Fxij3MmBxi/UmKaxMqf6L42dxzf+nbQlLAglIOqjQxn/+ViCKBQ19vpWTtfZ2
cMxb0GBhGwiCxsBJRQPWUgVnq1WwpbSL/MF/YLm9X+zy+vff+i92pfpUBkxXYYYkHgkuSPOfTqUP
s2BgT43iWpLwloVX0c/PczTdLGO+TfX03Ln+z5Cgsb/f7PoN/3q0hUMXx8eVQUrvL0fAsLzK8a2K
S8jIzqmptCcUHifjc6OmZwR+lIOi+7RcbmnQhMBeyWvrtmjoxpVucDZTID6mIvv4/7JbLnksKFhd
gXv+nw8HpEmPZ1pZn5TbNZso907CZ8FAJTbbmIH60ZtX6kX8IMWlz4TtURX4Z1aQIdMPLwH6/3np
D6OIXv9+x/7lafJ8m+HJN02Glz/v1wKKMSdVgSEmvfVTPdjVrqVmh7aNG9zljvAVqI36SsRo81+M
LRZuHP/5Yv3DtvW//8HRNgikO1Dao3PkOY8QLynYCU7oETMku51ukyk5FCm6VCG+J8mnsgXs+ftv
/y/GG4bs39/+L2dlzIqYuh17sNBAZlk23ZCzvy6VkYOnZO9/vzHb1K4lf/nGsP1BwHXpS9e2/b9c
nBVq6KCo0NFVZn3wG/9OVNn7aEJUzbSRD25DtEqJCDz51MN5b2atoEY594xz20lhyLPpzfmOztH7
nM93kpD5jWMwUaAfQY32VkfJVmbDQ2T2zywynqsUlKL6PDHAySR9FRaewN0w3Zb8IMvqnv5+L4pi
S7GHiia/34sZxTd13rE6VrPzgphoW1fM97rgPiqXu0ZwgWYZv+Qp5nxO/1Au0Gy+B4ZKOBx9COac
3FDTMD67rjgPwH6YzOoiG0s9h+KJKcurDy68NVxN7M+vYzd9gB6lmO5gAzGdK+1bTDtou2TlB+VP
eJHGtNOLoqdaHJN61EQn/PMPXbrcgItObvcj68nV9s27DGR0O0goAvjaehz2tkzfUZ+/o4p719eT
LbmErZLvkJRPjte9BXoo1kfGzEYbZro71CPT7wnTBpRShBXGBKAmR9v3rx1Lyc3I9wIfOo1Y6eaq
33tex0R8uq2DhxLTHYVasnigzrfTXLzisnFzWw6QzYg3ypY/MM/PVhJwsvvX0eDLBUu/swli7Ad8
SUIQts2opNpWhBEx7ea00MHDzKDCc5kBTB/+0EvfR2QNdmV89BS5X0ZFFEDRkfkRvys/utoOLTF3
Jm8xRY0fDvWbpKIJJ8OejQw93mLecCoBQ/uJZNXZeAElSWa1gU05S0nGxVpemth6rCsaEaHLnoTB
8jQ5ARfscpPB8CzlcioK7y7OBv5/2cn9U9ZVPF3q6FV6HIIyRAKawNVOd66Zv+pNlMv4HI/6QkNl
obeXzM23jmWSNPJXZzHvPH2kmPw8TLV48DPzZowU/V3jPauyVystXgfkqRvaAg0iDqCCTVBFT04F
GTJTCU0D0rZNxTUVeYBrUf+UUQ6lB94V2HtxfbpdyJKluh9K1AcyiO9cQXWchsxtYY9YyKhDQxzK
tmvS1zSLDZphzaOIhp9BwuZsh5PVgm4dG6LjfhbW3mKJoAhggGzivrpf997P+H6TNTzr527awFQn
rzYRYEvTvI4ID8bZvZfKR81rgfC4Nh0x9LX6Uh71wxnU8MHowYcW3DJSi3OT8Iw9UgIF1hluTovY
t2urjvba/MlCV3PvTprXyIGWMUHTcxgRtvWhMVkd2ZVDuLaTPq6XY+NFQDPcuEvBddAa+RfHjp58
VdqkBbPpdSihhvQ+iumGW+vNrk4MtyCtI/nuPKcsg7G4CZtgZyzzAcUMSmQZv6qBeQSifN0ozCjE
vWDaCdahhy1ELzegf23jwSVURy7iXRrpqZpvlj5R2yoy34iPGBL/ydT1w97vn+nbxO9+VZOmZvI3
VEtccp198tvs1WjcU5Oob5Rfh5l7YOBysaLsNTBqxeJ1wrGTR5YcmQJPAajU2BjOcf0F2R+jhsgL
1By3QI+ZymC38G7gkDtsymIra4upNZyHLkDuF8x306zu64W4lwVdtOselnYCrU2MXSbDq9lzbCQd
9ONogjciB2p9m3ZvMh1GekCw+cTzeO10Dby+2tFsuAm82zdKVMCr7DeAxrz1au70SesRW3wVN7Wy
5D5R4a6iQ7kLr4sXefeZwYGhKk0Q+sAF746UnnXgUIxDiNOcfQDAXYcT3Rb4G52FyWaFaXzk3kqO
KRHfs2EE0HndtZmhi4KYtCsiZF7iQST04WvJIj79pKtNG690SRGG3dvklrlPDe6rPOZYiXG+mflI
NUZfkOvkRfTpu34cmEX+7kUCK20ODUOcUpjrzcr80YTmSxqTvmlaT2Mo7+Y+PdB+rnahIGD11yma
1edeFgTTRJf14u+LsdoF+J4gSzASLqgyLV8tK5v3FuogIOXsMLNSB8i1N/E0EA459z/7EL2sV4mX
ppSocsIUgMMpSdYlxSOfa93sDruDE7WfUMMlx6hLDkFT3CtJmliLA5HosdkNl4z+rszUrlPIZlDO
2Ttz5Jp3IuOIyWrCCSTO2rOxtfMLbsp6sbf1ROxw60QXf+T28QzuQ5eq8RDlDs3bpdrVFIhtDOfT
xaKKZXZkVlsB3galPCdliTe/IsSywAGbG9netqK6ljV5GQGGgFx+P5tAPdg949bMM3MTDj+FWZR7
uvnVbshIy8uJOOuDqT44HhsbGMyb1GmImB32Xkavbj13Va7vQ5JISvfWtf3jNHG5qKL1d460X7N4
DnaZmRC1i0zDbgPyjTVo5/vWK//jg+12ybH0x5OL1R6UAXMi156gyj0WSTKV4EQCiMEBQ8/xgqq8
GEYqZn0Rj+TtFgqWUs9lwz4mTvfnZBbTdgxQd/GlUrd6LpW4lRO3QBz2L0s5Ptl6LPcEaTseWeAd
t2g0Ol98FGebdQjy+kJHvRb7uA65l+1twrOt7rzb5Ac/c63SdQLzkz+SZUTRn674gn8jCSPDNh95
x1khsS6Y7huWBwe3Li4sNNXOcSMbUe4IidHfR4Ht7VRUwlDWyR6OnKyrtGj3Ls9FoixFdVqi+w7p
JXc4E4Oee3lXNpN332vdC+mnKhheUNBzoKruai/B21yMVKuC8XtKDGGckVQZzeJbtO9N/9ApY/wI
s3FPAbU+sfhOdumYfAm6wbyDnx3vjYA4giQPafynd3YzHJuwTq5RM5k7ifPrVtkR0bVo/7dOXL0l
EpX00oAllwYSGusmsboQMxEr9pR/SniU7szk4FP2Pc8AdLDq+dFsFuJn6wW3iKlMjl0RVJumNcyd
SBrcsex5X2Xi3MbO1ezsl5IqP/H265rc5bIfiWBRvX8MaOsheyK/OXco1dK+bz37gze1JbrM6jET
KgFkCU51XJOyNIDD5mSYJ3Nws5K5QrNY77BRQi1V9B9Ma+CXfcxr7C66c4vmrnH75tALBCVCzdiN
QftDzqofxigesH/soWDUIXESeZzq4g61LtVZL3uWOVdRcQtGKKtaTxnaiQEsMzuDUBqaqXGFz0c4
BDtc6N49/01NPD7MfsSRcsx6YNbH1rHuQ582dWK01dZKd+gdgGcn94trGMuG1oYOXsyYaEUsTBpH
cesL7v9ZuqehyAjcrYjHddigbDAAX2p8z1B/1oeB9iFhlQEMvM91OWN6DaCPRWhAKzjBKSLpd1Gb
mbteVSNrPlDFNjW9Uzy1h9GfG3KGwffmqOeJRIb6GvYg28dspGvsVeTWlIpQXkVQaufPCDKGQbPg
ilA8GCDatEyjAgLfgwSaxMZlNKjNne/H7Wkc0n2HdLXpAHQlvYHj2HukiYchol3kRYoMjZ2osdoy
yEZNImZ+cDrfhw4ARXJQcdFg60IpgqSaZO+J+N1pMciRQ35cn3SlU7HI1Cir6Kwt+l/3vLREOEbU
CRjO5DEsy2e7oQ2/FDGRz5FzwkdgR55ZcKQpr9XC8VWifqOk/ikPm+IwD933vDFCnDBIty7s7FsF
KIDQ6EsjSCUy7eGQWR2TIpVER5eczECJj2QkJgdWb+IQJsNVzN0nGQBezwX2YHFCmDz15R3KTe6n
PjgFU8QEkT7ixuqdbWlxESx6SokueDgOvbzzWD5sAmndShsVHybczsZgmuyhPNz8X+bOazlyJVvP
r3JC99gCMpEwEdKJUHlDVtG7GwTZJOG9x9PrQ/Wes6d7RjPSnS66okh2kVUwmWv96zdjkbzPG+ZP
dAk/Pz9nmkn9E+VcPtzr5kI3nzs101+FTwnNeYox11kYk3bMtZL9XVBnIQVZdITf6j3Jg1EYuNtL
2QqpH2PYkXdWPyfNyA5LNxN1TbGp0v5mcNHvkqa51YyBdwqnmRnBIqbGW16OCTSdhzzLb1iTniFp
nS6lbhPRZjqiASMPoyfhULzFfnMHDSIXX83I56708t0ttnOlnHviKUOsZKK6W1poprahTpBeqL0q
1g4WQXLuPB/zOKl28z9X8KHjigjiqsV3PSDwxE+8s0ZMEwb5fKvoc2eVli3j0Pi9yig0UhWvjNIJ
d9pKOlV1FThrk8Z0MxM2InMg2tZs+f1UF05Lf5d62toLUm5cxJmawZQSByKSv6jf0WDNyiWOQuBU
zqoN7Uevjj4m5FdYjGnEHpJHa3L8+4lo3pQ+TbNcTLk4Y02UwA6iI9mKjIObJzd2R7iYre5Txzq5
IIeoVliWmnXnlKfcm28xNT0p9mnMzcpVHhVoU9ryXs1tSD/ED4WelTutTJKN4dTTCqn8UXbZlWab
8GNKZ1h7YfY6micl6C9xoTTw97+gob5DayrnI6vFPPwsqZrs1o5Y54i7IIWOiN6i9pbuxIY6t6Xw
DN5Es9NMpFqhafy8Qv22xvDKnY5RmqycAmF7lXKu57fdOvADcsNnmEu30DE3FlI/Wz2p8zge4M4X
jjrJ0HDlEyKUC3ZqI+3uYEn0izQwdr7s72Q/HkOCZlRrc+Cp7GnQNmkYfmuuO6yjtkOuTt2TJv4B
T+BrK2/pTOvuCI3s6XIOWqhaa5lNu2Dm1nbzuprlc28x98c68kzTGt9b8ragJqNkc7A2hndHROil
S5bJtBts7aQrSi1LB6yeuA+NLuHimt+EIBzRnVvbzEqv52KK40QhPjer2JocW/VoR1ggatAXMyGu
rJJ7olbjballV/AgjkncnAUwxGgw7h95ZQzfczH/6hn/UH730eePplUtCwixK9KZTpkMblwgPSms
Xd46b0VHHnKBttWYKHbRxb2TM4vLiU9J5j1f4LfLm8ceJUUSxfUKf/QdzTeR0KH4hqW56nNeqcUp
OK/b7kGe5343X0w1F3wcWicvBUsxhqOTGreDEVpAMMO1jNgxNXVGUwbTlBxgFow2K16Y18U6q409
kGwXyoqLlMOjlTQ6TlJfUWhQBNPrEZCwIH/5gibDzZFs9W+aYwGeCdrL2ByP874scLlrpuyr6rin
56a+yynZW4NphZ27V5j6sgPgTd14+QgFBp1tIN11QyfMFcwrfBnCXsG2blhe7tppRsdKPfksmkYt
L9e8I8tj8fNG2zhYO7T1WzzQgMwLbfGchd1nVXZ381Iyn9VgandWrt6HJHiPDNS+8dKvLQiYScYy
o51HKa51Nx9XU8jHniGIrubu8QcCm+yHuA1+lMZmykBVKkv47Op7r2XJmOZj0nm3+JC9zB/T0mZM
mUWxaKyTcgAzbY1zPwOXbS3oJsW8kTwK7o7SAqjoTawahpSd6zIbkE1JwHeDysLzJCINY3oqtfp7
KJI7hCWbqR8Q1HP7QwCguQ+y/VCSRjEPMLBC9BdVjXe6DujVZZAAGDGaCX3HDPgoP/geTVANq+dd
B7W2Z9SzNSgS7fnSvjyE1QxOQZEkHhPZHhPhMdhZiXUaBi5BVOn8XUhFVj/c2HinkmkJzhU8JGqE
Timceln2XHgkXswwUoqpIxc41ha5INVlrgTalkQbqcDZCZ54ImT4J+Ih3fQ9q9oTA+1NB3Ziqbm3
5qoUQ7qtNWsb1oBzwwU+i7YEJ8KCdPCmaCA5YaiDpDm5iwQfk484VP0H4OG6rNBstczKW4PCLzXS
l6Yzri/3Q+OZnMKKzj6koRo1h3BS61NNDb1QOfKX42YziySV8ywtsXMa9IMMCLj9avtBkgWyurTa
HszLAZ9CA4yxy+nZxoEgRMEFPbf37PddSWq8z8KtIEy3PW2R5cT7qm/vkn7YjgXKZg3wH9cJ08dR
dVgUc0WtQGEvnZY/Q2XJwMqQYS6J6Qbi73l/ZODCWJ/7OtXYdTHiXGTqqtfoVqOA1YDICYISXWg4
hQ84FXBCVMIlWU6ChRTkLg1GKpxiR3uqYV6Goo0tFDtHLOIqd6ajjeE9Ukl3G+17GWQEISXayqBB
1mV+G1hUk1mDYsGrTwKLSFWyvHbRY+MjGSVsB5a5Sj6zqjNOl94zw0uPXGTESjWHqLHTxwoyZx/B
yhu9FtfWJkXIq+x320ipGE6+NE/mkH5fUBqS6xwG/+GqLCxqf90hz504FVSe3jIDmrxsdpSKMXIW
LltFa+wq4ZJsS3k62p924NScTo5j6uFkGkTOlxPT8lYpaqsCNeQFyS4K0OhKcuyIwgF2okZeZO4N
Ucr2Zl5KxrnvLVxmSIGRPZuD9d0SC+rOOoAcFCGUwXdU3EBlCxbRBKI0QSGamnOh0Xp7+KQSOQC1
AK0ncAJ+hzR5x0vPjDYAyHne22KLMrqxLaLn0ezNYPU0Q1NCcWNmMrapGM+gDAuG1enCwgu08t2N
VlOQIM5iz2rT94o4UAdXDHLjUD/yuloT9KjFdL5Uc5cPSumF3TCEa5pUzB4GWsz5pMuGX2pq284X
4a1vlHe1U3y4DBi3SXltjPorxgPgDQwBPD/Bdq9wVjIg27mLMKicj41lUl33mBpkGCXPV/0Q35Ux
WmjNwWCZK2RbZ+Or5lGrFHZ4mtzb3oZUW0CyO8qEPrSxBKF912QBAAZ65LXiL3mI+GgHc9jrTkFT
UI2fnrSfNTMrNrTnW7xYWdxc9CWlm74UZXPwCwwoKz6Ww6WlsmSTZt0yKH/gbmttAnX2unyv6cXr
5Dv2crTpdb2mvqpNv9hnsa2htY66lRoxgxWhuB70rr0f9fQxRdavpWrYkSeqCmgdkxruCpcQRRv4
bhnqGkKIsVAoa7XqqZ4206AOuVc7q3yS5ZWB39+Z1KBjCvbQosnd6F15wpQR246kKzax6JyNBfln
XfitWpZlUm8Sg7IhaodzHUr9Cj7SIugCzL4cJnPY93U7P+ofqhZj6xQv055ym/boPeslfmYOYcTx
RqUw1utCe2ty5EwGin7cgxx3Xejxc1rC/ulbFV8ZXi+2KElust5BxoWPyZ1Vts0mm9VDF4HPJSRJ
TaokaD1a+GKwD5cHz+BZ+5rjmUlqr7T+fFCIh5popPzHLAWgI5P2BlnYLeRVCx9XHqyZwKW4c3C3
IPNk1guhZT0noUXQY6chuIRFFxg9+EEAXmwFrDQXfVGvs9p5s8eslev1pk6SHxelXpvqrxnmwZsk
Co11GmAcdXEuvDyEsffqVqO7FrJUh8EJ/v7h8r2ooPIIyvgjhLA7Jvm452iahybtTYyuePbblzJo
JWzn6hDmZXY0EXytiUcGSc0i/fDXQ9FDQIQShF1q6QHhlENY76MMVSDMb6V17U5qMU7XQdmj1ifv
uJXhVezL+xTe3KbHrnyQw7DW0YyR8Y3Ob35oAxhwVT3fVwD+679+EGECChVzpofPfnCXB+B+8fNZ
G8eIB0lRMkAqZ2xSFyZ3a1jeuNj0sgvod3Vs6HcoofxNnAENBh7mLFlmX8UifJRWVV6ZTVPROKLO
0BLdx5Va3uVY6KZoS+51q7rix8MJFlqwlHES7d2kawEiMyTLDknVTlbJW2Vo4jYMoERbuAWtIWtm
GNSqemNSEbDojG7N8Nchr/3yJUB7edPzNy5fDb0y1iD8hAi4mbNtW96O34/F3STT4m40TRtoHJzi
8j2bNqxxW+sGktYQ6zl6mBOg2LixpxCVU56cw9VAa2ghYws60H0Yv0iX50Nct5oF/D0/VVnwaUDN
wmizRogKNgdlnGfdfBb+7nu6hcOFb744PWFlce+1ODPZr5puN5vBjcujmdn+McVrdLbf7+aHy7MB
R36AM4Q2BTu4XWNN5lvJd8SgfR0zNjxcvnV50Gej7sszJJjRwsbpas2il+wFcwYBJomH/xtv8Dbu
uMpF3hConZin8dZtvI5pEw/OOP5gOzIhIE/e/Si2eV/dK62BV5+PO4yn1mK+i3/SK8moIQY1uirT
2ufy89YOwdgbEPcrNRp8R/hYtUINXDfDyW6r+KgkcLis3AqPDd9fBeVcn1ZrqGz+T/f1OqzINm7g
jPehbuA4f5vOFOYuthzkdvNqczFCJ0BgG+IcD328jIylH3u4two8UDA9M9A6iRPG/GtGiWKH0LOw
Ywdmb422xrAo6Dp3Ec+/ysITbxOlzrmNmuAYJ/BOwwlZUzdp6BKt7EdZ8rfHLVEdvAWT/LgLn9oX
MTXG5SkRwB32BkhRgCKG5SWygFRw83B5dnnwzOrPL0NViE3qOuyc7X60i3FLwFB3CC6Jej2S18uz
y/ewT8drZtqDHs9pGsNsNRAi36iLkPwqz2lQbSuMmIz6DaO7owpttuixuymC8CUJkDTKoUL6g2bF
8JtHEWO4r9DWj6OOJT2ZDR1I55UXOgfRymFpNR5eM64CpLP8vUnLkyWQ+MNC//AcE7bqsY70XZAP
b25ZkM3aPMNE9JbYNu166lI6XxEdRkEJ74/yUcHgXLRhRZq9hslCBoZRaxq4h/mmCwjeXVd/lhTl
TZW028QXxfpbFhoyUMU92ztqH4yCCHsbGpmBksCyi1Uee9UCZ+SXSKUfteV80Jhg42Pj5dP6H0Pp
YQxVLQe7vst8xBH5pJiHDBtfC/bzB0DevaUuc7glhkBup5haLxopblsHHRfMi4cm6FeALMui8zGy
TkBQB9a20l0a0j7hjLeJK+uNMLLXauKXVFPw7Qxscz083TAAajRU+uwXPlquwHkQrv8BFf5DZga4
120Ykwqf+FRwkNPFckqrl16LryZ5mErBME4w77XSaoM/P83s2IirNA9fWIWuYz2o9gROIzUri61o
2xtSN0hSGdpxN+Fhl1YaFNbOQ48cokefTXOYxXWL6nbIkJZQzVZXkwUCzijqOxJIVy8oj6m1qyzX
j/PHCOZGIIkeOhvDagiJVNTJZV7nIU4komVH0sStoXf71qZ9uiB6ket/z1DQcGmodBAWJ8U5XSCm
6uJ0Gan+qXJ19LV6QfIlMETj0UDKpaLRIcYUWCAqKTrt6iYmqlFa8Xvo6vew6B2wQ3pmfJWWIZku
TgcuoC4QElSCFlgoCZN3UTraYmeW7s90pZ8Ez5t/5C6av0X0mI6r0xVAa0JqIKRB5M8v/KJ6mnyz
rYGvZK52mPNJABe8fgzSUQZmJHaRflDpebQxCdtZCj4xQ00uA7VWQPoNsOCoqboBKEKUjHNncDmU
uFktTGeVyH7vC9pZSp4ZFq5PQ2QxZVY0l61Hv10oGCPjtyW5CNqImlC3d2GOBLAH7ckjy9jU5avl
iPcBscJS62foAJc3lmtKfix2Wu3Kgsbyr0lIxm/WoD8PChxSwyYfCf7j77w8X/ijAySyq1ID26nx
WMW0rPNbCgccWezj1O98Yu+HoXVW//pvi3/yt3GqE/xRItHnOKbfTojZKdw9imRXzBPv1AMx4g8Z
wZMCZtCEOuXIIizYIuNgPOGDtHd7LAHowhiLIvGA7V6ZWGrAaxnb5rpK3P1gAvn863c5p7n/StJy
dUO3FWnuuislQ8Nf32VWYZWEQzOXjcO7DBoaRCxw+gXLMM3kOMNrGfrYwmrxZnThVUEZQ2b9PZM5
sDvjg5G4ByMDCz86YrgG73Lu5ZwE9qedZ+8Yyb8nQIVcExtTUJT5EaFn2Dxb+Q0GS3ytz337DAc2
pXkqX6IRk5DBpym88DRoE74ZBFsrOwmwqqGRxx+p2EZsuP40HOP5XToyEMu6m5W0VXKNunfXj4og
G9XdjWnwFWb9+dW1kru5YQPnebeq/i6p6m5pDs9iBhlDC6OZjPo2eM8nRo+VHO+TIdj962NtyH8g
x3Kw8eGVyrJtHfvb3xhxxRDmmgP0gawwRginm2s4qnS/M9+kmlcys55ZUWmxB6PpFnE2pqsI+4uT
0eEjM5A47GHbxWR+TnDBO/6IYrnf1aiy0KqZhxFp6mZKEzs9BD74SeV2d6bHALgw8quJzPRNp0/f
6UTohYKVsrHKEcuy+ZwEIBbSD5Zp8O7XGkQ4A7wag6P3eaCYhYBkCJhooOlRdDgqC5lSdQkAURkJ
jCpB34AZ8gq4zWILXUfNTR8wmIoNXA/SPHmxJzpiZtrk1CAYDpGn48sI+dKz3xLcAHFU5edBwsNl
3tpqX0nU4/ZvrzSjKdZR1vxIMZoFrk9TQaUg10kfbgM9e28FcGMqdRIlGkZeeoqotiPcT9rzaCT0
N32mPzYjB1iA+JhAc7EgYQWQCw4Dn1q5zd0Fay+0/GTa8T4otC/EHPipZGTE5J56NTrKPQ/HzSaK
abB0eGW1X0NkyfNFVvdbLRXYt0VlsWFcgu1NhKr5XchoPPTQppa4Dz8pfsiE4ODn/YfZYyFrZRvP
bK9lYe+LmSRghYwasFDbEcDz5pONfHmr5d7Pgy/8X+/aOO/OaJ2Qbrc6ZIB2eJIeGpmhRIjeN9Uh
yevHf3O5/pMdxVDCMnSUAMrFXfnXpcFv4ZiYWh3v5PyR592AbJieGs791JpjZmNPEiD/gpGDDjuf
h3fzwCyfmXTmTKMqm+Tf8Hf/kfFN0h2bhOI+EiCS4re31IwWCTOhEe4S5b8Sg3JD+byfoe+kH+Ei
jntvZpzlffc0U69SJ3n39PJZOurfHJt/srhLF761QCJhQon8/U5uQ1KgrSwPiWEcCpg33FXtQo9q
fJxn71mY4j8qWrVuUj+sivmLD+W8nvENa+aPwadYovrNyMFyHvQ2fMCiB9MP6thlWAz/honr/gNN
Husl1hwY8q5hSPN3Hi4FtskYvA92Qxx5K2wLNzArVnpXR0vHE/Mw++KLZdlrxWk7ZvoxEF5/sHWz
whQH+MYNr8Y47Ndt6KSkmYZoPGc0CkkuS68ZEqOBjFuvIeblrfu0qBlJrvU+pXnMcm1RdG6Nh8nw
mBInTdIRrFiREt7txSa2Rsp9cumFhH4nqnsNU431BRPHMYzdp5p2IiapzGndddcDrCXPhWpiIliy
dl3g3LXhtlg2MCsfrVRsrNQ9Wci8r90Oq+6RuYWGE6VvFtYhqrhtJKl3S2EY0yZ0teeqqJNVCH2X
K1h/ISz12tYk7oQtHpCQJzIwNcfVHrDe+tbZIwIR3HQWC/KUZfduADfKl+mIi5S2d3V1g1j5W+UE
cFpy50VJhdEoJiBjPkSb0qqCJTbbV6VbFHfJiBrNilmt0rEZdlUYfjV9mP+sPv77L/VgfREA/YBm
UJFO0/z25X9uv/JZDlT/j/lV//W/fn3Nf67u/9fDf3zn1X9c328efv+fv7yQX//nn5/1Rr98sWaf
acbb9oupyVfdJs3fK5P+b3/4p4LpYSxQML1jKJOtsCmrwh/Nr570pgFx/V9on2CUfdV5w9LydXlb
s9gGf/j5VX852VMZCszs/2Zn/5eZvT1LmNDfy/m2/qluyvKqCf7nfzPdP6QDk9tB3mQxMXKosP+0
tDflH6brMo4wpcGSKakz/3YE/izdf54btFr/pJRHCfRrUaa7CIMcnZLVtJCTSP03pr4+Kol9FDbe
peZ7VkQ84RDQnp6TILHf9KJJX5m8O4/j1Cd3iR0VJyedOdVD2ipAcOxG8W0ab+xxhg9EN+6nJOwf
NK7+Y9bJ5sHkRvQZLrcD8TpEXOnYaYVM8etIm/ANi3393AZUMJvBN5pnO1HDc5jG2tkvPOOJBbqu
V7Q19GVso7G1KEZLfjrYmWFkG8r8RUrE4guvL+Sna3vqAT8+TLn6WGQI8bua/Jg6LzxMaFuzesOj
KbjVe5G3+MPSJDFbShm4p7GusaZUefXUeEZFQtCgO4/suM1N0MQNpDNZWl8GHtRMeq2w/zL1Kd/J
0CkeCbTESxsJcH9WRZnmC45Na6+FXeFi2hHv+1lgKfFq+ZX+WqdMfzDiVtFa65rJWfSkYdL2ITcz
Zq6Rfm5yZTz1jRk8drpoHhgVxrN2QlcPdVR2L12ltPu877WXNDP0m3joqp3uTeET4g5AdndIxdkB
dGb8k5rZY+Oo5Eqn0iKRrRq/BayTfiUgZoy7sojVnnQjDgQ+O+EbRV69c2TVYvyvCsz/CHpcoBJT
P1LczOsFgj5zU0k3ugZbpB6k+R3vFQ6Xb4Fo9Qcb4BrrYmRfPoysHDHmkNSnQmRMZketH73VaIoa
IwZV5jcWpslvZCDnu0gG2jbLIdszXpDjvgT+J7VNa4ovgxHZa9EVOXxt+qqzIR3j1hOR9hoP9fRY
TuPwSJ8PKWgCNHzTyjh66mvCoTAAGoJT3km58x2//sgshv5eYel2tnEU3q5LL7Q450lc1VcRDh8g
PYM09mkWmR9iNJp7Re1Gn1ZK3pVhZye7VMreYZmuYUlJIIEFhajKqqg+hm5vBP66UDZOGFdxl7lh
swdIhjKOnBYD+xMeAhYk81qr+36H8MKmi62t7APdjIsvjJ6f25gErpWbmsmTY4zuOXNKhFR674tH
vyvGh2rqGCVqWcz1bGeqeaxiN3zrctAKN+L2wxkorw2qz9rE6dXDzyn2uscOacenbPL0KintBs4N
E867LpPDV9pjck3xaz7YxeASb1WWzY84SrsHPQCAZ4xdxwfbisaHOqkBmQIE/tUiKrIU7+wxC4g1
TU0uecF1f8ZAGUWtGVsf6TRMj5xucRU2WcpgsK6UvSw5yhMXe8fm3TaTy6rB738esR8F8sb0qofu
2xNpmvUus8WJsJ9gpYPvQHJuq/u0nfpXBdObGlj48hU5Oj5Rvaw9C6dqt3uWrevd5WaaaDAmW/eF
NMHgnGfCvGV3Hu8705zehqEITqogD4cGoT+mwis+ZDim15heMy1Vdt/ctbDOnoI0NR9zLBU/I1HM
eWf8OF1ySZd7iWYZPBF2/YefRv0hJgTqzYJ0+ULKno5BYNXWDyEBRFjXufNoSMQOY4MS0wv8m4es
+pEbgfFqYN97mjeAKzWRVbucmOBybDGmbpc50bLEfE/BWxu5pbGVWoTRK+ddP41V7nKIxgGL5Gk2
7zHrYLpLnQ6KDrV5wqykD82bVA4e9XmIq+iCRQuC75ToXypPzGHZEOk9rvAkcz2Yd5S7aBVblX3I
qOjCHXQ9LdwMwewZ5poW66cuw7Q42nokXjJn1M+OVjKPs5tJ+zFa1nhyOs38xFal/IpGv3gKSLx9
nqKxecywZGF+ZQ2AjB4UhpwzSiiH1uI50cX1FxaNtIAa3dBDFU3uIZKRvG8LGOmyh5eI9U97SqUB
D4s0WBACvbxO2CfyJSx25hzSE+cR/NBeNASN9JsgSvq30DXyt9AOoYcBdf6o2765D7wM2kYs88lZ
Mq72EEsImSYQYaf4ccADtJm5Ci3xdUzxv4LGriFqu2Sps9bn7XMDl/cmtvvoJhkRIcOKTDt8QHRN
4dIfdMo/lHhCZvBz7eKt7d3ZoEaHE5s3EbL+jHBiAVBsygcPpvaHO3LSoR0WciRtLBs/Kpd3ZAKg
lokWr9s8agoHbgz8Ivk6eV6J0N/VbuBSahuYfM59XRXRfvAtde80imG7PSaHUB/D2xY1/QFLJlwI
8kIdvLiMWK+iaptVasA2FMbTaYI6jzFKQ/5tbPv9g+Fp9jmJxu6dnTNCJ1D1V1kcixdXH915wN0G
p3QIps8pd/1r1Y3+Z++b/qnM4/Y+Dgfv1OA7dOilR56nPorPug69u5HdAH6G3g/gkGbpzTeRe1uX
bbGDk1beR41JAZBJzIsWfW03zzWmKM/wsIeXOpbZs9uMMUItrMf3Aa6R9O0Ef9Pq2aN4DWLDvpJV
EByk7rCI0APiyNN44iB60y6WDlveMZ5CTFfNuoFfETBhpNV0n6VCYNXPGSssdt4+igz1yi4+nlwM
oz997Bq3Rtvbd63pp0cLK2hu+JhhhzYaxrPC8+Fl8q1g4wWMrFARxdoR/A8zRb0HZNXZkrAhcg84
YUVHG2Odq05U8hC1pXxWScRsPAqdV88etJtgiNtbFnnjxjeEfa3hBQKrqMuGE0Rib5v6eENbvtMS
c2yoW18zgxuEpfIqSWNoy11Xatcg5NrO7rL0nBNbe2hgxsNq7e30KTPSaat1lnZj+ziTCrOPb0sr
qe8TT3j4p+XiuWp69yozkuapdwtnZ3WatnUQc71wNYSnsorKLZS84KnpjR7JSeQd68z1USFmLZBD
hr5CgwN2wnzV+0EfBQvAMcTdGLfVY1vaxl5xSZzSIPZPftdi3SClfghg7rz6JDhc13yyd1uZ3q1v
4jbNKGHq5ErFRvagory8IlVQ3+X9MMF+7dMDM9bmqBJpXRv+qO9DTOKe9MmbdgwVAhM4qZM3+D9k
25z/yayuLItd7o94joc+9nlTP2XnMom0L6m35u3gJCQJxX52bCfK0NnVq20WyvNTPH7iNH3VopzR
LQHOCDagPihz702eay5KI0SAoNdB8zhNUn3kLKpIb0TE0K836rtKefm7E/Zw0bgK6qcibeofzQXt
QfJTv1lpaX7oU5A4SxnaRXsVQ4qwbvG5FSMrtdcHeB0dyC7gyjRKNdriFGkBbd3PnvzP/uiXmv+/
Gq/f27PTe9d8lb+3XL+0av+nDu7/y77MdhAA/4u+LM+a9+y3ruzymj+7MkM3/wCnsGxqa7Y7TBH+
qysDKf1DVwaCbWm6hmCZ+MuOwv1D13VmH8JylKI7o5f6W1dm/iEtU3H7Y3uhLIuRyP9DV8YM5Td/
CF1ZgLZYzEjWKIG0eQbM/k7CXUx5LDw8Cs+Q6Em9AeLSY7xSsnIaZorafspyexMl8pi2TG+TjiK+
dsgtHiyDcIsAS+jg2OL3SUaoH63a7Hse3yVFo16F09yZRRUt7c6EOw1DfmNAN8KPCiuW0ibMIb9N
e4WzPrR5YoEd/SEem49pStY56OvaCJkGxpVkXR5+ZCLbWmiSzkk86rcBYT6ETC1iDZFG4rUO/EQ8
MylB1h3b4aLHZFHGNxRGTxpTQBJyw23+jXnbmsiqbeXMvtotwQVBFU/bMhnape8ls4bBwKIPP04c
ml8IkULtYY+fg4m/PUdv6VSmv5s6B75/nSASGQ9+9z5MenybNnBjXfCfGqe1K1vYRyKBMLeaPLFI
2tFfEf7EVuOiqG0d+tUk37hKTxfdyhC1vtUd5NoD7r6ktKxTs46X/I9hK5BJlQrJkc4IYxu4oOem
QQYorjc0z6idaKILf05b0ggA8wvYdm2PsJj2ZAWh8iYgOjYZ1LnM0pWgE1s1JhqmULr3WkhzNVX6
TdMxCmshCCDXDvKFVdyjBKrWeDBMC2EmL3Spw5qJ6LvRzpqNkKkrETcARwXZSJ5DHmpUv7oRZFZr
It86a/UDIu3+qiCQ3nBMDHawP4cpmm9CyqCtzxEAWMWQf7DfjKS7syaUmSJKdeynGA5hroVJ/QQV
I3fGcwmofAwdaBWxpgEEOGilxj0YvLkbO37HFFdPNh0DQuvUXcGofceKb9gxq1ljKtjtkzjIVnqS
eyCr0KgCazhpsuyW0USUC/UrJnZzQgpi0y1r/4Y75Tqd3A/Dj0C8Yvstm5psmdOuLLqxoVg9BaWP
YbMs3tOGJCQNvyKyNaJTaVRzuMxkQfu5gh5+0PwCgLGKUJhg/LVMxLerB8U+SNsXPYRNWg0Ucg4q
vCGPwpWsBGEQln9srF2d/4i1BvYcQhTk8nm2xZFivNJ1dIZhIG7dPIZgxYZ+FwRPXuAmR7NEh9NA
nuT9BCstShlc1SgWy2ERDeHdgH7ECqJ1af5Q5RaRdLvSq7NNN77xDaa7jbEMUu5v21gBtpJVYcC6
q8x4Pzr5MxZ6waJAvpGGCgGRm8Xoue33tPI+GxawpT4Z0KnJBpsdAetxANMZ1ZedQVLXM353NFM3
y7aFdtxzqXekfXW1wUQf+sjGUA2j2gLfClD2EYWon9X0vXj8GdFLqZxhbxdyuqkQ9A9t1qDTJ0jP
TGGaU4jjkZpXa+jc7apNdpw1IPvBJu6gBFZhLPgWEkCRM7AeHblhBUYkrT454hnsIGEc4/6macjj
MODCdw1hHZqPQVZm7geu2crfSc8SmBjkAvVe/86wapPX7YAWIoRAYaFIt2DTwqdI4Z93eb8nP+4F
UuFJz1GxBw42cR1u9mz76LLMpJVQf6eVm5vBMiERYmxqf6Ob2bAtXCQhOANsXM3FeSF58XODKywb
JIxe71zqi0CL1m1Vj/vBWMjEpAfUu2YjTO3dkeldDBleZeE5SyWCAETWWPqQRIOr2C2uINfBYxiu
k8QYV0aEVzAKTjRhzbbs63yjW6GzFeSdN2Pr7SpzXPbFsNJm0+qkOgeRiDGSZrpEEDQ4A+btpO0g
gZ6pc/DnEjeomQRVydb19eNf37r8D3AyCBSHn6/5+bP5hX/3NVFT1WqcsMGNHK0j3he30sszo5c3
k2Z9SpItSTM3tmK2j7s4OxKVicXb/OXlgfI6XSvf/G46CrFladeQsmv3jIMTdOs4x+tsUNwLkGrO
9VTvLQETtPN6d1kGJoPDqVpZgY1UV6AyCQIU6EgUCLvCEtk10uzg4JFNmzo/vTzUBTnyE4dhefEz
vDxkPUHCtCXZ4a/vGc1grLIA+Z02TBidsY1Cl61hRbISRlN1J8P8UKBb3Pxv6s5jyVFtW9fvcvvc
wE9onI4E8ukrs7KqQ5TFe8/T34+ptZfq5F37ROzm6RAThECCacf4Tagvn0oYYahEOveLBVGmjbPD
bPYPhAnxHVg3FTPPkxlGx77NcSJqtPSE6x/1Kj1Flv1oh+HnLsifMJro8ClBdgVDDKdzXEIJKoif
pgrzQ5Pqfqetbw6g3q7pwpfJLgt1K48RduNtIiN6HLvXHEHqk4NfZtrOhzCPDwB70eScnG8dq9IO
fvI5G63feBRbPpSRBBRS+3Az1ZXupKq4R7ZyOZqGUpQHqcYn9B/uYAcHMZc7wEwL3pCRtQk1tznJ
DUDG5tQjRJsRlKOodXSPTVh2fm3MggAOgDn4c+h6uAzgKavyyizpcUOFNyQFJLvVCNlI0/RkPglr
ejHVfMC6EvCWmEiER3j2aeoFt5XhSOP8Cnqg3OWdfYwJvezUTDsANobLNLaal5tAjYYgxXJO1gDm
9sQ1TPDZUpJU3um2+XBMD/sGVVEd38Gxy1WfuFwJFDeZtktVJlcT4ibGfC+P61/y2dw2Uqnwtnst
JWCQMO56lkA3uVlwXPTmuEESCfT2vEVcAn39Bjy2CS2w2q8crmE1O44t5lRyYwSxhTw6MZZ0AjVC
dQAE1p5C06j8WtV/67M+oPPZB+DC9qMzx9H3KIt+KFPkzDBJqd7TKuHp4CN3uu2CrC5yhH/4ZBIT
8Tf5US59y5ehWRPgc0pcVZ4hPwMZtTOHFjZ5i/Ln7UpDAZXJRqEDR3euZqxtTpaul7neQt5n3fxx
G/kJFLJXZ6ypp3+fIkvyMtefc7vV7Rx5jEw4XETFCfd5Ir5++PDf7soPPlzz+lOvt5OfXw/IZ/bH
3/ijKM/CQ2VhBjKl0yVrlPKPh/XHRWTxH//JH5f74/M/ivKrt82HHy1y4obCgWCVMTGvjTY6T2YS
ncuZOARsLQ3g/tIc5AfBrFVYTa7n5CEk6E25FuW+lb/SSGjykfUi2qzeAWLpTk7m6Azq/1hsK6Z4
GMdBptLwhdXQ9ffIDoHoFaVNWERHDmgrvyr35UaLiuHQID89aYMGBzlzOq9qp35j1meSEfwJc6k2
VaurHnEdzTeHgQhpZuc7mPblaZaiqyYDEU5C1YPI61OUUKEl0hy5keK6O8UqNfe2L89R1povSx++
Uo5Zdxg6pkWIUJ3kBteU8lrSUwCLZsI8wM0nPODWi5R5iXuYLA4BXGzS+gwhuTwqi38cxa/uvUCU
zrfbuT7NrotqQwneTFvojCOERftEyY7dsNq4J2R1/SnVX+MBtItusw5a263cdGsJMayIYISb+Pqc
fS9ASJNVoe9b4UZmhSGA2x+itcfQJgSMBxdkZtV5UYmwyvpsjO4nLg/5UV6QhWl+vXTQIshgiiPJ
qp/L6D7W5P6vAP4gtV+C1boCMQUbFaT1b8rHsCK3jnzv9vtgKmvegHcQmNV/PcUKD0DIiKtsL8Ll
SHxYRFGkJQwzpfdBUyFcLHirXE8x1xfcGNl7NWmWrzYZZtfz2geqylTvZ0ccUZx6nhqikJYGCR6j
5zzJpsMEXAG0bV2AMdaIBWZAe8mR8LIgkd03RooQ7PoT5O8K7Hg6dvrDYgCnVk3j6Xri369W7hZ9
/yMx5hjlAHDhc5mg3ivv0q8j1LDeT2kj/prcT5eZopZD5kpn4tXtqPpajn3HbHXFeIfEhHnIVtVe
tAmr0wgHCZHy+XdFCuH6fuWbaOWl15d8ezGxY/zKhpn5OEBAnH1BCdXC2CbYWZI0GlB3ihhLKx6Z
fDOyWofEu7YWywv4LtcqKz+TG4z//moqtzd5rdB/v9gPu/I8eUw+mH97qa4YJuYed7LJybomf4zc
BWXFCH/bl6XrwSVGO1YNRXZ9X6HS2wd1sa4ny9uy1qQly+Ikm9q1KNu3/DXM/P7VAFN5o9tPDqvC
2U7MExW3/2RmDu1nbRuk5pTFl82EsEmJ3sVsfi2botpD6kxBR0SR6svTr8VgfWrxNgAQzfRp7Rhk
TZWl2+Z2bF7wy5g13a806GB/90nyb8sNJEiGfFkECvyvZ3P99dUyPVjJ3VR22W6g3JbzAr7OzZkc
Zwjl2+Z3Ulz8ELM5YTCoHuXDdtcmJ0u3Z387JkoQJsC34Quuv0Z+IO9+2719V5Zur/H2we16H74b
F699is+WfBay4+xF1BQHuS9bHk887c5y//rjF2B/qBPgAievJd/prW65y7dQURABlg9eVxG8l8Wo
75nKyIr4z0V5iWtXNZUzOeoq84DBlyeywowda18id2VJHrvtymP2qkf9H50nTx6DH6PWFEd5f/n7
UIqm2t7aTOCs1fhameVRBD/6BfOXf3WosnQ9SxY/7v9x1T/O+niDj99SNBzvENrQFjXZyn5FDiOy
JL/7T8dup8hPdTkLlMXbRr6P264sye/926tWGhmqze0r8sQPt/qnYx+u+uFO4drhT6rfrNrgss12
RBKMocYdZG3rt83iGBWmVGsduB2Updux5apZv55TdwaN7Hqm7G7lxW+n/vGJLOKdgVYIotfXGm0j
MPVXnydb0B/71+LHo3L/2iWsbfmvJuaK7RRnqLEtGiE9Jsf1D/yTbV01H7MlxcQ07HZWATWzqwm+
ueMraRdjC95NfaU7AR0xVeKJuHAJjLWvX6u0PZo1/tMLzgRf0BQ+IGWovOpa4D6iOEpSMxhe0qTC
Yb6ZXKw50+gYY2+l2tZzMSX4LRgBQb02qy7LDEhKhOTPcjO/YPxDuJE4CUYn2M04Q17vR8SDtAEn
eUX2cR//8LU7WQqoIuuiavXRdPKRhyaHVzmw3jbubbT9Y8iVxX86/cMxOXTLY9c7/NP3rncYU/di
t3uVNHQup3TrxpFt97bvrlNAqIFMiORBuT+ufdX14D9+/uHriA7MnoCAs1G6tVOTX88dUSQP8swh
rfEkmOon+cEsm+A/F+HUhFsrK39ocWNvcXJFMGYe0doieaXEkNqTMfohikuvVLzoEgMOE/pD8Y6d
rbmL2+ZAwE6g/WYATg0sHBQ68w0u1KPW2BeUgO6NAqMbJ6m+OgoEtTa3UKW3njEk+lFBfdsCjxR+
zNQfShGGZ+2yql4Ca0dhbWm9Hj18T8Gsx6vbHmUCC42TPEHTpibOuO+U/tx8tcPIQmaGmWGtrOyr
9jGE3ngIRuzCs5lUeLxgWDRGJdhIPPdcjOS3mpWeNcbZA0P8e2rrixeXwvIUJXiz+/5LGEHrCrNc
9yCkeBNxNqJ8UNOKFa6FpBsR+ACJElfYNIwJdv8QzPdDFBKlsNE1wJu13AVpiEAVQYu5ooQSP84v
44J2HQxJRCwzvzDLn4rmPpiKaW+WodvblfI7V6bZzxU99iug1DH46sw2540gMFdXpXgkQf8NHEx4
EAv6rkXh4wT0ubfrJwczZyeJ621m81RRnt3q3w236O77GUUut1Z3VmLtRBPYfpYXP2cHIL4yIA8T
TdOORXLvz2nxWJeq+8C674cAHHVSS+EcRIkN3arFr4148mS4gG4FShAtFO4aEke72MlOD1ZBQieD
p4/fKss2IucAsGqgGYcMjh2OwJhQTSqyV2XK9JMkguvgmqcBavFGsSkGR9mnIWELzWw81DNUsCjG
y1jWztmaa9MT8Eybun11l8BA4ip0fVCQL8nUzaidtPFTYvXvUZTsU5xGPgGJAXbiaJ/w73ERPSa5
SgeVnHstuEPottj1ZNk3FUa2qxnCGfDC4sOBhvw9mnvHrb/NuQVHe0l1r5pMVF7tvL0IDTi8rRRf
eucec/d5q2cdVLVUIVCuCQDA2jdWn6wqybrvinY4TEET8Hcngs4FYaZeKbe5Nny3RxK0rlmeBhjt
aNiNOwPWwXbt/SNj7fWIN2EzsM0Kcscgdy9NH+4jE1pih1TGxjiSXVR8pYIEO4XTLiXAWvfNIX8w
uxCpR5tchas1Xxaj/Zm7VutDQ/9kYp+8tMVPUWnR99lQvyfVVLw0Q5qcCqvs4KtoHlVOA2pBrJx8
C5aY49ldYudlzLSLGFmeBCZySTATEYNrD4D/t1NJhq3Xy3CPgGMIbeMRUttPRxsPMdIDftKUJOdQ
T5lBCOv2+AJy7/tiF/odPQXKZAZQeoYhAHZzv9ERgfKbun4HxmD6+O2ILcbeLA4TUv1UNnRbvi1o
+aGLkzH9xKOvCcz3cqeXmBehu/DVHkklJPN7OApANvD07FFHzgZsdbmirVH2VNvnufpR1Fb0lKjA
OauqgIXYwiCzIrCTRtNchNN0WO6MX9B7ppIQI55X3AQikz+0ILJ3g5KnD7aFLaaNro4otWprqOLT
HJq5p7U6UpYAEbfKrG/dlh5DV6mziYqD+ppLzKq83lbwC3JCbfk07qtgXi4oiT+JOj0TjsW6UBxh
gCJzln12Y0ZDlEILuByz0igvTsg9XKDXOnHPwrL2ppE+6Q5CrE18z/BnWynMi1ockX/Q/Ll+KdVG
/4GjUzWUn0fsPTzTidRV1XTbZjxIRUMiIYF22HA7L5zfkKn47I65ssvm2UeJj5dS9I+5lZ9H8Lq+
oSxIjFR5BM8Y80mtptX2pmHwo623AXT4qQ4+Lwvpo0z4WC69mcx3NrorkB5e9LPTKClBkOBJD2K/
bIJk5/Rd641LdQaFT5BcVXgIpXbn9PHBbKoJsqMSeLHZMkLMjEt5iHsUCYD5wnxmUw/Nb7M07UON
fnAH42AJKgdhNDiOsWYSp12KY9c0EHTGvjjWJitCW0deTNFo5WEJcTfDxBsnH3sVIx3vggq9LYck
M3xkov9u1RziHh+jBBPrteenBfYj+WwCuzssi+ldhElSdjI7z3G/VB05U6A4mEOq4W8l7H6EywCl
xngaRkMcjXJA3aPRd5OZ4saI11OBxOYddOtXeJhw0OY0PfeKcTLmbzVyD/eZvlBdouxuVBQgfnky
HEnKIcyJDxwMMAQ96CzpGjYiHwI4u8hpdk17dlaVmp54/2f6R+BFebgNVSpqMZuopdFZ6ZpS+YZI
n4nMex1M1r3KE/NSgLZ7I42+Jlp5nzgl/p/tiLhuUy6wPvU7XRkeodae3YburQ/s76yYIc8SrHXj
O5LiEI0SG6fClNFICcI73darbV8794GqxDDKwfb2g0a2yp6erNiK9lVm8rfK5WAUhXs+aRW54Inm
CBLoNdN4uiFheqgbuFAZ8We1HR0fsktAVl9Z+mw3YW8HHbo/xPPboNrVdsBIOkvjk27ZT9NsoH65
TaPQ2BE8MlDAmy/uSBOvUc5o5zV7M/VfyW7TQFFC2YDnxM4o09CY1F7TOeqewqBpNnqpQ7saj33G
E0Kccte4U3LWVAzvlMBvqss4te5zGIfjEesONIgWX7eLmNnAAMmtRMDPHQ+JOp9SMsoZVptJaD3O
djzQjRupxwh10vNVoi5jPj5YqV/ocbkF/r4Kxml0fUv80uszIii5zWwavTIUhNx5oylt6OsKtOW2
rl8D7RHY5T2CkcArvhrukm5nYyC0hemtES2Tr9qQza3IsshFJSgKxCgj1ZOyJi37szXoSEekZ1N5
h14n9ui90eozpcFYvv2yjOqmbozlEz5J4J9qHkORIvmqlbrH2LUvgK2CKbe+YMqJ9FV1HpUMC7tJ
aTfGlGeHeBjfnDY6AGquj13SwGUX6cIgdwwEGq+lE/VH10ZZxg2ZMMcRzEiAaz0+iMybKjf0DK1a
nhNjR2Q4ixTwuqF6L5Rgug/GeuemJJ/0hOl+M38j0oYIoRX9rIoFe2YR+ORreRKxtouOpQhXkajh
YclVrzJeQEk4yOcBNp46BtTMbjYh6GzUiZYToxKZ4L6mCcbzBp2p9wH0BSJS1RfHGo5uLzTIQI7n
utHvfE6/gDRBUYm4xKUpumccH100agbrMIXO9yhPP1l5kPoAYtRNJ3BSbbOJaZJmvUTic876h3S0
A1Mwq+DUV4iEWNB0voowqvdxTzh4VtBgW8YLVpFfVUR6d23JvCXsmIrRm5ZFGj3HQ3sW5SKOIkAk
FuYNaqx0yrVeZ96sCbK+47DV+g0WxY+6YQBWHPs3Z3Z+N7WtbavcNrYuWplDNN8NK8m7AR2NtvO8
b6ztGEGUxsyqOsbKowuyfAtJj7Ch3mDF0VfE2HoFYTX7qLcu2lWWxZohh34ZnCZe1SFD5nqnvBej
zkS9dMszgjybIneOjIbmS0zvIPAvmZrXfEG7izAVIqiQDFR3l+Xjj6U3fwdFMADMXJCeAj6Um3dd
hjfuUg3YdOIPUEO5slc7zdKSotHBvdoOyKkhp73mCuM1wRX3475IcE5RI0SO0TRDjs5YeyA6P6Md
H/tpOmHHkDCryvZLO2NTFYTUe3dkEp6qewWxvI3RqYcpyc2nHO9kVMmRoDlgUP+lmJv71gqb+66Y
gZJEjYI7mbZrqmJnR1V137GA1hy1uAfGukN8haXJWG+T2fkK05MEoZEiuWw7NbXfeY0w14UefARV
/ZyIeV9q5t4ccAhDBaIiGNsmAKrHS1Ysfkha0kts/W2utZ9iCTPkoBIWCyLIdpVl5PAxkj3Lhve6
xPW3B3OQoW+yVdJRAF5l+NSW+uAWzX7qQRK4AifBeTzpS/+Kbo04FcljrxrrDH3VsS5QdcvFRcQE
gCy3TrfuDMqi16zhrE+lvRkwse+phaPeLfdulr9AN/8Bin58Lx33c90g5tQa2c84UWwv6DXQNqhH
TAb1C3WTJrX0t6wRwHPxPm0Tze/QTzkthe5FBehHpWvHnTqBSwrwi9CKBD0+M39psRX08izfTgtg
pyRWXotkjnetihRKOUPQc4iiF9ry2Y6a2lenbAfId69AhaHmlC2avPPiB1Mf7WzmA82MxLcDMG1b
ErvTIm9APn404MXVGAfvq3kYNsW0Fbg/A+vOtH0o3PlgI5XdZziAN3YPstNkoqNP07gNLdXxRJMo
/hA+6Yw3MH1H8jAZQy5enywzECcWEWAVbbMsergrraBnOIOhPtWtg1L/wJQjEqk/EijOGP1PzTgf
xhR1/LCDzTh3BJ8z54LKY4QeWWd9zlkuJSGp/BJU2hYHA8S6gbAtQw0IRu1yuEOWijIGCJoG0rKd
tIOHpSiCtXkDp8qzp4zFBz1ZlrYnC6XhXZRnActEmDQNPKzNEi024mKskgen3edAhLM8nzFcSp5y
W5R+5E5HGnXpJ0HMT+nEA8oiAWqOBqRpW92KqhmeEuhKFpIfXiRMMicN6DT0HhKP1TkNjhq4w+q0
AP5jaSc8pYFBz9mbmhh08wxaY2Qre1dEZEecKDg15fM0tm9O/ByZHYRYHKZgJaHIizlikdhH3kYT
tvYmSLZo+PPyTGfxUvziOruvadACenepZlsnct+iqo188t5Pmh7a6ACPxV6YUDU0dFb6BvKJtmjY
uemIO0KzYbfRdW9E6UpEvzOe5bZWZndfxemveLS/k7/frz/xmNj9V4soF8qu2WszjUTD5u4A+2jv
5ki8OkHReGP/DkNqNwj3EuPhiGog4oWddf5d10p6CoKQfyCcZ50lCLJz2EYAHGd2FOLWsfBKK2vY
sa7Ak7yN7vvV4sBC+sQjMAwGr+kZBvrXRe/fcy3U70ue3kO3NPfqFK8ZgRJ7UatoffwfC0xHjJfE
WXOwtkAypVtjEPNDX5fNrtWwN45rqMCFoWHj0CfZ2dG6q1jDf4Qa/neQ4P+GG/5fR+rUHft/BA/f
//refGvT/44evn7pL/Swa/1fRE/QUjVxwVIBAnO98Vfb/df/QWAGYLElLLjajiaQAQEi/C9OpwF6
GCqnig2bDaD3TzM79T9BC8MQ4IZ/KmsgnWSBWTbxwFINGvZH7ZEMdwd1DqLhUgxmN+GViW31nYRB
BWtsU5Zum//8WLim5F0ZNv2fL0PzVHZlWNJOPc3IE3TA+WYpk83ym4NpJJtBxOZc5ccmyJ6CbCzP
mYtMg9DHfQ0jKu1GnNfHt9Ip9SP2NsIfUL4h+a99IRB35FqwJq2sPxVF8xkxQwEQGqnCjfmtBzLr
s0qaLPRBDLsf9mo0bRZjWPbwHj4FDnDAleXU5PO2U4zXDmk1GI79o1VBoG6Q6t6OSHedgmK4y5Lh
jeX+Mcsa+85dkTwdDg0nmGRHHeGEXRRAiapKMsNNgFLFHKpemL8J1/42johVmMEUeD05Yxir4mSp
IzLAuvIlx85lk3eudkR+dzP3xk+N1Xs+MqJxH5aFerpjpY0TSVjeuZgPbtPSZBR1BPAzfKB2Xbyo
gHqJCM0JMvcaPhvtTiROv01SOsmuKt70JDy0ttUfTWX4PZqR6YVj8ZKqybDpe7f3AiafO1CekcNo
Sa75DXJ54gvnlJqB7pXG6BwmVJc97QAVsbIUsLgj3I8hc0k/TH4RT9m+QDgywh1rcFAdNBMTeR0r
vAjLwRwhd7clsyh/aD4Vtv2zC10VAWi1u5tjZIdHNL6bqI72SCIuOQbF8Eo/I3r5stilBVgE/XOR
P6Gr+AUMNE7YCqn6IqwZ13vEXIlERRtlaI9Tqtw5CdG3miQ6Tnk/BowV0FamHhBx+MpCJPWgBSeE
X98whC93QOtsiKvNalfDoBuJEjFI0MKCmEyh3QeNemE5wOzFhJecVi5QhXqb4qPEShg4lvttsDX+
fBXpDIQlED4cZTT1RzkMhZdY3xQRITGp5pUX2y5qAml9cYYs90waJBrjiDeycuXtldVDlbs2JgGJ
QpWOcImwzQecmu1TbuFIbBA2zzvj2McAbIfRKf3QLt8A+6Pjj27+rh+GcYf45tHODZ9FoG8ivLbV
F+t5mjVmK1FJIBSWDPBkmsDUnKq6ARcrYEnPPfy2vgzqbW6ria/qEL3ChSVsphw0G/VqfmrkabX4
njX596juvdKsAWea4jnpsl8qVjTbyMLzm+WRbc3VSTG/FSx30dkDyDbIdb11RGviJ3EsNMa7J3Mw
9C38Gm/CXvxJY7Wqo3WaRqmvatP3JRu+RBPmeBZA0w02s9+cagaEhqCeYhivSKevEWDelaLXFjov
Z8X9PmnVy9q/IrVuurw0ExZDcefW43ToeozuoaDjxmWq+4J5+7kL4t92mj/TPfoLrh37Ept3PyaQ
qNgoZ4wRihSjb/bGJ72oPjVpEeC5YzFpWclyciMwNshNKOlzz7xWf0wa+yntFJeZR1RjpoLOnNY7
6snW9wlUqkfYvPvRdEms2ep5gTewbULzNJW0CZFMqdcUQJuL/i4x0k9dDiiF1mUqy44OAEnGZwX1
G6PPUe/TTAj5vrHEn6U8z9K1yyapxwwATXbOgO57MaJECJ9axsgMNhnnC/j5Pf/l5xIO5p2RT/eA
6akaen3oMYILu+kROS4iImErDiI34q1IX2elqjahqAwP/sBdKJzveBKPl4Yls5Mm0MtbsUls57kE
778LM9S7xhrtjh5jE8t4UFG22pBKYAmUOrMPPZImxqrtiVhD8RDU1lYFDKbWxdbWky+mC/izYjkU
KjMgkZxofTdb28gElZ87wa511snc8qvKLRhqLBTbSRQ+mldfEdHftv1dM/ssHQ0Pg+LKq2Y8cKLc
ekR8v9cIUMeQs7f6yPqwTa383mjiZ81GOgSo+ZZEgMXUWfnemw4s2krTt7rZxnBU4tjThz72Ksd9
LAIvGJQQfRs4z90KshcmK0Zltn2ihMt26AUIL3WnLxH+NkRbt3MS7NamNS09S0HLnv00+anngDgs
89QsOi5ENtoefan8qsfhnQ6Jo8mwc3vtUkblqg7wwGBwacjVIDRNpxuZ2RMGMp0fljC8MZ5oxt+x
DmKvyJtfEVr6my4YGSq733Mw96c2jT4lXVsdCJJ4OAssO9Dhv8nDTFvFcUCBCfOCliKANc1PBZnn
TsEDxV6XWSlQK+KDzu+lQ2CkAPo7piwe247lPMqauYL4s+YiVNhn1oO6yq0bpETRTIjKO/If38dJ
f27m+UKaoz9Gw1xchgAR4ZCck569aZ2pnYrUGPZd4dLVxvMjM+zXWsU7JIDiTIySKf0ChH8OYFvb
zJpxCr3r6pIFBZzOAORhak1+2U3CD/Jfbly0zMXxVAIMBsPBRO2Ztlw40xdsZVQQkca3oA5Qbeba
oeh/g+EXcGXiC7y9BWB5/DRjWqOH2mk1mTCXeivULPTT2f5tZZPYOQZY3UEfvCBivdZZ4plLAvdP
6fRGNXmMVURwWZFc0rFWLkMfndXKJTmTR+7BROMRgek9J7Ocw0fvDMdqrJhllG3jDahcY8iALJRK
e9rUPbKLcTmQCHRbr9K0XzVmW7haVtvRrt7zGpemISl+u4O2BXlW7zumdKDbWV26XXgYWqTn23wY
zyRDtmpDUt5sUI1CasohDkX4uCWB4NSsg2w6NuDi5zgslV2corphxT7LJhc92eGReSSakFMUe24B
o8ugO/ZbJL6wcvoWdNhWoCyA0LAx/gpPilaKQ1ukLvLLyhc9SeL91Ir+zFzB3nSZWTHYuy5/xoDl
MJnlNkvr7xpLoWPjdNjz2ukFuawzOjUPc6dDfTdgBvWh6gtb0bw+N13PdJc9VjPdgWDlHrOzbgvp
n1xNSkrIMStPnYmXQgBdhQCBKmMy+6vv6TAMA2MTEZMspi+bN+T9ovvaMqgoNVwb4O7JHn308g7N
diQqCrIktkoFgom0GYz8l5iNlBQGomPdQR3jnwVvsoahyfwqH4+4BuENm7ndxpkCBNYFGQnHCgnc
KjrNSNHJ7MzWflwYWatQIJGewizjvu64mHD223qnqgRP2rHAI8tEt8ya1CelNSqAfzgjNrbW7Ick
ei6gMVwsBdHTsmXCYNr9HXWAOUh2rGGy+TUheITZh5+iTX8uifq9bcRLEJHeqsyJKXPff62jxfHn
3rFODRpmWGHqkW9Z8yupyeRgF/l01wTGJ3cZ0Qglo4zuGsv/4acJLgSKUu7RqaM1n7Fp5mjPGDb6
doy8i9H/0LsQPqAgVucaMi3+KUe65MlK0Cqzjk6NuZ1ZkMcNXeeuLhEYwjUBBEhYDZ7hEAdZjLDH
3mva2YlaA10XjQcBSzln84I12pg/WIU67vGTTugEMP1oFub04aIMnxR4cmi93cOoId5kmOVBzUzy
/oxrqF3sSDETnw66+D4pyU4siKkRF4q0k63kw1atNBpvWSP3EjGzMWy06RPANXTKcXVRk3DYAcv4
pa6Cwu3KopClXh8fDAtBXcRBmDaKEetiMYLoiCyDXNX4WZlzZT+m88UEOHEfCRq2FXeHOZn748iw
CXkmK/aJivA2k/T7KU+No3DWabtwEexd4206wghYswZ3s9ZPXjJU1m60Euzb5uDAQHFpoMifs2CO
D22wPM3JECCoFYjNqApQ/cjIplO9gAcWz6idF+R9YIYFSY37g2M8JmTcJm1G8VgPI2Lywp81Qsqz
apz7akru0M6+y+lIepT62nJRHyeCzIY2R5fesL/AWQs3qhkEh3QqP9Xt4pzzqkbtpfIWtRAHPX9u
VWd5XNQl9mtsL3eEJAOUpyHFxbptgyYIxG50luTU28qLmo8gLVlZ7IohJpmhap873UeO3oT/no/3
o16UD8V4CQMyx4vD5LRchX5RpRtOyPX8tflwzEmzH3HIjIOY9XCqnIFhEZ4EsRilSRG2XI+qlfBI
qY2HNbF8sidUxtSsSCGk/b1Poi6GgLSuH3TYSUM+1z5KfL8ThIKotErfnuSmzMMZ36FBP4e18S3u
jB5LJhP6lVK3zQktgbWoQpu57nf1txCK3BUfrqV4EbFCAtZMqs1rIiHBwn9tYqP2lIHUWY/q0nCm
I7cOVpJuxZRDnpJYxtxE4gtNXPCOQ46seq+1nyXUVeLXbptxBbnJXbwpn2rTanZ9G2DPFxY4SK0w
SHkNuVHp2FmAiFVS+M/jQ1MnQLwiUjErJFpeLVhTwRtZvB10zZjMtzrvb8Bz5lrAdiWar3HD5Rhq
aPP+jRP+AxYrcWP1GoKfI+VBYkhZeBBD7drJ3k/ED6Q+vovNCI8LP7jKAFi+1SDUsOJXWW/Uq8A9
2CZIEitKMFoZS3KjrH/HvqSACnQ/XZgxBqQvUj3hLa2vSpam3Fg0H7K/wah9kuB1w0VRQpYq1SJT
bE7ivacHx+0MXpu9orzLiiDeYXYAFweuemBcgKgAOvCUFkjwb+S+3ij1ifkJiVTF2E5h2Zy6lccl
S8hX9QdLQIxcOV/tupGlrOlMv9OnL8N6aqB6Xbc6tGnGX5VPlmJnpXIO5AWwywOtIWtbyFxH8+Uf
5yWtFbEiQy6M1I/Xf9ytVa13EQI5jHm2jxLN3odpVJ/kxhrM6lSZVX0a2wC02Gr+sB5aFoHdB8tQ
FEFfASSlVHzS0ydnrUHaWpK7BQxyfzL6nxYB7Z07d0//H77yCqhcMZtzBJ02dVcK7IqJdyVBTMLj
5b7cyN1FQbvaagoXdFvOMhy4POj5pb+wiAt2suIoLBn8KMhBF9mQU5v1H8g/JP8L4pXlysUz8N4i
PxuRHtPFUJ3oEKpTAjxrb+OUUNdLexKKaE9wVpHPc8yErkR/tswRM8R+TrtTUnbIp6+blIbigTHQ
NsWK5Zcb2vRfpdnu6PBv+/JjVR4kjTX67swa+e/vYTanAm1a9zuUkJv3D1dbWiM/tuqvqZr4b7VJ
vbsW0XAGt6b1zE3Wg8kQIYbbxPTztzMHKD6nad3IkjxxmBiHid7MIA+oEnqClKFlg7Jb91A6gOm3
llyjea/7Tvhyr0kJtflqiC41eBDLq5QCA82SVJ7BdPb6DWstfdi1tWLv2vQqcNUg4t8uj0gb9r4m
Wq7y2crH6jo8frkrN+P60G+7H04BKmgdhoIeXbJNCTNRDUstUH0lbGwIjNG6zDaRRonoPCfAMMTP
QigV5G7Kk5DwelmsZ/0uFom9c6fHciaD7Eic/Y1TeiUXEsatvQVbLHSGnhT5NiWf8Y+iZJY6DSvp
OBr28CPpJBnC2ZZuYR5SM0Fjjndh2IPjV4r6maGvOt1+vtyN1zNkSW6iqibL34PKXPsjpbLp8umy
qMN/7wfjjPzs/2PvvJYbV9Ms+yrzAqiAN7eEo6coUvYGISkleO/x9LOg6p4+VdXTHX3fNycyT2ZK
Igng/8zea/eC//eXs768318VPD+nQY63jIkbR9bE/u+v/fcPtbYhBokZFFuSmQ6PWMNofb5wA0XN
9veXk6CUNjPtzv7NDPhND0haPF+/v53Chg70N10Azmo0SsPuP5yPCqc+z6YV+T9KwlmG8vVPF+H6
Wx041/73mtSYv3nSqD785fr+/SXcR31DiKJp//62UqLUzyTAhP9xH/xe2WInnSVNULy/XPy/f+c/
vkctoVwu8orl+fp94SNwPxUTFWyM7OrvP+DvP2n1lZgwrbpdE6qPk/zqkpP19IvXmzxaf/VPv/39
A9zBhv3LKPnflQt4k5Vv8v/ntZy/x/+z/27a7/kfQJp//2f/tnQxlL9ZgFcMS0XFplmKAfD635Yu
hvY3DbqmasqqjOmAP/j3lYsElUWCbwnF9xexCUXl34Ativk3JBKGKPInoiqJkv4/XMGsQJa/o/JX
6CerIFGDbW5K0M1lQ0VG8I/AFrlucPvDqN+2EyK+aBZOzOxYn1okaSZNM9ptGKsbMluwT+fRHfwd
fNw4x6ied06fBvU9BA/dh7XoJMCfj9CeKzseOxB/GOeIXm8tO8nKxGsnOjez19/VfAoOLHjPTTlp
HuppZU+m1E4S2xSWol75yisk7eZgoeXYlNSR/IdJl9QNuUfpkDuKPCcAdwGQ1x+BlHw2Zplc2zX4
S22xi+dIXcomfcZHwKJdsHCZt0PgtK1VwUsQWIGMgur3WfVgFl0HFC67m9Vy4rHa+s0UtjvmhdTF
4jNsY8HF7BYjtpt/YvasA4PomtNMriaKU4FoIBXsM2yF1g+n/DLEVnDvC/VLGJP3WgHaW4rm8EAE
s8Oih2DjDNqLwEadE2NvpOQPiHKc2KeGlXYpK8mJ1NHYaUVURCYdDt1SSaBtGQpow4o7yeEGUukU
ToHSoKOtYUCESe434fg096AJixE4FltneVyTDXSoxExRCtzdUAZKlJXMCF/Divqkbax7o8sEpxt3
gn6YPoyohshRo8RAME2StV6RztmrsBCR1BMLtHQuzdxdk4yWOXVdgWbR2OLI/K4ROzeiLx+o49yC
N9FpBgJ9s7AYENvL74jwE8h8LNbnZNuNxCf3NQEbbdf1Nkpvu4Rr0tE4eEbFF8+C9ABC643InsIn
UaIcu/KxRNhC7BZ+wrYZOgQRFPY5oab6+i9GHYw5Q2xm64mEsheIwCafUGd0WguWY96KMm9HY9E/
txNCwkGFn9M84+XkQ4l2M45B53cYM1nqdulJnIwqJk6I0eg0FOiORnPrGCeOcXCSFgMzQtodx1Eq
PXWWR2cGybVRJCyuKS2cnDKbZPzrzwNv75A/ycb0aDWNjqi4Iio+3c+mtfZkUucuI7dGxUVHqXyk
IYldheZ1qcHukBkWLc/yxKXWqJnPNTx5ciYHNukhIFj3Hd4FNyS4W4lGO5nIiQ4x5nkMB2doaRvV
QPlH2C4Dpn5lYyrkWcbpa7HAYDONAzMMlAxdxmB0mVgG0J9PUkveHV1UTcyIGw3jp66/Vok03Hrh
RZMWSslBXfZqL/ChoqBASGUeYT9mtCvRa98mwl4ZF3K65lCH1VAmbi6X1O5y+VwbqcfsnhYpHovt
hI7a1utC25VSc+OQ645mIFYM3E1PCpIGYS8hQI00+HreXcuml31ocMNmUrE7GHm3nLIMSFOkiw4o
/Yr5qYCYe7KlOE19IoMU36p12CNcPOyYBoTJJN8t2yavjmuRTnSaSSj5hCSbOtRl9+JUpbVliOjo
pvwuddq1YZfpgvq9zSPh7vwohh0+MDqBx28W7c0EsGrMDcMYY8jcoAdCYfKROnidvvUyYMNiAgAc
Nf4aE0PNS8kM9gOjQi463rOQhAZ42sMmyKLWthBrtBPhjaU0FD6dwJWJDTYyuKI28NFP3Ncolufk
TwkpF2l/fSfhN9sEWgZgadUPJg3iSj6F3mG+psF3nQQWKwhZpX6r/oRmGXvByOdsWsuWCI39YrAP
1mgejkBjSCI2otSDYHED6gIKEl8a81BVcbLSfBb0kUvUlJZrWrjjKHynYvrE2o18dGHYKQCDMY23
olug96zLbxPIVxUU2kEWBdeM4k9hyiG5R9mWNHd5p7f4LOUy/WxagUUWkQNDrDhM5wcuaBhBGgR0
u5HTS9nhEFGjgPt0ykuGe6ZHy31A25W7+vqXkETmvEPFNlwY/5t1ZvmpJkHEWSWgeIrchFHzpniX
Fbm1w6hnCobxg0FEfjeRsHmjgo5X4VIoSlfYFWTg8IzDnMFAuj+lkgUnGlzICNffIbw88PrCiJF9
jmxkS6DOYxx+JwJLzX59qMZ/wmg4hRUUKEEQB4d5s9uajLAKAe75qDOfbSfV7wasFmm45uIIBWGV
ZXhORYXtAQJ8cALmT2wIWA1K4sOXQn9rKxFHB04AFIzMbCfok+zEal8Bz+c2OcYgBJRE0UM7tntl
gGood/WDPAPML9iJhk11TQ0VKMEgxMciQ3Tekv6wkUH5WDBkpp6sH7SgwtEM630OberatBX7Mk4V
gYRxXw2F4Dp04CaVpD5oRoztPjb/UGvvQ0DVpxmgPxsG+WeRE+0Y5LyIQl7jJ+O6PdVt0eyXlEdT
x+0J1JaUoDhGSmr2h7ac3sTQmr100dbLYJuDSkWKTlM4EMCrrudWb6IiStqzOk8dax7+3lzzrDP2
ghBx35f6OdJ7AGqTSAJg9MlpvxK4+GtTPtym5mMQSTka0gUi1oAUbRHr1OubiVjRMn60SOTch/0J
hlrjU5rxguPoqa2bCH5LDrZNhO37ezMuPXP2CgtNMwbuhLkJThrM5FRdtuowMSudFlufpDek/Jav
Z9aZhPgZ+dOz3AqGPVoie2tSclf7Ij2dyHAI+8gST+eeURBr6+DLVFURzb6JtH00g00xtvlGwhJn
8X5ucoM0LmWIHzsBUavS34zJ8FU9IzR1jDtwvdrHIpt3jqEBc8wqyUCQ6fTIUF1TLZCnpcOwrp16
p0Y465qt9MPBrErSfE76WWCAD7A2kZDeAcmIOxCkUt68KUrHhcHTNiUsrJXS2VPNBkLRLH0iQH4p
Ga4f8V3+HmWQrru9jMlPqCiQNNarzsRpbkhZ5hii7BeKHuylCE7d2BVOMANtNmPWOclbG4vMK5NJ
8tCx3C21PaO7jsg5nHlhvLl2ugoVVhqNk1XqSyWsKVxCSXSZqWkgtS4EdDWnUtIYxMnA7CK75SFH
bYIcnQcDKkK5d7NqJ5EOqTawoGdx3eAQnEX+LmNUvTyyGuUD7ccJmlmtrB6wcceh2AAPj8tL08oB
cKrZepzN7stc1JteBcODpCVe0ybmY17cym5mJC7H7SGV4vEwMsGyeu0It3efczY+FouCMjAFyd2I
GRmRnYfu1aIVNeKHSq17Zj8LT1QcqmpTObIeEOFpKhYjQOVPEhTLLS2P89SKt37aJ2043H//gy7k
aWY0ch6NdririC8QnYbDNgjrzNVFeWH5EIg+kMQSvFvlaDpfqVOr4ioIHPSlikxG1ySegTFvRF0g
oYesCFdC5NDWgjtHIgEvQSB64YDCI9Im4y6GMnYilcgQM8EWA8QOJ0oga6w8lzd90ixXKmbBbftR
elzBEFaea3dRm7V7kKaeSAwWZIv1fxGfxUUuFod5Zg8Vdeo9Dbk5yJEetmVUiCybatlnCDwzvuxl
r4+66UkCke5JGT4fDUcjdTjcuTli3Tzy4codyRn1V0usnSNPcnEqRBCHYaXHZyuX9zBVEwIdj4hR
42VMuV3T2B5FxJghZqCBgLJChN9Ugvrmc9scazMyH0m+IJpFH56yLDOA0jSzrVSSNwHnno30YhD4
YguLgJ4KKTnpN0iWWJ/by9jdFYu8orptn/WJ+I8GnGyBX2zsA4uCH/V/UMTPWTg3W1XGFsOeOtpy
xMXeiDeOxar0QnbrRo3G2s9kOoCgL1/1FH+noHCURIO87WS/ATZuh4xFoPX6pUWIQe1PnFo7ySqe
CJGd/FQPeQuirdbrfq7zDkmUC9uikfszDce1wHmUS0Tu1NYgOj2HHXtQ9ibm4CZVb3hRbKpeQpAN
gAnjnk8k544xKoWlK2ufsC6P0eO8ByP9mfGgAG/VkYSmtMBOdPVA0NCmY7WN+HYh6ccWVCyKNTt7
GIzJa9wnFIhlP60P1tpFRA+FkanJPPWdgxAEU/40/EneW33Jr9QiRMNwMeOmOmrKnfQdHAoGOt9u
rVAGoTo2snEvcqu+1AtD4EhDMqt3rrog29Knfg9o+7NNK+XK4+bQ1GjQU3lUVldCAYctbI50UxNy
F+oeWdkOAqjInEWeZaQ/ecRSZ9K5BfQ6vYET92VtZua2mrssjeZYMb/Jr7ojLRK8vJ1YlMLyNQXT
E/LxCvMHTJXMrYtOLY4UsCmvoYa0JYxbf9D10unaZgcjeEHaIbaOViQ3LZJezYpPJE9T3R2QAChm
qG6CIcRpihUoGLJbUA5HoQneTZ3NcTy1t6EIUP/P3Z+Qcxe9oWl3eYGNyZBfzZoGNa3I0V0mtsuQ
RAjUGoz3uRroYicZF+gQLq6mhg86xm8Hwf1om12q27FOFyFmJlHDFBK8upDVPwPYY7wMCPIEY9ea
XhaGyiPrjPUYJCthJOzdCuOfKsRK2S6DX8eQgusM82v0xzBGze8y3L8QnKZtoqvD1uAndiQiCVix
RahoukLc2BNie3SYtLelYbgjJkKbZcpTGpLQPKTNblo0gw5qtA7NlPBHLMZlDon7sJDcgBkUC50h
bQP8ZGNlVQcrrI66BOJ1LNU3UyYLHeLlWS1RBABMv2AHFXZt250CsUdyoM+Go65ahs4y8su46Jca
NSYXSvlBefCVGgA0JfoH4qeMCcuZgeNQNNp7uDqEKOHQYKsIK7O075DuYwxcVOFZKzQ2rtxcSPJ5
XMRyxImfk32oNjpVSy25SSrxkGwzGXM6nFayi1NfSjFR6xL75MTojNMiy6cWPs1Raz51o+8OakQo
Vm3uoV5SNsh6dC5k8KVUh/XOink+9PVi7vqRDa2hqIhuAkpqsxbYfFHlpd1JF+oThmXMKiF+pziS
TrDVsUNL+g5rM7hzCVkXqgTu0d56Qr7LUFkTvouk+lyECZZnxHUic8c60UAVNnaxbPcJQMfcEu9a
/QXYNsGt2RfbvK4dfSGmXMC1uhPZY5StjnKgZxNJI6Mu2NHCRXyTC8kiCRdmkzYqspdGHOVhT9Wo
BippSypWfLmXbFwgbxhukKaW+HpL0tlCRzYf577Vt6qIgSBrTLLJ0c7C72dqX+LbG5YWHKpKnb2E
rLQGt6rxwc/tISOe16YKk0TidkKiIZCmDSM6EJUGL2stn+CHkDqlQCLTSqe0zqTreaUF0Lg+c3L9
DCi58DVZ11phkJwwumbyjGEv7BlRjcypJrOAwApnqxuBYgiiesubIMRDQEm+iJFky9MLGYHk63aT
L0lM0JquoGBYvlW5ELgT43eW44dCKCyfcuRj6MrW1hQO9mtSBu9kCKLvKNgeKxnNhNaaPDUW9Wug
D++TvnEVvQLXGn2qEiss2SQvGZdTa5vllLlKG3tLR2lI6+eyKCb3rr+w5rth1zzo2ZRsITggiIBM
7+aS9gB3jbsdFLgd1ckzGHPeXkoDXEFpsNfSnP2B8b4YYvOWXgoVMWJQNhFOo1UtK3xFHWOpNnxH
CUHUCnW+XwilI41V6FpAWQ18+86goHAb6F51Wac5CJPFM2t0LwnjLHeN7S4mjYS/iFcgLRRNCviF
cRIEN8ySzwVR7yqtCFdI1qGANGrnLGLX+RpjtCq4zxrCljnOX367uKQmyxJ3TsBh5i8hIkmtczKV
9/m3lTDbgK9KxRjVT10jTh4mBwsfzbSP4PJjU7MRPAoYoDFVo/PMW5acYYJckGqi8Vdfc7XW/ZDU
uIrq4EB7pmE/5PZd4wDXGZq4QMbOGdXkRgEFXsS5GnL0o4wdpY2eA5ZETvqZCAPt/Sju1YgeuZBL
7B75zshugqS9onYpbRaEll3UGbMw2QnXUSWIjghQSghaOtdvVpeywhpXO1tWS9tQre/wy8JDn+QP
wYxojSRhjG/tqv+tgktG43QayrnwMYd8jVkf7YM2u6n9nB1QT107nGP9EMkIPcLe7mi8XaYkCysK
hi5WGs2P6DNfetS3zMjnc9ZWhxat5aHUUazPZT16vdTjR6lWCaQEoKOabjHyn5FrpE1Yn4YzgmlT
0g7/u6KYf0O7FNH6b1cU248c61HcfP/jluL3X/77lkL8G1mbpqSrxLH+ZUMhs6EwESZrsq7ohrSS
4/99R6H9TQH1rlks1TGVaMpfor7kv+kWTnJLUQwJDLyo/E92FNq/ZPMZBl9JN1VzTe8V9TUJ7C9I
eRWTclibxrJdDb5prKMRjlwTsMFTfcy2hm4vslcb+0B2AQf19+5D/Qrv3TOdJ7APHFXB7NGsG8JL
Vx36wJegDjBss2wNX7+4tQjWBTABI+mJx2ld7KrgMfMhnHuEuzBnUFwpIZnWiZ6kP/XBcoyd5SB5
+sva6D+JM/vXEN71NWKEtDSNbaVu/VOaWROQ4STn5gJ0znjuJVqpHpK8iShqVL/6pv8RBIEQvjR+
02Lp8b/+5qq1voN/3QGZfHeVT4osC9EQNeWfvnuZB1OdhMqyNZ8scjR+ysfmAlxafO+8/IeV/ZpX
/GPc1McS/MMhYtR9EzzzZN2ozJYL2wD1KjUn6chS+CM/L7v0mvZOe47JTLn2ld268Xn+MFXsBRvt
ZiQ+42TYpF/lc3RUHuhXze9Q03VXsJbn9Bv1gf6gvjFqK3mYg5Xf0GvmG9qBDaJ29IJP+dOAC1XZ
UVfkhmtYDqcfDA3KM0pX7MvtMT9i9/xDo6FsO4MhoVOQkooVx2lu9ZmoXunQ+uZecfL38glEQPSV
3Hk53vRS/BBJ8rjEXnwKttBlkEUOH6G55bF3wXpgesn3vM2d3llml9oprTY/8gG7R2eFm0TYiSD7
P2kge2MjOPknk/VJddjevHO+5bLbPDG7zFTiyF3WzeGdesd6YneUJdf5YWHOfArp6M17eU2/qf4n
6qZTedf85RGuc/GSj3eR8FBaIGRjx/m1+NA9+lrylbSfBF3wSdd3g7RP16rF5gAYTHpL3hBnTYGh
8iNTcX4dKBeU08LRw8FfiFdV9ACnGNfmfTzon+VDQJzbWb6hHsRaRNpZzInf2dZj7AvnfD+ew/2w
bOkaDrhYZ0fP7HWO/JHtaxO36Sa6lo7yk7ihh8QfOoqI8P6zS9x08CjIEt2hMHiVW7ci2fjeRSfz
oIKfGm0mGYnL2PSw+KoXscezQYsSKkCy7J/gBFBUPy2vMEotJ78EdvYenWT6Kd7atnJwHeGBRfod
YDXwjeOE5CXx0TK/EEVVqMDgney7uWKins5yvFEv1JuDqz2GO4OCnpoptkuCliTbug+8E9jfO9sw
jjhy5G3y0e8aO7/Ij6yWzKfwUz/37YGuOn4JnswrdgIubVouVqEaTB39TO+wYyGWK0eDlaQLxaja
Fp+jR1+WbOtt9moBT99Y2wjj08l6sJ6Xmkwrn/3A5NKAcndssu/hTMvQc+LeGeTUF2CLl3Z1KuH4
ZYS0MdL9+AoU2riqkK2GjQym3cnc7kPfxghUN5JrRfbitsARPOuqMfDcRCdiV/Wc8noHyhax91dD
uCEvUPcK19gxYYOjTTEujX5ymrdBtVWNTWM35zy3UcmfWD9IOG6f0EnPIqgQFIw2u5MhRHqzkf5k
T5EL7Y6Qok3m0xBupwcEWLpPM6LtkqfufXa28zZ6IkaRJglhX3gxIIyTZ3MPPtofAUkNqIzTMOzm
F7RDLlJZ60p3MzFe9Odmx0Zl8uloCeYzL0r/ZF2HU/cW7RN9Y7zNj+ILjTMWhI34KF2a8b95OHP8
/ePT0ZRk8idpHiWJY077p0RqOVtMbdSxo7RQ0Qvk3nJuvJhx6/zXj+F/eQiv32bd91t4IU1Z/6dF
PNusuRcDqd5q0nhfv4U1T7s5nL7xAGAyoGsUl5oj/v/JFf6Tc0eW//V0NSVVFk3coKphogbgGP/r
6aqEtapPVttu0eC/rAAMV5uKZMuCmxWJrgjvksZW1soIxH1OQgt7pPmB146RLiiAAXvFTq3mexkE
w3YxZW41XCgeIW2bLlbEY9pPlymEBIJBsvUkBd9MLMaqa06y6TWyVHkLsP5NWrfnjqmEl7GII9jg
QDufXBii1kd1ZOWkJMY+1b1gna7JFatnndy0zSD2FnyrEr+RuTx2OVo7rnKsT/NWJipuNssn/BD9
LdRa+WRlxaEmN44JiyEwZwirndW1R3a1Mfp9DjK2kG/EO+6QjLMsMrxM++rD0SZGN2NcLtTERrAe
yWGodHsxT8m6E5edsa6UdEiFq5AcMkDQ48Rs7Mpiy8lcj3ujGB5ipvwOHzv7DDqGwmq9upGEfSlC
csI4/iJXTKkba6kcKJk/fdOlZ3kEEBeX4i3VA/XEsBIJxsLMoJRlUGuagM1r3mp1c9WzOLXFOfdY
EFFPa2xQhNL8ke8RkY+oxllccMkxFc06tmkkh21kYYEIUeemN4mFJ8iAnJVENE5da5wwEQJTFEcO
PkO9zI0ygypTP0drUs8Ws7XVSBXgJtoOg4x5tNPaHbYNdxqTB6UUviyZn6zQlrtGdgo/76Y08z9N
qQZbrdI5zxb5kgzdKSJEx+6YRHtyrD/3Mdg0FfvgSGwQY0SKhAHHvdSoy2bR9Zu2hDexavCJSmcR
YoYwaw/S9IfxzONSCQrbqvmFIMvnakLidelFBkjsVB+nqLglQXhnRv8nMad6A9rpeVH7lIX3y/pr
dXSJXjdhewjrdFlxwmnFTokCLzFVtwD8x4L8HLw+APKYnKsyY5k8SRS7ScJzVGlPsbycWPut6Yl8
0qa8L5NS8IVMFbaEsiKYYIqogJXDAjo+F1Vui+ZYIn0MmRNO3+BuHFHI7lMl/yEvbj/ORcODD6W3
mPpCSsgfGjBkbr3+AOGExpaToTsPfAIzbW7Gu5MtJ2nGUVaFXj/eWB/bHXsIU0Zt0meOihuiEHtn
/czEQPCm7NvKQs+AmaREmjMWhtssOIbMeqs+6FXBCWrhUsK1WgIYS2somL2tkWk4TjThza6H4Por
ipeYPAi20YgEFdL6ad8JULXpRu/uKNPwZLYjC9aIybroqdXq1luA+zGDpEQbplg/5EajH5QwVH1k
RJc5IksNFoHBlspYD42mV46B0DPICY3zoqDgJE1C61SGLXAKHAQO9Q5E0ozbq9+2KTy5DRTu/lDU
DT7EMPDVMgxxbiaNXTJW3YftQvAFTz4E2SbCmkEOyfsZ9lLfkviE3RlKUOGakhjvZ6bxRivI+9//
6LMs77O4oWaTrS7y6858CLqhsAtBa7GKYPBRZzIPxkhMAd2PawDpR/K7vPr9X7H5QhJBsQfqBCNt
/UtaZKV//9Ugf3FHJIeFEaFthOjESV0b3BDqOPGRGY/PycqCfdTL33UoC54sD7H7gKoGA+JleWyx
IpEwzqxrazrtqWTFson9AZgeF++b/EQm+FtSuUhxTtlpOkkfGQmJBwaMuuVYJKJseHanb/ONe78+
IvSafhpfchmD5kflbL5tyiu7VvGNzDv1En20R9WbwIdvgnP5mR8o2cUN9DqmzP1GfzUP7S3aqjDW
NgZ6IfNiVD4TDp70+Rp/wRuFuIPpqNOwHTyLDxjJCaUJ8ZTqe8pZKCUIXmGqS1dGMquFY9O8SQR8
GUfsOfwzgwLRZjCvfZoP5h9zV3/Hw1sEhYMFPZPUnn84/LDE057Ho9xjXtoIjETWNa+dMtQ5W77x
XN4p5MMH5rDPhm/44iX2jcY2OMTYBVyVn+x9SXzGN5/LOzsKw69bt5SptBnvUDYzqXagRm+lmlbF
W3k1+xK35cAD1GIrdkZ53mi+Lh1IywoxBo6YUD2F6oqhbHuQ1B2Go5m7rTtYgS2eyNrgWaqJG7jo
qMcYs7JFXaFJ+IfdUX/QJHg0TnqteTYdcnd0Y9OLhA0oElY7xB01hT3VDsn0YeWGL1nns+ijOD2b
/OSMl3YEpjWvMjI6+JFss2cbpXem2QLA/otM7MaO/5wgiZWIt4KNZjJm2+jO+Mp7TKbvPPtwVBpl
K/N+6Mep9/C9YTrLB5eVJ7I+tKjXkneL6vKbGCelOTSfJZ7IT74M6V4iiaA8xi+WTt4sRBEsXI/j
sJusN+G8yvbOmrbX3wDIDVsui1zY8RavoV7hzTirf1CV4BqjJeswNqxMPgmhC5bQO7o+AEDJ2YwP
+h/NFa7Lc3Chf2rfGnitxWN3B1DG9w7fKX1fi2O1G/7QkxU48b8VLz7rp/yjZ16mbLqX8Qn9E9B+
izXhJnW7cmsywyeb66nymltEq8Vc9Y07QPnMadYSB0cjtBero92066c1N8rRzumTRqm6OOQ/6YmL
9g3IzctgbEKsO/z8e35esT/JydrGUUIhUOg2hrjBrm2jsjNqv35iAoaumZfJlx6Gh1J6ZUtC0pVp
HkPNiVPWAzZvokEjeU4bWztKtWscgr1JB2rS1/BJeXyNOnX4gMgmC5779Dlc2PvZOhrk/iB8qoUb
P4bStl9szfJrCrGzdVnRRgsiudO0G1iPkvLjceWybhI2td8c+tSb9jgITknorObFPzMSzlfROmbH
gKw9Y6OjYaHYhjP+2dSbgG4OYZVdMjd/5brCHEd0F2l3DREMW4Axn/1n4qpb8rjaY7RFnWCYTvqa
+USUUwzQgJHf9gwMKL10fkCC1QhKEBn4RgD4iRLTtEeTS8QOdXc81jTkhbOciKXhYufRDMPoHQ2Y
RFIvnuwrHTke+PQ++FR51t207P6FeG1l8omz3DE6fpU82defMp9hzluOQITjY5edYk95KpgruMbx
QNrHchtzF+M5RKGH7Eo/89Z5yYqgVk8pj7HQqRy2vcafiLntNj+To/U6vAJ9fec1XOl0mfxH+8Ef
FnaxvGqACotr7cD5TZdQsueGwa0HzVU8B48sFTu7p6vDR+vQlneP7UV4Q3dzw57VvZqEtG3eo117
gLjpUiZcg8m1epptexpuyeyZPorOYGd51qfs5s8cod3Davk9Tl55Ds/N16JsZizFJ7bf1gWDj0q5
9VR9MvM+rQbIu3KOn9JDyFp6Hyp7FUvJvJFZkYBeS49Vt6vEB/2qnoxb+Yz3nQITTWkRguOAH7Ft
/tAaYBc/sNF8xRqxXGjpzpwwjELoEePPzkIHt7FCF7ZlayBIhNdl57lTsTbYraCJVzYc8DoISnuV
FBfZRHoxzxpBx5JnCD4OwkjYohXhcwoij9dSpldxOpbqTkYSx46YiULvFSfGKiP7ivJIVyn9aetP
qgoLb3l3VK/IltmnbiTPvMq+dQPNtQ694biJNms9xKqx2/SbZhfJ2OM30zGGS+2a1rk+NxEH0pnh
NowK84fdKZZIZRO+LF/5+fcxp7rhPn9nujLiQHvHnkhZZLnzQ+6X+/QaxntF+gQamZjXcDzF7/DG
xuywrC4nnLsHs+qpeE88/HvSH9MDMpBe4koXfjZD7ZuGWyYPPH8suAOZdU/3w212oy/pBZADHcF4
yt6YQCiv0oUByKBspEu2W7z6KhHhRD13Dd85l3gYKMqHNXhYcy/lY4x5+qvzQtLVX0TRNi0HsBaY
WNrmhKOM5yOGVc5hHQbj01Q9hSZVuJ1qvrWiriA8exJPu7fkvTPs9ELU5nydXoOADEimYXa3U7hi
E3jXID7dhRjx9zDcpEgtJLf6rJ/K9zI4qs9V/Jg8mOxosQ1uk7e18EQa9DHBZMGSETuoFNN9QjbK
duGgeJG2EKv8Hs0mAjC73op+t6M97U8xSpDGrxGLfJuaw2Kfx2ZYg5XY9G/mTVzOwa3Y4sN/679Z
X1VUAfehJEByozQON0p4Ft38yRDt4KG8gpp4rI7gEtIPqD31j+L17+ynwp95n3/IyjVHXkdTt/C2
D4cRoiFF+I0zL74iJn0YRF+Ld90+dud3FdXVE091kBEFX5XZ2Bko7Q0rF6eIsjWfQSCytbMuDJQ+
FE/85jcSbuwQaB+EPked/ABTbQ1z2Q7uWHqKg/YItk2LvCi75t/KQhXr5t8aBN/0ulhokDxEl4Wn
GOcQGMDDoO8CjsVZfP/dSaufwyLSnIgbNXxddOyJKQeU6pYtdBkmWDS2oEeQ/sp4f7A4UwLVcUOj
7hogLlrkeYkvEVJ9mmnQXwtwk6dG+WmbLzZ8zQOvCbwouNtgF35TwxQXWDXxlWxEdp0ZVcLe6Nym
ca3Urt4wcvHBqd8BH2PB3pD2YwMucJXGbaL7cMQo/jW+g+MAdb581t90jcAGysYOflryMDloIB+a
e2bJ2kuIzmQ9hWzJN/bo9538mPssIiWEl5vxnFJmNCjSVR+KADI5sCrDpj7HLo7mWfLUP+KOEjH2
wcyEB/VUbxn48Xhh6X3O3opd4kfAOz77yoXcE91rJGRwKTecFBfTr8+meRD96Xv4Ns9clUJo5/fl
FJ2KL+seXrpTDpv909rFz80RaC/z8/oZeeBc/EjLwwxJJbNpveZkV5A+0njTl2Gy1fYmi1ZmQ6gq
cuOWTNEcKa8Zyvg6kbAtssr7PNX/l73zWI4cabPsq7TNHr85tGMxm1AIRRXUuYExFaRDOfTT9wHr
77ae2c1+FhVWWZmsJEO4f+Lec934vNDFJq4vLmNcmBe0SfyGCahoUJ0RCuC0+67gtiWdxbx8P3z/
ue9/+/4yf0TUQXi65lDuzUswpRitv38b9lt9jubHIu6Oo8qSJy1MsKWTjSFeIBXgnOka7ewkVOg9
jlF8BnY8har2IElOilqe4Ho3ewB8zwdbAXNQhM/sXD9/SoPkgiWV7w0cBMGfShwGgxuEpXGwicrG
gWuI1c4aIN32LszN3iPmFRv4Jjb8DniR2GvI2thKBMOowOVHjljQd1n3aeZesm96PT6bwE9ShWip
sZiwCzKqwSd7/q6JCM9CVvWstS13VSS/LIgllNU1zGqkD0UbQ3NEhgFput2PRcvQ3IrUwU6n5C1N
D24D4dLIfPMAYRGuLQLiQ+OCwGwwXu8wmnS3hupI2glM1ww18RTTrE0oDcAOX5yee73OFwYpcrwk
WfFkRGCoBwFIPtH2p+csA7tvDJI9QRflzCTTMbIblJWzrP2Lz+UEtucyANAzF7TfTUOFPFbRU5FG
PwB463NnlQzrUW15GeefXtwD1CbAj3gn/eqUxxf668euFsXOchZG4pbK92zD6URmigryZ0/xGLwm
ilzYDHREMsiz9uNrVE9o0ErrNIwGe7LOe4yyr6JvMfwG5h+nRvTrDhIq5ZxloYhWuyXegN4pPh1J
sxLlbKcXWcPkRLKJmne6LfGTKkv3g+xabVSIf0X3CWeQ8fK4S7PopXH/QpduoRQWb0OCBG9scuBb
bfAXLcDF1Gg0CVdgcoLKOAKasW8mZz9a0qD1Xd6NTg7HbkJJ0Ijk7xK5jJHohiRo02QckmPELK/p
l9cGjuOxzwySIAxSamNvZMMQj+/z+pdZFt0pBAYrQEAwTQW6+iXYe2AvHDNAlpFZpBUk1lHUjKdT
mxV/DjkkJwyXSDHS2t8BrbwPZXIPrmY/BCA92qF674jg+udrVeb+FfKUmzWH9Uj/zjwt9dGKTYV8
KDzR4KIQL51wPsoph4G0hwZkOJT3EMYproM3TuUEnXTMd7AS5fV75Y5nMMHZri4pUe2qey0bEvhK
x6bWHoOf7bQz0+in41EapwO0roqCuVZsEEBOB85nUJgfQLmxgKB90R2KphwuUzX0B6Tt7dZKWKFk
TUq+RlGEZqvi0w1tKLqYmY4OazaSmJRmRqMxb/ynYPbfjGykbfJb6mnxmdfjz2zippEEQs4B8yDV
nUBPYF3vSRnIBhfQwGuz+qIzmyOlEHTLiUY+lqTY65U97zHAdkeZNt4mKFPvPJhcAH780k9OEvp2
ONCXZt2A294QoLv7g9bo+o30JSLmwnXMkukTJFTZdSersHOQvTV9jUVENhpr2u7YLk+6YaKXskHk
iNzbM4DuNiLdGC/LLu7rBxmUT+nYvprNvI7JZqQf2sSP2t2CUSORE+MrYshsg6uUTsaHYkYUN9DO
jtyTinWy8ONjjUUh9owDoVNPNk8t704LwQ/po09uC9VmyPv3rCqoRwp2MZzh6ho0bzb5qfT92aff
BayvMiJCHGIysli+DGN2XTy0opaDkaMUIeo2yG8oNPYuQtpdls/WQ80e0BDVcPAC8IIFuW15gDwe
+M8zNBpGCkXw1RR0rlWiXqeeG2ngtYJN127Q4EMVyJv7mjFD10V/Es/Z2UP/TlLOd+xmtvGKLNvX
M4s14UxnPZwlnq8Er0tfd5/CuxALfc9e41j7cJlkp/8EE4t7pTHMNBT45V0128xmVHy3vVXSPSEZ
exaBvJ9qdGKjx6atE+NJte3vmsiGWXzFseI6LXswdCnsXEMXDJv84jM3Djpn+9u6yV2xur7ZJVDw
0OLMn18e8epbt6Gw1/DPyoE5qY3louuZirTG2qvK8ZZiItnkWfok2jXJxgV427D2naoeQkvwHLeZ
OhC/zsWa10etl1PnDWc8S8jLW1I5MlHcpqH7JEERT6BaKE8sBOceNRF5sE+VYXxNA/Eoif0QD+UF
6cTDOAXININeb5aMVhITljTAzRQa34/j8ksPwPMxghMFyBfYFZQq6qjC31WBeq2mkf9UM1Zrx+EC
aOZV+NNOV8M2164ZAl1DiT+OTH8HK9ScZhtP5ow7BvveXMAlD7MXAmDpN0uBwbtcvhY3vYDiMk6E
TTxBNlsHzvXrOBU00V73PAFS30aj/9TzPt3ODge8FWBK0flO9gV9E7vW2KGtGnw31FFNpoi9i9L6
aNtGmNYM+uwiMLepWZ7gIV8GmT4b/PxvKcPzvMo/cj9PuIlhj7dcZGYJ3r4MRnFyBgHhBkWgZStG
yJnNOdU66SGpaex9vIyQdOCZp0ZfnbKMvmOBiC7iDO9TOQwPmCjPQyb9nTeSjRJbRLsvo3mw2ets
VwS1k1q0ht785eQBYdkg57dVnZ8WQYxvJU9O1vV7aZjGJumJXSgrwq6WaTei2ECVTWzMgs9IC15/
L1oOdkJfhsnW20aZ8Tg7nTq5NeHurSSGpSfNpyFFPMxG6+/YDIxxEbONLwPwvr0EQdPMGa0DxDht
gbdCaLVfiMbChPCslWSu2bWnqJfHwk+ZQbTu06i4cuulP6VTcJ/zFME18q+1Fxm7OuayYWlVFOlz
M2s+Mdp9t6YatF2uPvNIvI6YfUOXRJEuDd59gS7cGibcY6gi00CTzRl7H9COmTpkxs41wXM4Cjke
FhUyN4rxUJnWByJiEjE8ZgJynVm7VnFbDOOS1MszGfYOlS4wWpj0fIyVM77IsiI2Q5q/Cdlt75xM
h8zxAcA7ACKHqLvhva0K/ye+CtwAkCVjNf/Nqjg5SGgE8I+9beU4+35ivmYaVGypk1hbIiy3zcSn
2m9++Q2kNdPjLYGZVe26SXs7/AMqb7bWUJpI6MxX9L4xHDQaBQd1RBWh/i2y9DlXhDOwoFl55aiC
GlbZ+YAEYg17ioLdxEYDqZsBO9u/s2wqAw62O19MxIYFJJvpatuhcg/TcngY7IMhATpauM/CpS0d
vNKjc/7+t//rl1NRzaekonFt8p8pm6G9aTfueZTJ/3z4/m9y1UCmIv7xDbX9fmgGPgEcWOZe1VRt
kWl9ir6yz9orfxGlokk3CAhZEAbhAiuGxk0GJnxJTFNq0shmYEp2E7gnRFXMNAs6t5VQM8RxdXKY
OrkF0BF0r/9+6Of6yVC2fyAp1TvrbAYOaqHVPluJ7f3zUMIlP3efgTnh1/rvhxR5AdEpzQl97L/J
DN+gBhd2x8F3xU2NkqmY7ZaPIhot5MFufi2a3Am/t93/H1RgQQtgb//fm//dV/f1H39KwBPz/Zf6
87//133Vdsl/bL/aqkjL/5MQ/c+X/pcM0P2Xg9SP6tdzfcvyVq3Dv2EF0vmXba36QGEiFfgHA/1v
KaDt/cuV0rSJjYUwwpfxVf+FK7D/xR81ZWChIRRgF/+fpIC2aa1StP8pVQtQK9jwol3PYiVn+6tY
8H+IAX0AYgquQHZMAVyHHgMqV85RCCQYxq3VP2W2nzzF2XguUdeGoovNnV0L+1b2irJMLf3Z5RLJ
x9K71UYT7BdtlYcUHfp1nCkKgCe5j0O0kTFjFK+PD3GMO6MyiE8q0lFddV/X73Z7FyAiy1Ox/Ih6
RIZcU8291ZX1JV9QEsaZnjlVTf+pCRaGQ26ErgdFXB578XY2yQ6WljEfOsu0Lm6VBhdv6PqD2UBW
sBKUwvXE+IDY0OlXFxh3ieTuyZVXXJzSK47LFKlwMOfxQ7TtLkJe+5lKcpiazt3XLWVaprzqfZ4t
su0SH6duUZ1pzPvXaebCToy5vuu7pXvlRuk3Vd3ByZE1VH5hJq8lfZJyi7AAYnTRU3U/A3GLEuc0
yOYr8AOIwbiszYYgBJW68poBdA7b3jiMIzsA8CY26l9oTkRQecxYFzVcA3UdZD5fNIjmiCfrTXRM
mGrPPmXB8lKtNGDDZa7qec4fg4CequKvE5rIPpzwaNaKifgEPI4JliaY2reelpLBw/PoW9s0dtSh
FKY+GI6uQqO6ZroP3sQleyIRoHyMeyaToxoPaoIROauMLJe2r444hikFDnqEcxGYeNKnwXx0puFW
toN5r/psou4qkpAh62J5V4O7je69YVGE1Aw9uDrOHdt+7afBpnfa7I1LeeekS/loSAbGTmNWx9r5
zeeoOebkfRzpBlg5BrStGNRfdI4Tfe/rPfkf+kFaymJkEiFHqQd6DteawtrquIl5cQ5dANJQzGvt
LmB6TwTexGTF4SKZi52BjP3Y5dwBRu0mF3M0/lZa/ITaQ6ZC3NhPwjjHQ2TjhCyDq9sH9Wnif7qF
HosnQXjx2bZYPNBWFav63jgYEE7ZykgA3fStjzaxxUSeKb2NbJYstmAdsD74S3ehtU+PSdnjgskp
5nLUooG2z9hEmfcFt6XwrTuZTqj0bFftdOHk3NbZc57Wh5R31llGaGLGbGaUFwEpXQMeGknsks2o
m2h2fqlxrbSK0QffRrEPBMokXEOIYHEGP2YxKwRl+Fwzg+DlR6pgVKlPaYfltavmNyLJjd3AU771
6emAHK+vKZd7FmWrgIuMLXv2hoPPfM+ss37zMk5lf5na5KcddcWpbUA7u7CWoWgVOzLQ5OqgCfHP
t8d5ueHBvTRN7T/6QpXsudcff2bgVNpVe5wMyBydI+mY1jdrDeaRkB0aJxQQTF2GXF7SMX8XidM+
BpX17MX5OY0QZVqxfCOhGKz8mIArWYgg9eLqQ1UMOFuN7oAT+I7PzrvbxYwxaWmxRi5Py2TNJxgv
vLlTvA9RnRzguCX7pKwKTK6Rh78E8HCWsWrrBSspMRdyFxU5HzSHY6Ktata/xWTd22nagHhOwDuU
PxwH8w4s++wM+1JPrwYor85J+7vKykykvK0kxyjbG8LuzolMaW2R75ZTie+ccYhvMtzR4wTQcAk+
ZNClWNt9tclc9WlG0Q7sZXRopFF9phn7KdZhfWPXdzFWsHsPXPutTk0CaPw6ufozSiLMmSz7yS5g
UevSHBmqf+j81npycvFgNV35IOlMliU3WDuu5u/YG+4beh4lG/8ns599U7mnuM7e4hHjm1S13Je7
asiyE9UxeWdmnp4G39c7rfB6FG2ahmlCT5ZaBmkvtfETmcqIosh6qArY14nd33nCW9k2bbXnHqqu
Xms/lXP/LghMejL/CD+h9+bdv08EsBsdoBovJVvJmC4QXsfCmKmHbZUODjkkmilv439hyAre7GiO
7p3WPLe5Pe6mOhrXWVXHiklNV08ZSAzAA2FoyogmE9PjksjqR+aOzoNPiO4ML1O1Xv9a+XuMzIQr
muxbLRN8s+j6vxlwb8YBaEdyXSVXt2y4PGBiHlXuzJdGsphNzec4nYyLjMiwyYv8pZ1/1UP00CeW
fAWg86FA6Na1T4YSg1fohCOZcEhVtpbLU6uUz027NC1ILXWOZ9zkyzj/AML5Y/b4k4NSCY78JkBp
R6xmHM8wYNIuPQa843ddFLRPgXGyHft3XJGq0sQNM2IRP0LyJg4ulwlLzxxx1pzeJpE3YdnyT5kZ
dypB0A0sYWfWAUxKeqhj2pQfUeI22zFX1bnO2VIPclHhtIDXHaK6P3htxjqYaR4z0+qFNtbellpN
qDkq9jM2IgU4TcSd4ph1B1cwj2ERUzFnDOXijXufqeOJyJxxJ2FLM7gr43uQQ2yJK++HZTKvHTzr
dTSrCbue+bikhOm1jufeMKQ58TgeiMwczl0EApyZtxtyU2MHL9jvYYb+a83zl+pz8202L2Iog7e5
GG8URl9LmZR0i5r40ly/xkOAF7ITvb4uwNfrXH4lDklMlTF+1JpC3GbJR+rrFgJSfmc55uWfi8Rn
AZFItA8zg22A/K04tpo7se9xGheqM3fkeNX7xNHqMSBPYrNYX1Yj3Kd8BDNbiMa+WrmdHrKGmzpx
GCU5upTHtusRkJhJ9VKtoVuMvKF/Emu4URXm5wKz8KUFdnTCdQZZMZ/PIirkkY87PoPxl1fcimiJ
Ls0UQUA2mc62TW7e8iLe+d0QXOymYi7UBmftgqL0maX0jrjBcZp0zR7HTM/tXFWnOoc2C7/8AtJ/
QSThsfbUtX7SQXQJOICueAP7bYJxLdSt9q7Ma89eA705qzHfEkz7p1kaqgJoSNt+fGpIHNjXsZ5u
seifO224Ly1b1qJjeYogTRwkeTyGz7ZZZT8KG2kE4We/W+GC+g4iAEkIWbBWZ3cTUWIb/L81308e
wwkSVb8ZZBEB4V6p0bH6MTqePFhi2dYjqyAvt8Q9c9eaqUSLqmCexIFX2t7L+FPiiOForHq9h7YR
n8YFsdXCSneoZP8weD3FYzZeMXrhix1RDerWdXaORKvfDlZy9dzqD2yM6FCxYGfADXjQcZiEjrJ9
tA3jfayS9uI0z51vVM/rDpAyIhcVjhvzlqnSPIgG7cmY9+XH0NCXc7QZC5yE/JefUXY4Fml4Tu3f
SepCJhJM9JIFlaoffJbuzUic8QF/J/PZpA8V1heJkUKYmSZAydsQqudfZMG8ng7mipqgo0G9MLT6
a2OBvHYRo7UyXrgU/JTwubTDgFGq/NKZ9a5Po3lfEgpMtZZ1j1BTJvR57HKz/pGalT0hzyIa4mnZ
OE5cHBObyY4woIkPNsFrhe+9KYuhLhkegiGQu2wtP3eZq4rukrsF658KJUhRISSU86uje0LgrOiF
uLj02DUiDd1sfEio3TZlu5zKuo/wz/OZR56Ju9F4yfqzFcn2w8c1ThlUD1nzUKPUsePxKYCicspr
5IkZ0GgAxLvAnMXZRV26VthNxqaNQgbvOPlwzESG6aac+i1BMp/3bn2Sg+LuJPEwZ+pNHOJ8V6WE
08YT5MgY9padmieYNPaJ2ds+8CTwK5p61v8V+ZE6F6yYy9/lKt6NDDu95iUI4XReFT6d79yzX8Gb
PHlLSNeFG9GwGXUmhn8gBIEJ6Hqj6Hx4V23mnL6LIb5f0mYmuR+6+lmnfb12AdYDjG1GiUtw9XOW
GrDY2MNaNZQTdsbEVmaHhk13rpzsjt8/F540dx5B8mTPWUSzukuLdhfBQ8nmEyUkRdnoj9M1g5fI
U2Ihquuy4CJG9QMgqmLCWxbXps+a01ASpusT5Xt1cZWW9ET7wJ9rpm+ksARWYB/7KWOoPaC9auC3
kBnjPrc2DiKvYvwiuC337hztLQLOx5sdzOZ969M9rb+ZDjLh26o3i6rnsIxQfAWuusWBwWeX4xhm
VXeqYlIF5gHdByvJYBXKL5QYTUFVGZwMm8K3T6mpjZbwh1ThklK8KxvDSUOovUe/Q7kXAOXj/4yB
Xgx7OUuig/ofg0WF5dIHbDxX7AE4/PVlLXeaKM9d0eW/8ADwgbTrAZ0Re6cMizX7IWSgsUZOMC5t
GgYBLnau+zWITJ2LYDhZMRjWVHdouGoTVUDVJBGMYPAq3JjNroizjywHixNpWXDFcgzw0u118ZZ5
zfKgFwtNxiLbU0fc35LEOHyqcTx6LVYSy4rvg7EsX0yC04OWCrgagmNMwQjKg7M+Iq/h4kzTsxLe
EFadkGERIep3KFe6iYZFFLV/hAv4smiiDkgJqA6A2FljBxNi++fa0/3WqhdO0byHLdcSzzl4UYss
zBgwXM2YgxriczrAJgX8mF2wvi1bglXM0Ybjned39Vy/pxj+efsxvJWlnV7qcv7UCtLy4MzVBRO2
d5B6Ak+zRLygINb6AGnCEHhwg/uFQDbp3QERROlABDmveIWtgA3t2ZmI8LOc5mQ27m8Txs5+IqQS
BZ2H+DCF4TTBFede1fZuHkg6j/Xuu+FO5Yzfq1PP85zzjA/m34r6ZQ+JP9sn8fBrdmtebgKP2FfL
a0fzuU20ww+nGvadXhpcxchHLVUYicbZgObR+ISZ5hD6cqadOzZA9mG2wDkkrWTFUZdHdp7JLvUF
1IQa70FuelCy0urOcOyz51OtOCm8GNPpsdBr91cKiy0STbW3xhiaS9S1Ry8MTA2EKue6Z4cUH0AX
fhHE82vdoNB3Hhc9BXf1gD6tIsgXzrtxqqdcH8E82Lvet6ebaU0er+FMeEStacs7DuEaVm9pLdHd
FA0/6Fz5A8UQnRfZvYM080615XaPbfVYpmPILd49RNxHocMoh4hWnheGVmGPrmEpgusyop3uoOVs
XLcrDqIlGFPg8d+levkjAS/upmZCElDThJG7eS0sw3zxYs++pnIpwtSvyVyiN+X2KG9J1J5s1+oe
CqJLN0MXJ6EnieqVSp/a8n6qLOdqjX5xSstIM7YuiR7FE06Y7LzovQn+E2muSkMVEVdhOPjWcubH
CKqJexJdfTACgnlVEr0lpg57UeeHOAv6nWlT7VQlQdcBuSGBClPkFAi6jC7sA4iWdUFuBSszRFqz
hApoE9prrlfg1FriSq79q9d20xVI5zTM+XGZW6h33XxRBWLzLNIvHpxIbeONS4jcoe8IM1gvj90k
buQ6rfOct3yi6BKehCMRk3IgO8WhmhDrEWR5815Fm9qMhi3XJd5WMOgIkMCqpa01HH3aTFWSk2ws
8slU2nys5I9BszMRY/VYm+pg6o4Q9kW5O4Pr4GTa+DB654JhxTjOpD6SPeQRY0+2yc53jICPcXqa
zbuedhiZ2PhRdIZ+a+TCwKD82RlG+uwU6UeUDeoSR8mP7xsrK1BSaowRwBjKA5EhrwODmIWFwnOS
c77YrX2XW+iHkr4bQg4568SxQsnONrcr3hIb+QcckdHGN1K1M5KzGEVSOlgPQEDYNegoDive5N1h
FADNvUofZWCaLwvsGxoR1g5sM9e7+h5WW7AHuCbomp30FGRjF9qA0U/pHPoT9V48moR5RtCbwALK
TZPhT8vN+K+3+Kh3Cu8obAMTDCWghSnf7ZFeQVyQXcbsyM7jg5wKZlNOdYE+8zdzWnEHQWfvqoRY
Fka8p8xE4RuQ3x52WiBlwJnSo71n3aE9Nr9REwLJwX6ZLvklnaB7Ah9AVTg1/l1ZVcYR3NtzxfaO
/UcuToNqj65ll+GQBBFDRKK1sKekd8XoWoTorlK8eZq32Iycnz2LwsY51e6oP0wdbByTqeaGk/zB
UVNyLMgGpV32d7IygjtR/ZZTF05TM29b3cldIoLPxODZksxnIH4xCoi53R61Mm9iydlr93QzVDbj
Y/NDOksFDKttdq1NbEAUVVelDPeWJER0avGeDJ39IzaQNxr9JbXdcwC4jeQFAApkZZz5YcYHT6NE
NS2wD4Afj0XKOc8tbuwwbDOMUeIJjVOyqVN/uAfWdsqKkWkuK/3nEoJTsCAA026NgibiPVutw1p7
1Dc3bRlmQqalpk38/QICntVXyWEhyjedP03ezPrG9X5ZdjLCdfXLB8epmEaOL2mc+w/OeIqZoV8D
7mXLHPFfaRKjNZAbim+IfIuHy2lQE5hOKaOQwTlTrNLnL8nIJ5wiKHjxiBTGiGPjmBrU1iXIvAOs
D7mthzHaWJ2OD0AbUautE4sB2AsQWV+FRoqrgYH+Smk1FEY3gmvrtMKEwUd9qZiV+yp5BNtzq2y6
cahR9/3UD29zQKXM/Xw/OvLX4LJuzzMzwNTEhGBiNiGdR8QAxAiYRrCOnOEJK+9kwCDBHRA1z4nb
Qa4V5d0Y5++6oO3luMSwxJzhifnItpoqknCXSQGQ8xrG+qhXUB4ciSLfGSwICOydY/LbVv1Yo0I5
Wp8WU3M4W96+L7r03SP+BBbVW+P+GoYFW8gKah2EIKgNm7G5jj9kTOWcTMHJ9/KG5IUGBdBIYQuV
8QkVwbMHOy2k+ppOxezcU+rEp1jkZEATB4OAvtJXdB/GtqjYKEeNhZnbsFi99+bZRcnFLLhdiVBZ
ezQGNE1+SX3EXZFZ7CJ0qX8ONZ6GsWZRPszmI3ER6iANwukMOL9LHpNyUp25cWbKYY5kq5DQ/Cd/
PhYtus+C+4hF7raJfSzAOK980egz+UzQIhHjZ4yN8+JmoM6x82A6m+sDDvuU0aDK8Vv6qNeIYHkW
jFAOXRT9MIiH3zsVxyR5LQijaniJLRNXgz9klJk4yz45zkqKbdugndaDeFj3rYdxBbL72kHm2eMb
1ajEYJkhgurW2CWNxxxovbVJM/KyFq9/II2pO02JPLgZ6d22k+4nG91cH8fjeSK2WvK0Mbtt843f
Jo+0Fbu2gcpkK+ceFKV7EJl3r3vsEuPSPBEkScNbIEQyFCld399nPngLP69Lj110ZGHZPP9B9er3
FXZJ1pagT3ZwnacjJTWH6xrlY6ZutYuFnWx/dRzaZ1bUzUpjH0PC3k/fMQ7fDzHlOjx2cZobhoPj
iCBTxXvoaNEBuM971RYkrVWo6jQg2nV3WsJ8Ottu8dev+mXfxwhHGDT7zGnKbpd0eEXy2Q9Jk/w1
wZDULI4qI79mbfC5RB/JGoZqLb5zxJG5cdccCX99iHMwC3EyI35fczKEITFqqKnffYenfD8w8u1Q
Xi18VoJ5ODtulYcszq/fwSTzhNGpSvD5J0F7iK382acO2lLuIcyZ172Ewz5ZyG1cqpGmYaAjNE1e
6TK/EX2OLCUtSQNNCRpi38x0sDqQDwBEVKnrTPZzSKlrk0VyLompo8naTBaMiJRgjwNkpJ+wD39X
zhJ2tf+yZMWfCNgmaqeY5Q2LDG5Jj/fKaTYSfTZttARAuN6+k3YsB4PKPMw/3IQhZR3sqAKLEEb0
o56keZrRPuNoNhncKOM8C1TSUTyhGCQ749yUrwBcnV0vsHeShNmf5fTIO5crsHLvvpNBsPfBK9fR
pRrxaphZvYTMJ3jzxPHb4AzWK1BtBGS5f3Q5BE5+469yuyrC6TC/BoVt7753JIuu2otdrn/X/dVM
Z3FvyD7/BEa3IwodOAZexXNtui+JMVkHAcjrLMr5zRonby9SSAUT3m/WGHGYG3B3yZRwPmbPIjBT
nGMzQs6VM+VmYoWvv2Z9Qi8Dk89JsCRBBYr3pjupPQmcKKOZ06/xMeP6MGsI4bSat3/el9bUcYLa
wcZwvFcnHe7a2X9RwW+3e2vT5GbMUESWvvnyA3SebYt/pSy9B6kARSFm/juJeecEHTwJA+uBEQjU
c448MRY2NjDawGvlUcdex7GPdelbZ4MvTizIXI7mNfbKzl8v462dVmvC+Ro94TBDPHiEC3q/KFMC
z97jcTd3qeFcx8K5MXHcFmuKheEEX9Kqf4gUaURZXoacAth7nvTjEk8/nADhruHXNDjj8GGU9bv+
JYkfJTQINetV6CzG6LQ21dZrK/Sz43tnY2QsMw+3WvY7ZA4E0CMkj5gFeT1yQhPQQaOC17xN9pEh
XxP+6NlPzP1oZ/nRXQMzSAAdj+NibInCjJvGPrHd6M8qsXiKyW9iSEdYTNhT8S5MyJomTEom2iyZ
t16Hu0Nex452sDERhbtz9STzCdIYmySi0izi62hYxUblh2TBJjsSasr0Pb7lVsM0ojR7goXze8fY
WCDfhzl9jhk/Ub6gGQm4dmIo37sEBeCmgrO4jjQEOSXE8c4etut++p2twTmgoEmalG3LyMAg8h6d
NrmXZMS0i3NMWoxoMQ2R6XXj0Z6LbY8i5fid0fNPylPmYJSoJ6ZolnH0cSzFVkEEW1Aeh5F7u26w
Z/Je+60SQ++teKFmVtZIk8/oi/kAIakZTWUQ3KWe/0FBjBs4ah6+k4D6WiLanlxQWG0sVvK6PpNX
9slmghYjA/nlzjGfjUhkF3Yo8V5X6HEJ/HLOQd2owzIL4iKxslNPMsPrRRjb1XlxiZJXDWX15KOg
9abpXZk4bmw5v9Xrl0Wx5sJreHW08USFgPK2iB4E58/3dff9QNxdf3bSrNxnrsR5liDsT/j5Inya
LQqpM6je58YlHyuOMJcifjN3sOz3nHUNvYpFX1gMZwLsu/W7bSKe9yRe7UGlekC1QHpuRNFHkuy9
gO8aBTGm6P6h7pY89HI+6HkFo2fEUpqyR+tWmsH3Lb1+59//NhZfQxpZKO4mawvG/YMFJobKUr1N
mD0KIIho3GtEnTOFb005w3hWkmxawrdBRFw7wyZT/o37iuzkrrkFVeaQCBwvZ1JfWAKYJvw35d8F
kzmh8hveLR/LZuxh1UR4tTUKyl9lWcjJAvtnsFYnLvA4jme7ZKkG2gLCT0QYdGXKc0S67qkFCedY
ph325vjmutwZK6ACDkDOPD5A39UWDgShunH2hZQZik/8jkUQcXUVwL0TYwjOhWn9bRwXOi5zzGmx
w+97mwFWfzL0ly2MFyedHiBSx3tpR5c49o6N6dw0OhxM0D7e8i4nUY0zYOsP80Ovi9Xbc5iEx3Ky
9kLYim/zkMW8vQkL7KaLzUTo4ohkP9v/yd6ZLTeuZN35VRy+hwNIZCIBh+0LcSZFkaKmkm4QVaUq
zPOMp/cHdf/d7ep2/34A3zBK55RUIghk5t57rW/V8mbXICJioLYcdsd7PskWIcDwHPTDhZPtI9Wa
u3YV5hqimY0VSQu/lcUCQa289kyJQXFO31yepKoDAur303mQ5b59S8xOHOZm0mQs2XxyyFE30vwF
gJfTU4G4kJXO30U9zbwBa1dNCXiXuE19oSNa+xElS+PufZHjYUrL8QhpcpemQN/00piz9WInfa5i
AzN2GOJPMn3airQxFJNtl852abEyWoj9ugWu3aCPjVsN2zsosmuRYUozHGNX25W/U0mT7gMLnC4d
O7kS4Fa7TJkH0222edDQLsjc94i0toNpcYjR06VnJHKqIzDMOYqbLiKnNkAEwMEkrbvvfpz/MPmI
UcJO6IGtDiZ2zfx56KuP3BEfBpR3u1VEpKLaN+MfuYWEpZha1AKuMRxGlSyKEdzpOZX1Kk/DldHf
CjEgW8SKgHQ69sx+KyNbbNgfCThMRoPNQEOGn+1Xb5DT3uo+TcvYN5bwD3a5BEoi1PcsdY1jLl6r
k3pnQf++C6r4WTOw3TdTt0963zoOCtsUFt1QBgdFLbmqHbwgXvG7Lny4QpiMSmSbogmTD5y+sB5W
MSfIPYkbEt+k+uWVjbOJG6BULe5OP/NPEQFnhLKP7qqPyoMNo3/DGwi2JrG26I/hzLuEgDIAxafl
6fxOjuZI8Ijzyk2AjZSGUNiUgvoIYQCYKbVM5n0vu0RDGuxFezN7pDsGfvUpIdYkWuCRdJ1NTG8c
WJdxyk9i5b21yRcDPp85CqZdCpAC8G9Hq9EkNsMAwcJ9f/CUMzAhAkfhT0NAp+mpBsNxQII1EdoK
Q7yL+2ugm22J0z/zrE/a9+rqdjqjlDq3s9Wu+6CExhrRrusamu5perEosFXmOOsmCHYsUPHeLVDI
UkrjTzmUqfnp1wO9CXuMd5GHEY3hF5ETKt/5NIZYrTilmPEaDoeLDdv3dL/R83QaRyJrpUawWyPO
HiWqLVsiGxOywMrm56DkCW8CTdPCqdG/+jMZWBH9vzoDvT5Jaa0KJ2ZYPq+x0zNA2/qx/BD1s61t
MBwDGoVojOUyv0L5g/pjYzYODkKaXAWGD/w6j4gr3C00jZqBMhKGzCXYy2A7SsAaSCooNZNmUYyU
8R1Dx3YamDdCj05yeRrNpVpDoQNoNdZpcHLM4psenXXmdB4EL5zryDk5U4dUHQI7rs2iYXxZLJLs
hzfUWJ6WX0wRZHxXkbMscl8iu68qkOTi06UfXJknA8jQJgiT57SsrNOELNiuDOo7YnPvKoNDMtuc
RjKDHAwXAuxmhN0druPqRpXHJm2mMEowh1jgw9Komw4yRQdUw6JRcPLCbMhXERTpjEbB2o76H6il
n7Ag9Sva/OuyjA/+xXHtjKYpYyP6jqvU6w4mMQAusbTHohEbZzKTfdvlHkoZsY39gekhmIVU2s12
TLh2SGhviJC9VcjdUSbqyGA0XVV+uYulYe18ZO6E5sIjEgBZAo2jOmisn4x+IZyW2gbgQEDGLMar
GcewYm9UOPVRRfMKjUm0RXn9UUUEhZB739L0wodVnAOvqZnfyB/pAJPXHSCsdBHPeVb074h/cMe2
oH7i1DsxCDZ2aZ3hYm5Y+tzxRjZIx0kPHl2z/JTBMSVidCjNEpVTi+yaVtAhto3y0cnya5y23pH5
jbOW/vS7MMNxb+eQF3HB3FFCAOdLmrUtwFK4SSG3BLZeyJe+8/1WAggQT1na3we5a93Zsq/AsclV
WZUDvJuCQTNzi3UA16+mkYIDKtsERvBei8e8zeeXMgOZGm3kwNF6EALDXVyAENTsRSoz6fXqwbwb
gRGgG7PXzMTHTQaDus+db3k6ESnUdAhdxqcAm9XWVESZj82CSMqWu6HRTOEJUVAw2euhnTemGT93
jvXmMj7CvkN/BZmoaxUhz9xLig5xi0SDMp37AxGZ3TzaoRueGFOdB4SHIK6daOtBgHAd/y30wCOS
RriNgxFKhSS3M1N4zujitzDNN1kXkOPL+X826vVsMTHKpoUHJMNkgy7rWpXpxdcjmCyL28aVtY+4
rzK2VRYds3oIH+pyeieXt5M/yfdkIFDmL2VbMeXtvY+IbIZt6FV3WZjCZZ4xdLJsntKZ0iLvW54J
1GD9XUvxhssfx051ahnFR4J9GcdixXk+eiWGK+bgIfDtBvQ5TdUeh3x5EkfO0Kx9gFqiJaq0Mru+
PZXOC2DJdsE6l0e95Gx+vfzlS3IgoA1KgH9RWRwNjHU0OdK7IcsC3NdL7+nrxfrbn/5f/1tGF+Ou
pfCcvRQinUvjFjB6jsXD1CtzpM6cnA6nf43/eyFVFuA/uxqwxJKwG8ctMbvLn8K//enry3/1377+
yt+/41/9FSlHioVIQbuUVsJKUwkg0HV4CTGBbgJrJmCiaFHmTT54PWAvSTjHmzysX+QgP4MuqC9R
HA0b30n0nazcU+6GdEccwFwSOTLRTfJTkip212Jp5KyEhqg8Yi2gITgxdu1auoVDH99z5+1YYsV2
nDiTdF44XgbMH8Rjy3WuJtBHomVSSZsDSjR7UxedAv7/FKI7Rsey6uY9zTb/48MiS+As09+smeOq
MFnmuobgUqdqd0rC3BDW9yC2u/XkN8E6H+giWYR6dQv/gJqQ5jsx9b54d1k6Dr6zzkf7oxT+dYLv
tNOU8MsQ2+iGH6IEl+NHLaluDEEdTV9oGiYuz6X2YpueISE3fY+iSDguUaicKDG1vHbZb7PxsqfB
em+t6RfN1ZBwZ/8lqEAuJ8DK7KYl8jZJ8P/j2oIdKiTOrl1SdpIgJCr7YSw+5yk+c3ZhGzSbV/TQ
9KVnloLJTR84LmASRHgZLnbByOpumb9ye+OGishe86ZehtohOCbCrW6ZOCNF9LOhQXEXT+QCj16f
7UXtPudGCEdhAJBudaS1UC9f7Dl7d7vhacw4OJgKtOWQEcBdlEQkyCA4uYtXJJpndbQXA0i/5KHL
wn1OiXLizEtFN2YAZGgXjWs9TsDbSBdPu844Vh5MDb9zBgbDn7jDfcbt/MCisUHMjTGNrMeADmyl
2/pUjBfBrBp78gY+eMpGs44yIFAT4Z+bcMwe56l7Cj0wWWYq+nUNDuzuy8fhZLCi3SmrNo3K5SFm
3JJEtFMHL919OURoN+9B2087bwFgeJ44QLZLT5NXbNokG8CzU+P1GKuYH7Q+ERZoJbyCa2EFmThJ
Pb9RKN7NrWdtAm8IyZKqj2WZoPkegdcs79+qLzb8+7U5kobk53QyJ4fKO3vTSXJV44LKRfcWvkof
FZBrliayBBrLNKVvBE8gBqD99PWDPHVvO4tBZaDlHGLHbOkZ9CGBrOg2AG3M9GKBQRK9Nrn+sTXE
Lhu9YV+Ffb/vJ7WzlTkxtBJM1YtTEsH9TB/iPD6SUsi/29PTn8DVwCU2lH/UlcGNw3kYjSvVf+Jt
OeS9Y726dBJKVuYO/WoqOb6lCaEe0dlV1ls7qnxle5AxS+vejp1dm+r3OU+/jSCR9tFY7PXgv9t+
6DPFjrun3sbqPpvhsQszqhpGZtKWSJ5BgTad/82qOnOr7ZjmfjRhxsWFWib0o3pSXzd+7PPBmqH5
VKjql5npXR0m8a1DyHBnwj2Jh3Q3JDK65QTS33Vz+qpd7Z2NlPM65cNGM5FiNO3GF/zHe9OA0WIU
MjzHreMd8PyaOy87duUg74vRM/ZdVDNxJD0NPzsUxya8WABPDuq7I4DN4EHMF4dkpW8jrZyAiWOJ
qGPbTOFjulRRgwb5JGZ0Cy6TB+aO8ZqB2rOb0udIu1ivmmXqUJTejxj3AWquLt9YbjodxXL7tYpW
vddw2YETAq9sulMoyPoLErpbJifSlc85Y+fnzUMYOMytyvgtLkv7zhvifI2bojrOumUXyyZoqeQq
sf5ZzuLERQcMrWA4TuMmxbyyIjvIo6RRAcs/u2zYD++9F41HuxuHv7x4Jd7VQdA3KKP6nFt9v7OY
RLg2oqC0OuQpOfR+K0zGCOVjb6lDuww0vl66EoGKWkxdveu/jsno3OE7KO+0irqN3Y+fmUnGq+sh
dcbrfuLIVCTLDgINTYqAyBQOijgnQK/RsD46nUnbaXmZC6IzFC421nySni0Rvc4lfxeKA7uaIwDS
wm6as/pTRElOc5XvQQFAYbWsacQP/SZjtF0NkXyVNc54bg18dDYzz74+u+ib3suSCV6J0Cz3x7d6
mWAXOFLX5pB8IpcKD71bmpe+Qf2uO0nue0SEhlxnsx9dERm3q9GQA9VFIrdD4zTsmiNzABNGbunm
3Zp2XHiajd8T/XoqCXlymsi5QO7jADpb9S8XGMgqVWR4kpfNrmJ/GzoGxaaJGEsNbnRJZHVP/zyF
bZbCWJPdOeO3r728uPla/Rgb+wlI//xuFMXJ08P4K7MjGL6DmkMoZMy0Z0NFTHBK1MluTLBLULwK
LKLxrIZtH9PBn7AMzCFDVE+UEQhf790eVP05NW8asE2am9eglVB8m0GtZW7/9jViVByQBgBGN974
vaA2zBFs2XhR1lYYhPS8/V/JjKMvwKodTsgAg2LOz5NGIlpbs/ekFwm4V9TuhzUc2rK5tqa6OVUE
/6kOEtJcAMBl1Qs9KgZX6eIWIEkSZdx3FV/lGIXPeW3RRo8AkjHU58lgZdNV/F3AzDgpHzVl29rd
llN2eVABopKkKJ4KNHKlbzboixuTcra6DchGpWf3P93WHdhKvPq5DCFecLK9U/nNmbr23rfmTTVZ
JBdHlo9WAGHXVJUBDhgLUxSfoxPq8hCQTdOL6Zdnp/d5EO+KZJC/BVGebo3km+Ld2UYDF8rrbHXp
XMs6sBR2O4nC4gnPF3UunqZfKthbM0F+MyfctQ7m7hSECsdMZ11rhVR7rBkraseBKVjspmKozn1I
VEVHksEuERA6RtptZ9cxH1vk0siXm/yMiZPpakwzta9NlzW9s94bsdDEE6GPehlTfL1k1ITH5G0I
2/KcA489Z3XkbNyS7upfvqSRv2taOa1sziqTnIer24bfwgmPV+Yy4elKcYtdH+Cm16OnqqJykxrV
YhMBUJGE7co3lGa9GxNovvBKEt9pD61uvmk9J7Dllmte0rmRiSXvq8R4UZ3wNvQB8k0b/ra0s2yR
0yvjoJ4alaDCXqKWVoyDibo1+HhQOTZlgsg1nY9NqPyHHj2AnQ5EVk/J1X0anAQJkYIV5BYdAglv
TOEWWptmQI6JeYMjsZD0kkpMMwWL8d7Icnfj+lAr/sHn+C8Ix2rBJv9hGFT4GQW2QaExD/6RHtCF
fhqVbRTvHdFg4pkbce5b8xiJ1nvkcm2J4o2OibRh/tG32TiSaBgXN/TdnGNK4SiFmD2dohRFS/za
Ny4H3CwVxyiJjD3yFfjYroOXeCjtv1qh7BRTclHrdB2UzZ4ssPg4cYRHMZA6z23qERXsAd2xE3T4
eKhNGgkmuZst2hZR+u9pbg/nhijWg+jsS+nPwfnvL26WN/s06J4Dq2KuJTkn9Sjg4GU4wHK7ptyU
pnXrNNibf38Z5Z8QbHyXrm0x74ISTR6WWGKk/8F3OYQYImYBG6wd9Cdefuu9q2NIAzawG0w3Dh2O
Pvo2fyunBs2PTu01bXz7htpRIQdJiwNQGPvG/LW5aDlv0SxgYMFQjivMDJ94cDHjdCRqTY1xSLz6
Dn1JcAXi6hBfnELjdJyfqVWT5GZF4aPAhojkIvxI6xRN0Thnr1Y05mtZEDzEEq1XyD/9B211B5f0
TwBH6NQEPj3ZVAeiaNAC0It5dSXz839/nZbUiz9vN892OQIKB5us1n9EKeR25xchuoA9WWjrMYea
6QD4L4eCtxuLiaMkMFAUR+2pN5Gyhv2WFGVzN9hddKA9/ODnnnkfMqHQU1rvvwxssWqBggck7WXM
G1efqsyCiwv4Zp5esjF6GM1shMaHltHws3cjjvsnY5AnNDz//r3x7/7LN+fwBh3kwpb8A1Gek4DX
5f2M7N1J0wPyUtqn26Gwo4+wJI1WBkXFo8QHwfRKbu2qgWtqRAZkUIu9q+AQXKeQ5WOVbnKXYSvz
054IzM58qT01rHUN0TfhtgJgBGib1lVzCWyd/sOfEhU+aGG3D1MH4c4QSfsT9hBOrCl/c1qgTO4O
8c94xJVrPcxFk6+DwNTvfpkdMsk0Lh/NV7ON3yN4ui+cbrpdigNmL3UnbilCcCDfPULMYXKQqBtv
dH2cJ6wShB3FUMtrag6StIFYVMxN9lPqHBx7zZNjnUR4rV0BOC2w3Cc2vSPScljgVRrelx4RXRSz
LAg+Xso6Jv68qfK3vnH6Xz3DLl+2H0U3TWjckYIKdWt7dAyJXhBXqpVPJb38XUkW39GloCZkFiNp
ViHn013vfKvG4mLVs/rF0rqn++mfHAcWqhP5hPFBCXqOfZluOks5D9jscFwY2R7TZcQ+QQ8y3LJv
12Q0YVEZts1cNu/Y3hCONweeXfy7g9feixiXi+zZjoa6/JZrBzw/IgW0WPIYh3BSWruGJdEixexj
AUimaO1NyjEj9Avr/d/fhfY/r0RKw0bRtidMU1t/PmEMeCLDxpNLHAxmSxPpsk1r86z7t7QX10j7
gB2C2tnQTBSn1EoKWn5JsEdCT8XvEmpcLzPHyBQ/MkWfVzK722mTObkJrqLPpmk9e9g7oPfk625R
1c8w6nTbZEsS80Y1tbuxC4/+vR++I2xDtEF3dCWz+Wy2/M3UHdQ+Y1b5n7ztP+MBkBYqE9ebY0sC
d0zrj4XFUJUxd0KH8NKKS7RwfcRENoeTGtFDoLpTlgsS4IP8uRAeMvne7J6paC7GAN9iqpvu2gDu
6MgGZPqjgjMMLWdpVtrIZPAslz3q7yDrUQ4uQsh5/G7h/ruzDRyAQRy/8BBBPGUmltTNg2OHR1Go
Pe3oZJuOPvNpXakFNK62FegX5l/rmXHWf3IJeMP/tP5AJJDKc/B70H20/khi0L1Z4ggmN7MXZX+Z
0sA9d7XNvEx8c3TbPs6BEx6rIPqpJdoNGZVvQwSVVwfj1tEmDbnMK9/T5NL21lM6JaiYM2E/ZxqM
YJUDoWYTOamq7t+86N1HpnDth/5HNZrmXlQTPjdDmq92rNcoUnjSmhi/ylRcWpuEYJ8xdlikrzmD
t8sc1W9G0MIV9ZP42Bh19+QRUOTn5XNHR2hdZeOSIF1c09IcLrBsxvsxmD5cs+mRmWbbppxQhyvn
tZlidWmFlBfWy2+phIviCIvbFPTDDf2QfQ9r4EFUBMa3QYY9ZDDOHa6i1RxIRcDyXF4aRjXrdhLn
L20Ja/ahSSn5e3N0kYdU861U1s3tyuLUVfXNtlty3RFE3TKKwdKbURyjl9wxaz0ZRYnnpCUvwe0U
bgpiFzvgk61ZMSoYwKfTlnpUVge93iHWOWwDyGwGglRsikEpUaDr0r0XqjEQLSF/GZGWbel/fOrJ
Mze4qQkAJfFtNXSpf00z60LHId2RK1hvShclcZMH9SaifN+YVlaRrqcR31lGAiQwgRwSdXskp8j3
Iupyf6bZrawAsGQ4xCc03bCUDJrmKnT9jVVZgpi2hKXglcMV57+Ujp4RYnxufiiLkIh6npByzf27
qe1mN4eIUHBGcvbrMDiWOSSFPqZuqOfwd5WKK7rNs4Vk6zJkNEclDlMXYc5dRdl1rdMOepxW9mac
aLhEk5UwWs/RAmrUFlNkPuMzLx7TcIQu6vCdoe9wVp/dV5Rid6RFkZ7jxc591k0MeErfePn3K4sl
vH9+rLTQ0rFcaUnHk38ckUNCdqOpB7bLNBXWHrOjC+GuPmCqdqE5Q+WmiL7lZeyvJ6sh0UbL/DiE
1kefAzUj5RSnHJnQ58LzxmtjiPDQQYBZZaH3rDw32tcgC7a9Hqw9MV9vZH2SgTBlZ1Wo5kKOMtK9
qm/u7JB4A883Vp5yCwq86xgm4XUZ9z1yIMVbYQkAdDmqX5/hvGuKeOf2cN+ytuf7AtopZHmk7EJ2
cnYKxA+9Grr1gFX6rGTG2LywSAnyiu+MzelUu8W5C0PyRyzux0hZ+kGkbbWynajZhgPUwMnCup1N
7Vs2CH0dkmhj4zZbfHrbLDxmRtf81FNziOCaIrS8CvGD9kW/Nwqm5UW8nTlEPGhOuOwkw7AHHoL+
xInXAwvyZuj5VwLhQGPK/HlvO8G1zWMkN5RgjOamA9wLtf7ywSt9sh3aeqlfzvuMjg3A4MF7xUZ7
TqYKOoV8zGc0Vxy87WOoPOyAra722OdhtgeET0ps2ARj5fYlARA3I0y6R4e5soySwwZGr5ogTGQe
hT45eUBkQ+wuorZFCYG4Gr2Leo5x3tD5gjre+2gx44T8U8+FChehB5nBVmxkgBkPlWQcxNlPL0EY
4MVEihNrdhIar+LXHfv/OT44Vx0Kq/87x+c1qoMoj/4Pgs9fv+nvBB+Bf9x2hJKuCyOHc8J/EHzs
/+ZoLbVE+a9cxSn+b2F+tgf3R0nLNMkeYgcxWSL+g+AD3IdDh2tqR7t/gfv8r//xc/zvwa/ir+V3
88fX/wWWzrWI8rb5n/8Vx+SfBxmUWNrWmp/Jr2Ga7h+VpNs7Bcr7wNq3CK4dj0GlxH8Gd10t6sU2
oE/tdflOI2xMETi2wChlb+2cTKFsyqBzHKd46I50D+2D0A+L0hd72LC3xprZT1kn+z4R8EI0Lr7S
eGlqkMy98TIvykvVEXVM6zu103HVITpNnX7tW+NNI2qi3cxks3lyyM9wwc83OTxbXZxTC7WnDh+S
3/Ncv5U+UBmNItRetKHkM30MzRXOr2qw/w+nedGRagSlaLZ/jItSlmWQpAbnBhjy3l00qOQtbnpy
D35HTb1GMeoD486xwGgUYntSFTEz0i0azKBA+IjG1UfsWiyq12bRv7qMQBLls4bJEHERxcdhlhIL
quZ8G5TzBC18ifLKf+tFXZvxzdWit+VKD+uJGUg8pj5G8/hWm6+p92kr75lp3xkuxMu4KHi/0Fzp
ojbn47tFfo/g0BbVEVETbwZZuYFgim55tqkXfTCCwu5OtlD6i0U9LL6ExIQKsZ+aqItH70iZDCe6
zuW3eFEgz8s8fPYlAyR+f8GWsKm57V+YCHwr1Jo+ARHxuvk9erq8x9JwSivedraMugS+C1Lso6vo
GuIQ/Lw49croaAXQBcu9ADVpEF0ys/0sGUcCcI4Rqy7+lElOQBRm61BSZIEwCO/Qi1r7afDZXGeU
sTJxrL0bP9oJB+TMG7bwRuSlR51+QDBKjM8i7U6860QQ+7EzQBDOi/x7mcAvcnBvEYY7ocWvIoNT
D/eGEpGWT70IyWsU5dMiLS+8tVyk5tz8Hx3x7ndfI+WsEa/MA8Ots2gao7FmbkILWPPxu6kZrDOk
2xP1oBq8ZzZdMOGMMF3jR7gI4IdFCm/C0kEiuolTRu0kYE25snccGO9rC0SCsAgaiEKg2fSaorlR
62wR3feo79kR7W2yCPKNDGm+jUbfXMT6I6p9EIuwOmoQ5ECanphWAAu3ph/jIvaPRVwfPfT/QFYS
iiceNYXBfp0vNoG/D/LrxUQwL3YCsUgEyOUioxY40l1vJe2xXV4kGM+MQcnes0jKGdP3CK+CNLN7
jt+kjTDKytqfievugsXcAJamZdKO4SGrRwjWNY0zgRsiW6SzX7dshFOC5SXiQhefqc7e6sz0t366
CTpEw+Nis4gXw8UA8sVZzA9fL7QdMdZhz1CLUaNZBj0Jyir8G2PmU2YbbNRxiLsDh8q490q9tpcL
Y2TQcrL6JYnbfQyzErQiLpF48Yv4i3bWXzwkQ44YDIV1cwLI91gvTpN5GfQ4GFbbRD2wwRo7x4Pm
VMZXvfhUGhVChcS68jXtGRY3i8DWgvkEvyx9JIww7YHuwiVcPDAlnc+7nu44WTWZuUmHelMvnhm9
uGecxUfzNeaJF29NjcmmWtw2kYNBQ2PA+cvviSUnCkJmFLhK0OeRnGpj3PGXWVo4hN/BVEHU5S9Z
i8unXvw+A+O3+dNcXEBiefFnEJDDLRlaBkCLYwhRQV7NzZHz60O5eIoU5qKkiPFfpZylR3xHX9qP
avEiZYsrqevKI/IxinEMS4Bhv3OWzmjPWtdgIBykW9xNNTanSSOPKgtigZpOUApZFUUHK41B15oJ
Z0KP3aboFyKebuh6751uDtcqW46ZuO+d+kqPmJAjkinTVM8n0gwcbl4MkTUU+TJ4rsMx36Ve0d/5
A0ghO3HX8TBZRwjggGIaPgyVfApEiBvHCdDyDTjB2yalqnOAJ+Dv+dqIxlqemyAu11OQD/fjiN8v
8f2dj3kvKRjdj5ZJyqqHEt6q69epLli3qub96yuapDED22gZ87wNMCvPwmrkA3hW4ltSAw8pMg3q
xyCALB9w1cGfrgPPNNZi6edblfjV9hxR66J+TLADUAmDvWlnmOfFQ1gTkZJlNlP6oYYcXHn2G5f2
zu2m9jSZJXI4ogax2LScjyN7SxeFaAyvXIDJNkFFjm8FZAEMlPeBh5tgImnIjXuitBKCdBaAwzqX
BvGrqeHvG5v0iblw9JEbHxxlQzIDvb3gGoQ/6DKoU1FBYZ/q0kJ90F3reXZZ8pF/hQOTeMUzdS7G
4Efpx6gkxmTA4uoelFqYkwuD0gmj+5q4W+YeZH9Ay35jaGLeK79QWwMq6X3R0kzEiA+h1pXR2igM
ufGZcd01QYu0volfHboIdwi7ILoqv8PgmVZrJFTu0avCN0dlRFJ3oJfKCIgLHGtnT5Erjm1Bp2ek
LHpSEwq5tLlQ2yP6ATzTadPZJa2gN44Ka+VbODqy9DO32UXgN8/rCv4XM9LuYGXeczRY5p5wSfwf
eVecZqKv96mBdt6CxXc2+VkEtfE/uITkdJbdjkUJ+HeUXMNIXJE19E85wrxd0QS3zvAJXojbCYBW
np/LJYaB6eiNczwoXNN7DgKoH4b96reJ/9Eocp0i7C7n2lr1fZwgI8DnpiUE53HGTj5a7dHVUfud
1h5yM4Ps8ybb2HQPEDi6mPUzhmp0133s8vGp7SUJIH3pjLfBbg5aG+gxCu9RDjBU276qT83Js4N4
1TEpolKzm30x8anONHDwz3r7wW2fodZkmz5DuO1O6Xej82624WSXxGHupPrqnpjG6T4v7ykvSaFR
vjh2ejzrtneIAfHktgjkZdbNwLzt0o12cHAlCaWoWEYEP5zLIGm9d7MbXOli7HIcLxvVuqu85Jb1
e/uJj+g4hw6C76DFslSS7GgZ33pS6taWl2cvWSDP0K53Adly9z7WmRW70HwycYfPtbEKxZA+SD80
11NmFSfRyCcFZA/5bW1cQnMKz4bD0up+AIkKrhwiGJWSP7fvYJjHcYzLJgFfUhq6e+llRO5qHRdH
C2bKS+cmijWTfI55rmDW8LQRblm9ZNa3ubNqsBl8PPhus7DWZ6tQCkHAxMdB0U/qAQqSfazmpzaK
LJgQUbJrzUK8RWLn2p1z8toZm5we1T1jspPhCTbfrs3u43g+A1DGXNaIRR/jEes5J+z7WCCWxmCJ
Yjqy74c+VHt/hCwxmpjJKL9fKu6vlecpsmqc4HtNMYLKjdGiV5eEQgQFzjICRHdDERUHLBju49jX
Fy+eHvuZqfAcinFTafhqBHUGx3Ab10Z6KuMp3ooy1i+1LT5Y+sACRu1LNLZbO6AxkoXccZzCss1M
WjhfRum9rrKfcVwYK1StTKniTn1LtlCXPugX9ZeQI+KGaVWISVgiRGOHvEydffMmT21Y8PXGKBqQ
+ip0togYMZmn4EOMRqObo712DEZCigwJ4MIKSLObExsAWjNZT2i62nWSN/7jWLRvbUPwkRno8sUU
I79YL8NP1Zc8eqX7Us/AY7JkZYy6fslji6jhkZhbds7yHc8tMBCieE4gOcWKrjsEzb74obO6B6sG
C8UpcrXNm+olT1ZuaYU/4qG+KGDz0cRCLwvhgFEpUwSKzLk61yG8LC3hPTAVOMZO90pkgEkzJYcS
qMpiD+xoR+SkwTJVC8Kbmvkcdb9wnpiradAcnnBQ2m3Cgbh3uDu4roYRets845Ds12+Tb9X3MoDy
wtGj3/YGjE+VTXJPU2Mt4tA5EXGKEpp0Dgo87X4LFwdC6qjHaSIjxXbr+6RABR97GZoyXY0PhRd/
56f4RDtiSdS6UN/p/osLxnEixb0h2FH3bWZ/tL4Bh7qr5uAWjBgV5z7P90UWNrwJJAiWxXWPaUaW
7cJGyJEtGnkTgMkIszVOj36bhtraqbT9jXU4fEqSUa5sPbyBAx3Wmc3h0ET9J3n8D/NsL1p/ctEr
yW2M1mqmxXztU/+xC5XiyTF+5yVwM8c40FM9BDHNvy/bZ9OSi8uN1q8wNYpVFgxy704lQrfGOIOD
vY/ZPhsW+wvsrBI2czitibZNT2FEs7PhikamY5w5fV2CJKQyEvhmarc5sElgY+yK6JAr9SMcZmvb
xI4m/ARpE1JtTbdxiFYG9PHzmDqPUdc+D4Dg9hx/3c3YY3xNneAefba7boUo+Mkzj0TggcTjJ+vK
/q183e0qYdZr4AGEuwwodILSam7MskpUpBj5sxhgBatkC4w99o+5zbxAM1BYkXQCfc4PHkaAsw/+
Oy0IRuFeU+8zmhgkBv5v9s5kuXVcy6K/UlFzviBBgs2gJuplWZbl3p4w7Nuwb0CC7dfXojMj6mW+
qHo/UBNn3l6WQODgnL3Xxl9XFvCo9ORdk9bQS0ORzJceiaTn1riaQBDeivwMQJoUaGYg+Ayr+BjG
3tsEqrJg0v5chubFcHrWYlzcwhgje1xle4eeYBzwqaV1yvcmYQtVQ6m2MmNG5DWmuClVdTKinkd9
4Mgfiuw2mJ2YALyZNzn0aGtm3dXwWJipRe/RFFu71r/mzlEnhoK8+tL9RERTrAdk7hu0HXjlZmSa
gz8ER6snojElYRK+XHfNxvrdigWNPMyUVH2EHliVk++NNBowWiLsK8DMgsawD1MoMf/W/Ygz2CfK
ZCruk7j3t3jBxc5yfX1Tz/4PjbbyJCdcVl0pTqEkVhzO0nDrhcPFKfV28ObgGuRpd4Yg9GQUD9Lu
4kfXj5Kzcqx702AKVvcVHgbAEX+Q5BrDOY84noqUQi92vNsqdoNLLNF+lv0OiFCyn7TDaNn7iax5
OomMsDUvVXyWWGnN6nEATHeT9fxSKKJt5+bRsTDy5OiLgWu3iE5tZLg7OpXhkwN+OPaQh45z/aGZ
ixaIbsrGi99Rm9HFUbsxFndtD7jVqsDmiMpkcG42xS6QWbPxlxPXCy2XHbMYDxqOHqL17jp6Lat3
gKUS+WhoHAhXsethP2w6eHGOILbe16eUCZVVWRSIfvtENATJq5osTBd1xsbsSc8QSHS3ZVbUO82g
t/VwvmiZfnBUi21hlROyOdwMcUQ2OmlIKbfAI6315wgi7h47PQGruOM2jWmIG7IGCacZKyoXBc5u
DGDPZi0iqiCLX9wmp6xZeK9IiogETK1V/TVk0Xgdkbau577/aY39U4yIZp9m8mAPSjIzcH4pM/gl
YbbuC6v4Id2M8LpZ74I6dc9chsuVcku+NK54sZ1jbAXBswjKz2wIfZyxM8WrRWqwD4dudrFHlTah
XEVbnjqrrFcII+vP2GofeSfegD9ib0tOlIIxneZD1XL80ErI32J9p0Q5vYbRLI88c7CqlFM8FDZg
2CqajoaX3vZ994J1OseoE3AcxNWF8Y8+GcYgVk1jlVuGq/61IoWjRTIcyVb/4MtmRiecMRF6jPF4
gHXaGUNM/es1rPieVGX0IsCYsuiSJC3JzPiUdxH+dddo95nDOzoNtA1Dt3l3vYKhCbE229h2CBRO
54fSSB5HAiGYihpQF98mRAhc37vd0IAO5OcgmFXOtwcSOz28rmTYRZmkP6hBf2qN68jIqkMseo0f
1SJDtkAVABsB+EzVFevRpeHXW58IUKvtvfDG136o2G/GiqOwEw1RnCahcEwHusF37tn6JdMutyeH
ZTHAd/WVMAEf2xWybmH4VGRy3KimTt5FDM4bEPgH+tOt4xnQMwn9PheBnVCpk+7bjorYNIX4vGno
xLSAgi6WSf/F59vauHH4E3c20WMNolUHPtHNZBTpsU/1tfRnm9ENUCXlG7iRbNoeAJ27wwz5A7eX
YW5GOWGAK6340LDkVEW8KfFBg13/KiJu/VakUEK0/UbRYL1HuzvsidHSnP7MbswgkefAtQhTmzpv
Cz37M5+x4KjonJdYYicO9E6yK/uM811RVHciC28JBgGy5pf71u6KJzn3PP/4bbrOeUwG0FpKC6ye
3bYP5FOl5nBT3IwZ77+KH/rlS+yWH8jei6ssWKDc+nDy7PJh1Ej6A87G1roEBiKKmzYFejcqci+x
pK37KToLEjNgdQwr7RK11VYAjgz0EsINcMA2tbcGAQvQqU6+jH5Acq1erc65U930OSbio4m6fRPK
FrQWmQpoewjpYMcK8D/kvf3Mu4ySbuguUtTvY+gcgNrv8yK5zpyD1Dmk75S+fZaEZtPK+JLeirPz
eZlH13785IrBXmE2pPscue1vJ3ETBBfxFtEaV3QqHhQ14jK6QF2E3HdDd6Jt3RAL7o2rkshdnuPn
aJjOZa6e49whvSwxnsucpK5SAaoQWY3IN0bGPXTv9mRHm16evYSiqUoGVNY2se1omUn5TYvXQVBY
A614lfRGDOoNORR7NfW3XUl8rjXyp+pqfhfJfRxTKdT5G2vywymwkfalHe2Qab3r2En2wgpfgjD9
kY2kPmSGeaqnbjhwxq8HDgCQteT8oBSexbQE8loPEp5iQY+C8JGRuNgcrtGyeLFSXTPjwbOQVsnB
9k40316iya1WeVzWdAiIZmwKZr9TjU7WT5+dqiURigQhGtpcMitj3ji8kRvLwCHRGgpwo8CzyceH
0OS9oz9IRpYLy6K31xg8ir0u5t+54d9mKMJxTVKwjwg5b12CPDLJB+PU3cFrYefSv/zq/PHLI3Ku
LmkfZDVb7UTKagNy6mShjbQiF8ZtG6wV3eRmJP2QeLfZbWF9jhmfE/6UlEzQaHRwoG1F0EBaVwfL
kSfhFIShIu3swK8w1mfEWljefZXRpekbh3kDqAWEKdhlqvYjzPyrZ2U9pgFu71bQnibGITheDk5w
owbYl3jo6ZXRNgrSShB7eWrq+kfkUcjNhOE1qi/PlncKhhk3dWFgn9UBIJ3uJIfkK3KG9phBFaZ/
d58CwwZy6HvQEcnrJrewRb8KxNq+t10LzGNcEUdVt79CJYfLzNgVY/iPQTj9G5VKyhZTnmUC0iYc
XjxqbsDfUUzDm8qusnlrmxrQzVB36oNIG4Trhoe6Y6LlgFoGcQHfG9nKsGMlHe8p4Angg4MwWTfH
cSbhW6aOWkHZtdeQ0O8gZ+FBYN5h2N0LmrUbtwfL0hUfpr2k3xm/jVR0N93MisuX7oIkrJZcvGRj
6mJiowKkO5d4mSfPQnzQd88xIPO9QnIdeN631+5Wo1y6EXmPr7OnMssXxRDjDfUkKWkRM3BylNxm
UVrcO30FiaDtyaiMuX2WjnrlSta8p27NvXXsjUMoZ3uDDgWPcah452h5IeQZuwPcWuBthQa8CwOs
rK8Bcsd1d2/MJNkIY1B7eIPQgE1oVyrwJ3TV6tjGXDzHvrwr6+nBHTWTAaEIr8DoUrbO1R0WYlbx
ZM4kixaM9TnDHASMg29sBWqiraqMe7u6s1o2XgEvFn3LBePLwwyzcJsOEHbTuwKewQoQHMY9Fx8l
8rNLpCL32PYkaQjzqxP1wMrnksQ95ovtxtIhwQ4mwZt2+wXzLt/14Pz6bjnU+2nnRRKqdYuOIm+J
5Vah3exQ23n7lvWX5hECcTMvSVRMqHXaYOcMr/EE7DNvkWiTOni0B9zEwC5Y7iWBPU34O0zm31Pm
OFfiTMgCSsdr1nGTREJ2FkvXynEX0EDCHmCC5kNDbzx56mPE7byWc/QW4/lwW3SEarxak49fSohP
t4nkqUiM+zJrj3qEdZibGNKdkvldqOy7QNRfrIgCYBJQ8vrsGJhXfNPKgL1SUTBYAsBGZgeyAUaO
3axv7bw+DhpKuCb5kI7pvCmq5iUNNMp+hPY+smWEERC1JagQz80/yxybF535l6lCKjzCtgaOMIld
30zurVfrzay951bhac3CSm8xfcPfTMTJNhHYG7TLbCP4CqoCkKL5UWGFQt4Zt4eJILadmgzrMM8w
9mnAhAd17DCj5TWm8sx7tVXx5NFz3oZBO74OUOBGMlGSEF1dIT4IsZTreo6frR6fDKbl7NB4uPiT
REQfFlI7dyyKi0euMmPJFR8EsecNSSDJW09ZeU5J7JoMerAz8Sj04DH700aYC/MIrxaXBdSLAs73
VtlMCQcfb7QlHgz2SO6HFsLIkPOoLm+i0L2ZYkUoWDA2u5r0MeXwL9Xd5K7rsfpVSqfbVe7PocYd
XNROvKky5JcWZupUQVch/nMLU8GO0IWPE2Uhs6RDV+GjlZiuiVwYeRm1wfSme8DT8zHx4nZh7y2U
gOFn4cbNjVGY09XV3hWJ+c5Xo9o5DXZz6XbLMGTA60f0gT+dzFh010lUtKoIwEz5fU12dBm9HpzS
P9JSn8k5E/uI2dt6iIrpKNt6V0O5vLGG7jVokGs74qVtexJqRu+pn6tnIACPboq2Brl6lLmHqBiK
Y9Sb2X3dG9l9SlmI3Yj8u7o3T2imz5jmehK62Q9s17gw+3JrHAwa0Q4ROBvTS45evLhLQQ2c0COU
byVphrXF5p21PmA6dU+prUhPs4++EVl3RmYiiSI1b10kL5m0BVqnYNvI0MSHHlEAq8XmmQMwdGqq
C+hs+PeWC/0ExqzRbOcFQh+TXrms7/xyuGBxxBV9aKZ6PLq5uvakluDnUW/dD9C3PaZC90MGMtmX
JsoakHWPE6hi7KQkJHNP3xqLGrKjDelXtCgsOATjvM0GtAKEP3L7mXHuF2hiQzmJa2OhDCyTaBP0
GVOKot+TanGZkP6HwRNq6O6MfHdFkIm5A6ZC3yHHwpsZ4EKw7YEmiwmSYeyfwlOuGY+o2HmOAqRg
dceekdmn1KP0MqdbzEWEd6XQgKjkNgwh87222OpiuVw64NmcJ+Ig2uiq0c6vWrJ69+aoznMgmo01
4XnHh8KYDmxDycKM9VcKhW3jxYBORyz1s8UOXVntcEdgaA/qfpvO05NbsVAie8AsxqXSycSvfKKM
zWbGk7Hhvsj0d5favyBs3tbwGrYjZostHERAOjVNPT8hXXkmT0cNZGJgijxO2L+LmQ5toF7orxU3
2tYvXk0IwijlJeFWyqylsC9BMW+JovuZeUKvnFIaR4U1azMOGSbOrNoq+WBZ7KPtED77s/8whoAn
psgUt7U/HgXGaW7GPb3PpvoxwwZZ2yAQD73nLyFwGkE+/Dn8Yus2gLWTdONnb7kbq68RPXqfo9fR
b88/QV8dRl9h5YvnYu1V5rjpO1uB6CaN3ussm2R1fFGVkd71RbwORDszbbj4ZnjlHcSyHN7LWKh9
n+lD36FEHWYNRM4CWTYCwIKSeQ/fhMmV9CeKauItgoxwj2Y4WrN9N00Vpmm/+2Vkr7ig6AD79a5x
7bs5G5NtN1cbNB/MXOwrvV9cnlBZPS6X+L78MTE2Qe7yr8p7HHrx2zg3w9btcbppPBNUOy1CQ0gs
60KOO53Ud+k4/zQqNPXmNPzkG5Ir0+6Mfdw8VGb5AENzjoZnBl476fr12dXyTjJCREPbQyrgQivD
8CErPEJVuPUuo71VnCqaPgR0sHzOrmouTGvVJkRJaCXR2VcGoab2WBP7hlMpRglTECQqkiA/dkn7
Gvr+ljnHAKyFD2imJmHSGux1TwM7LpnPx9iSqnAm3t6jkYHak9jZiIs/bsi0YHetcI1YrvK39IBW
qef6dMea4WCQe0c4lroQnffGyM/dJskH/kgwPaV3yUN5RRt6S6jNQ6ewkdOhO8sIGYMl6AV1RfQU
jD9gGCRrIk/RZYAWsnJugK7Za8xYbrmpLZ43grpOWB07bddvWTzJ06JtonbNKYvaod9WPeGaxtTs
OlbEvjHNbkPUaL2JEUnuRx/erRuTBuZ5A8iGGBQ/OK0dTRN/w20vuw3j6a319bkqh/ykCoitkc5X
hFHcRIl1AN07gOoZkaDk1clydQslBMeXZcFaLRCHo/OL1mMKiD4u248u5vIUB1Dyc4YraE8RdMOB
nzhZ/I5Tk1Bysy4/l19N4F44jXdRRrCYDLa09nAvvaS8chfyTO3SkRjcneMgzomH66jbF5PRJvLZ
p0r3w21eiyfz0GYFJ3lzBlhNMlQWlMcubckOcB+CpBif0NJuLTzIG8RP5ACoeBf5BeS5qFJkSCzs
mZ7oB0NbxqZMeYG4Ns4zvtrtUgILQBXM8ghcqhNgUC4+vSIi3bZIsNLBDgXMnnfS3+mxfxwtiqQo
cEzYV1ilLdMl+ayVzdrKUmKbHCRNBMqCnyna5WMzIY8NibGlqTLfZ1F39gaaomFCUqcQjxLZBypn
jrUqLM9h3MbMi4R1TCi7isVtilQD6wx4xay6YGElUZLrPbns860Ix1PGZ7KW/rDzIzrYdjl8gmfX
K4lVbtP6Y4U1tjrS+95kNvYDO6h3jqHE2ia9rEW/uaGtZPiZt0mCGYLbe5iNrx0JT1sbFg01kQ6A
r97kcUd46XACzHKOpwAOgReH++WpXTueRhI0msDn0vCiS/lptnwMMjGw/3FpmID+rBu5q/oWZawJ
Xr3ZZlnT3ZHNEZOIhkq8+RytjFjycMy3mZM1J2FGl44M+LUf5r+cibQixxx/xjXPNVc1m4ixfR5x
R7brvru6xqFGJHWoBM7R1MoPKUOYvmo62DSwfMDlrTPDJnDHNVEdTWsmk94DiLN9QsW1ibsk5Xcj
3AYRlaxnqS+IGZOjCBOKb3/a6OZS2vTFePIfsQ/RuonLg631qbN9HEMMFfox5jkRNcyhMk+3acUr
84SRoeKZiX1q1d5Vz91cThvcditO3pRGb3s2W2CdhXyG0FzvplTvERQQfE3TiKgS/PfeJxFfGBa+
9OS+4a9UKwxv+jgk1kNepC5hEvRFyGX+iv0cPGUCOb+r1G/ERKOxDG8Xw08uKdkVtxGvKp7bkUM2
PQt/q3yLWV3UmocumI85DtKS8TKVVjnLzywdp63BIXGTMvHC3DM6tL/KM5B1rpc8T0S6lW9ZVq/r
Mv1ZSnTAQ7RIjZk6IeA9jBxXLX3QLXfiY0W5+DKpc9tMPbRUOaB0MpFZHqnFAv6fQIRRVmdFNpxD
T54O82MZEHHdifZW6AriCt8A7rBsHUQ2l89ghAzref6h6lhOlF3kvU81ymwjUauqIbya3etoJAug
/zd6ZOdk/ii5n27MzpBHWSPcdAvIPgkSBDYBtFxQ2XdRLJvbWCH5t6zfyUg0LoPPJ8sEPTK43lvn
dAQfuNa9tXh86c5BvopoDNuMhRntzeuQkdye/nqzHQfAamMv36CCAklamfhByW0uOaQG+V5YUOVy
cSVzN9GleOWc4PtOXSzvNpgH2Fr0VHyxjVA+I3Kshq2jCeIFGgE2itwC4v82FiBjQBdsZOjO5lWe
2i+6J0wSG8ZsNvl+Grsrq4ikR8LjvDa8zQ24Go63NGsZNLX1fdLPWIYb3UP2WPioTfLq1ai6dfHc
jMVF0yfelUO4KzlmtvHCqYpcjfsgPfMRqEeUUfcTwUDrgODoVZE/TK5/7lX5rj0fIiDM5EyCodYZ
nC6yo7aGcBlHTShidZ0DgQdPG9YIrorQyzZe86MlJg/A4Joy/Ea2UrIxxHRSZ+Paj5iiozpg2B1n
m7Gyd1KjP4eKhskKPCiBfi2W+yygwCrGLWh5jzMVLh5THkqhYI1D4zwXyDVNJ4958khqMUz2vUkC
gyJ+iygEilUhaS537Kk9gsO19qqvngOfOAgsWQa56R256Vx9yteMfZHednhBjQJ/04ynA12DtikO
eazKg7uAjDKXfoYb+BT26dGq0L4E+mIC0yAugiwQcM2M1sJih/Lqq4h7hSMcBE5T9OzLvN12Q7tJ
cFEnm8ZoN3XsxgiIU+8uoIDCggwHCD3VZvJrGiwxj+AUOOcyrY+VF8hN1BPxk0jj3KriV4idEwaV
GM33Jp6ZzpE93TQPspv6U+PhUTdy69BUPfV9Mbtr9rZtYucz2izfOeQIYyYauGkPeE5C3SJtZt27
qbyLdY+IkT4aRyoXOAB7I8tulY8sy0LnW0ZA3MZwip1m5mbTmD7UZcG9qw2fRftpNcafeuA8xzM5
Y8oB78cENHYoVqZagiIEEbCpF81fmSTHxMm7rZlav+apyLaRvUiVFxo15hLGmy4cx1oT/d7Ed+jb
3B0Cbqyljdk85QHoVxg4Yt2YrJfvgVqPgDAaw+zGVOMGMiKkK5QrOwiU8VEGeq2cGlBH11drQ9Gc
G0HCJI+eZc1M5MMHG+rv7lviSZYPropWHKQ/Kq6Hgp78IrbkJLgQDCB3eBxuiMno99/sDp6wM61n
miu6fmohVN/0k7YOsdkinxgunksaRxjSAF+1ejBvGjnRRg+j4/fLCV2PniQ/3GTp49CYaMKmCLSF
N2mwcIv6e17k60mvH2h2q51Ru1CzBFQPsw/NzUKcn9dgHJimMsnINobsrkRbYLqkCCC+ba2UD4w1
WB5NHCUb8EbJ2oWUCnMBAVpUCgkMXl2IaUHHayY/ar86DAMPhwuzYp3HCXzvqVXbIPjZtwBlJ3BO
ruUehjShMdnCSMpYiG1RkMBq2PlK40QBEYjulvCBz8osxDYktDoHKgJI2+/TbQRWd1FiMKYBzG12
PqpD1Jxrq4mcvSerA7QamMGz8WHRgWC8Ul61BdJg6Ajg4LE9i1GnjEXFR7mghpkX8UUN1TEBslXH
FejOiBomELMFkzKj8JL+xhUPmVn72xT6ms/g8I8vKotveODG/bywYLDyvBEi+ZhY5p2rs9Mw0dfu
onGhTuxA7zCrW1Cu/NQWweMFUtHz7H3aftSj6kAynAfO3l54sLUjjxmA2GghxaYLMzZb6LHOwpFF
s4yDpoYtqxbKbMT9HOYmvm7kg9UKtuaw1dbwQuQyTFk2OdiR5TH9ZtcuFFtMHBvxzbW1IdzSk1q0
tPHkfuUCAm64sHDjhYqrI/i4QtefXHFf/YWcO4HQ5QBMVo7ZTTd4rucbfyHtKpC7SKcBpgDhDRYA
BDeSYtD7YqH05iVdzWnKT3SeFXInnj5QDNYjUa0v88L5HQD+ui3kX7LV0Bvnn9/KYWz0yJwXrfO0
EIOdNLhycaB4gh6yMIWrhS5cgRk2AnjDs7krwQ+j1iZjcMZshZPoEi2M4nqhFTNodm4gRoQLxxjZ
6Q4HqNp1HNGMtyzI8wv1WIKja+z88fupshY28iCgJNfgkg0nvLcXfvL3svxWPX9/mcEsu+CWyfPh
+mtcvYXDTEfcXCIaip3AFp4vtGaKjtdh4Tdz9ES7aWE6G8DuAPXhz194zx3gZwY2t2zbCJOXV9ss
dGi1rBQzhBjtLOxoc6FIjwtPOuMJiC0I04aCNT0Andbf+OlvTN4AkloubGpVhW+lbZzDhVptsye5
YKxz/Ak76xttnS+Ua4gLv4Jy4JyDerqaEDijGi12vUtTbaFkg7BidQPOzhY+3zeCTy9UbQFe23QZ
/gwOcFngYHs1w/+fYHEH1FM05iDUhd28IqRwExyShd7dgPGmQc65D9g7Wgjf3w9gZLMlGODDNr5B
s3ohgkf9sskB/MfVusWUl4MO7yzZrdtpRBgGVrxf+OJBT6CXUDvI0aiOlwAndJBorwjztv6dR3ix
Qf8F92Ha0sd6Y9OVs/C9/M3LCDus42I+NijU01+zJD4Pmna2wrHJvSWWoIZ71q/wJUC1uRa0UJia
Te5nQBvvj7j5v3if/uJ18v/Fr2w6tuVL4dgeVxEh/+bZzuN+wtTdkuNnIp/2pAOKcwIaRsPzLGr1
yI1kQ1oUjDXUV7SCYJ1a2i43reXP6Jar6AWUTsajdetBXMIj/FXTan6o4yy7c+mUlX27SQnSofs0
htsh9sk+gsl5cSgnUy+jLZ4k9o0mynODsYB4EcdDRKmZdFoJVBjtp+QvlxROQ0ZclOVkD1pDzAvm
uzoMk99M7r/M3vQPlqhjdLlIjThyOh545rFmQWCZNjrneZI7LAHRGk2weTXqhN196OUxz5gaSKKT
2e2of6KcYzNyCFIfUmvHcjTeKzS8tjrCCiLLTBl3YmRYWOCDRfxkJq9zQGnp5qCpAxuHShwdU+IK
AYnoY2jW7gV/95toCGWPYqPCN83FZgrLB6Nu/BvaENgKmt66g6gIfL5J2Cbl2G57krnoBfr2xVzm
i+UY3gapEb3QRMkjZubcuu2dL9O7wfPowrRMJZDc2vCtQwRtVeofyfSEWsrFZy/YSrc0fvQe8YO1
qwzzLZdz8WBIHw49VOCKZvRG147YqqTu8cylLRTEYelFN19ZWEanEbUvHglI2pbIjVs6hz85Kqyb
bOJlQgaKdoNV+CcnBA7ogar1SjZBgNQLfxSlZuHIizmo6guvLJnHV04JAl9myl0ZxwemlvIzQPS4
8UX9koRjdmswpUTV5rDuw+w2hsRCFmG0rgCrPwkDnxPcsXdIYwevzv0tqjaNQtCZX/HNNuukBgxZ
C7E3CxYTfpQJ/XTWvASe/rByC6x7TytsmHLzDGypOELiu++WH6VuD9zx+xdKFtTZFoSs+XVlrkJf
5Yr14oFQBrAGwLPDkBd55CZ8/8nvP4PVkI7RVMZ//EaT1JKN20/TgfTLdI38LLtxdE2Jj5dtYT5S
koJCY6oj7WO8OGJbYIkHx0LmNhIpRsq2k6IfKBlEx77nELvnzWhmc6hVlcLF7JobM0tNnkp6qTOV
FCoQwN88k+UjPni0Q8U9pLzoULv2mpH8dBuAycCXi3gs1jBBLNXshNH8UgYooMBrOQEquhhNRjSE
qBrngXoTVXV4yRVLv+tCdL+xcMgOAe9d8MZe9BDmGDQy/wwcO6USdzzMi8P8gP68ghoYQDB2oFh3
Ia69viSOsk7rSyZ/q6gfnn2UNNLSpBdkdOlQZspTkpq7PMT4kvmkjrhk/jAWTOkFTt6Xv4A0oIo6
t2HUPbZGVJ/H3mWOaY27pLaHna4bbIvdTCsPoviG96whxG9mlEsjx0BTgZVo3oajCw+eujgu7bvU
NSHdVdU2z6rulNoEqNNj0twRC/B7Veys9TgMJy9AVMpwutkhGAWZ785ftHgb0KNpvjen6uDnfrKR
4AP+8BD/r5uz5f3LQeFJ13F8n63exBb7t4MiawCwu61ZHVAUrCl9mzUMa7LORZGSDSpCLijZr4Z1
jGMmRzLgJxX695EcP2kmt6I3LpbiolSWmEiYtfymm/hvXuI3U+mvZxkvMXAdXLzAlyCd8i38E3PJ
b1yafGigDqOV2ts2wqgx+Azw0HqJk5m3rPiiSH+FbOVORlCAzgXVqbSN+z4dNpZ5/WZJxbQP18Aa
9L5vRu/sIlZLKl+u0SVZNLqZV9EzBOdFQU+rsxL/5hS0/oUuYPqm7QeB6ztmYAfyb9AOkH+WZ05A
K5H7qbMDlR0D3srl8rGRlizPbXFTVz20aAxZiav2gJwcJpoI8th9BvTt9bNDGvsmGD8ZJ6Gaq8i4
NoYCT9g/Wan/9Cr/83nt2P+yJHxkHqYPsHmhy/z9/caGaADYb1DCpxDHhYowG9amexD+sKDHcci0
w48xaq5K+82bdn+ME6N4z22bvSbHzffD4uSSoUTcSG/sqyJ4LZUHmGUab8lyVdsm46iXDUErMhFi
NYYFF5ayljf9kiYqGYCuCJ+29/3QLHDRYi+4U7xCOfzVzxeDKKQr4WFooHPnECWBi1sWqb+pae9k
QJJ6OvsJ3aRDYzLJ+3/H/XT8iT8djfn/6bi/qxod/8fmM6v0X1z3f/7BP133gfsP6bK2PWE5NkZ6
l4fgT9e9ZTr/MKlDA1NI3+M/rP9y+Uv/6z+d4B+o3V2SOFwTQbHp8YD/6bp35D/ILjFt9j/ciALY
1n/+zWX/f7nuWb5/3e4cP/AoQmlW8AolmA/7b6UoJrm6BXorbu2VyGk/fH8h187mDmnPkD88sRdL
q+C78/BHA+Z/fvz9k9qMQKoSvbT57n5MDalUa9nc9IVjHas5MLJV3izYkGGymVx0zMxJUqP4po9Z
3jTYvXcjxek3XPT7C1uAWRwSuw+OkB6/fcNRAxnrj2vI94+lCE82zpN9FxW0UrBUE1D0UPZMsHFv
vOSkhMaT/WBGuXko+7uxtmYSYJKtC73jGPaXjAsOHWJg8zQxn9tofirMobtFuXdEgrwNKFk5ArN6
l8ZETHsRaVKR41+5PFBzxXTc50WtTVdWBROHF58eqB/noC2r2ESTIsyTeM9lIPnDhvsBrdq7r22Y
XH72gCDpOpn6NZfK2zD6ZNLJXKH352jtofQhKTERK1eGt4otbq2T4Lc7UrLSZQMRV/ET0PPLWp+D
Lt34xXB2tGTfm+WrKqYLQSRXC+6arKlz86G4lpiSSxHmh9l8cMHso3f6QBeLTcpBez9Gw4q0RxLI
+At13L6C+CFriICPsSSqoeBMzoYl2zMKEBEkNXGNkmRYVeE0G8qHCmz/GpRXQxd1xeXiNtblR70g
/AHDF2u6pSF4lhmrSvNe+/4TfeVHaqB7v/Weg9h6QfOniOFMD0HhngMr5H0HD+KpK0USws4GTWW/
nsf6NABe2cSR+qk080RUtz99QJvI/6Eyh1tymKH3DT+GgRQumwKpWPLWsn3MnZ8QqJuwlTddlOxG
o97ZZoJIAr1F5jGrMmFNtgwVUZ3KcFs56rdAyssga573cTfRjbwGnrjk2kJUz6eV109FT/KHLici
2mL5G2r9mpbPKdVIFzpP44NFDMSkAb5uKpm1W7yXXsfCa+KPZFAod71q2jWC24THPUflKFkRVtQy
J4AQm1ZZvg2mTYAO+N+1tSi/Zlk9Wq+gH9BGYA2lkebuaP7d2lyll/VUUwhUpg/Me2qZJrScUHN+
n+THcjAuCP42fUH4mOdeRD9RyM8SClhC4AnXK7jT08/ZGu9y1GHo2FOwqKa51xkO9w7Cbm8V12ac
iLA2s5fGCl/tMrjTHZFCMDIIhDLQWBYdF4da/HS0eW+Q0KhRMajMIl/bTw9odrK14+N0Gz3Y+3X9
LAf3Z4dXYJMVYmX0IQEETf7I+TvjwEuPwTxebN9nFDUw1hUI2BcdtVL4lrrWuS89LFAqD+9krg4F
iZ6K5se6Qxxmt6CaJ5hfIjk3WEaHjOtUHhRbp2Qlu0LP3PWhOukIjN+6cIlayKt0WOs6PTSPAx6/
XHuw9gmTHCbIQIBxNl3mMpeVKGdG+zTn5imGdcqbapbQbP2M1Ou8nn7zD7wXiXNvxEov45Yv4miP
Zl+AGW8ead5wVSZrpcUi7BtkuY5YXbNjjcN2Z4fpbaIiaHjIR/ZDz/0R3vqwbmXEB0V1wUNK2Kpw
qOEk1p+CmcAKJsqFPkAPMeF3qg1ga3ckvz/pxnwI/pu981hyXMm27K+09Rxl0HBMCWqGZOiYwEIl
tNb4+rfgcetGWr5bZdbzHiQTJIMK0v2cvdcOsEe0Gsd0Hxs3XXiZ4oEi0Ka5tY3okUnbVmkIuKja
7jAog71Si+EGo8YZExfxJQ67V/zaG4J2eWP/QkdAx6zFFB4o48lO1Ts3ZmfWmZkjRh6+VOvKd5HB
BOIagd0XsBQsKulwbg2wcUne3muFAQBkIuSENNtwExIyhJlgOa58DCT9R2MUZ7XskUjyJWmfXJk6
ldKWGNdlXMVc4iZEAjAsBlGny96UsX7QBmPd6+ZDgauoMWeBF4T+J0OsPlXPPhcBp59+aXp+PyBl
JTLt1xjkJxQsW0Uv200XcDVp4SjTEUap6WIg6dqVRqJATCNLL67AXZEviHKl6fIHlbfXhRNTwUNR
nxhk+GYQSXwMb7Pnftgx54ouvImF9TFPJs3XUPAmEeBnaskbK18QSHOOumQ2r6IeZXaaM340n/xI
/XJwKBeFCUVhNrvNYqjydXxUI/OeSfO9PptvIr8jcqfemBjI+E6lB8zT6/X0DRwDbcezuhCXMgSf
xmFMshtz4VEIBIHwEKxN3blH8nYpAGsUKPLbtE+/iGfA7Nygg+0ZMBujumb8f9NXmhctR9c4V1tD
MZbE2pD6GODZgRqeD8wQ42UNLosAL+XVbphmJI27rwQpEsHQr5MkR8loOOjr/I8+xzLcaGj/c+Zr
evA4jtE5ELAx+5hwjq4y9hGEULrf6nPut2SzGiHxvGI6jJVR4HDoD3pVX4yoC6eQ4cTgexDhcLvS
GQ3tYada81mjWYDcDUWAX5F0NfK+iXmp5gj/4pa0VkzN5aDBG3Se4PaG3rK3o6PVkP5i1gziiTBq
/QV0ROAFjfGeGfVtj4Q5iGKI9M95qO6dafxyx3ajUDEnUOeh1Ky7nGncyhm7l5i0CtoFw7GZmeN3
KKsL8rSrYAqXU8OhdfdaI+CDjLS5C/1szuFJQElbadkKTk6ydWv7BiUQ+Xf8kcjvXUb9EJPfzEHP
l/Skx3JmR1RjA9VMdmoUFEAO6kUsXZi3C6faFTmmoWzGLJlb7Dc9SMraRxjdzXO4Emn1TKepwrbA
46XKnpv7E46ZCPR4oXJ1Yw8xzHoX5OneLs2jrZrHHsk1WuH5wR2zUz0g3o7dl0jro0M8259hou9s
B0hpPCjvLhRgr7SurTh0D0NiXLZpCDShSl/bwVJ3RQl7rWGikgwQY9ACbAdSWHemixExsvR119Hj
KKP83gbcR6u+ejPM+D6fOOXUdfVlTHAjRfVgJKq7iUt4BnmaLu5zXMdk2I+q8VD0HK5hKR6dAlGn
eMByDOrc8Z+ShFqiFdYvukivMXaU66CIz3bmf+XgYDYKvp4Rl9e6np7sliDAyPS9SEXjTSb4ysjG
d6MsycQO1KvSeJ8LDZJFeq+5QP6dl+wKzDVjAQ15PlQ0pL5mcy9Mk0ZOpj4pyNBXRs+e4BOR1je8
RC3E01gWNoMf/LY9ee+cMY+miQO065BuQc7xQMjfaaL8wL1juOrrYIlPHOEcPs1wgRxWX7kmiG+q
4XpRPPgkt6CNUm8ap1RXMUEkwqAorLc2HqoBxkkyMm8UwTWSEkBJB8gOjI+S4CXFJxRXKJ2S+So0
YlTG8RUhlpfORDQBKeQnA7lD22BJnCHINDpmUTscH6fcBaA3V3cURF9zxT7BDnAxoqV3XQoHQeM3
NqNfeJGyzeLhZiiCJ6tAWJInIaBMg/MurRxOf/CmzHvAf9TMEIHWLvD7PBqfrXj2OXmVNz4Da34K
AqzJRrC7hL3RfrguYFDgbdq59GBTMgA0jW7ofAwyXPGqmD5i+sdY55VVDdlvS4TAamqsEyNyBWoA
xeNiuxzn1eDf04HG1dWqJVK56FJ1UXbNoYWZqr8tDDoVccMJbgrT8wJGXywhfADNcIA+/hvA6Htb
zAxTct/wMM9wOWuKp0RbUmcqhCfmOUZsBS4mfBvF8OyE/efUtV9YJ5dAq/fIBdJVqqyr0I/PHVTu
Vdqhp3FpHJttvKeBdEY+uJus4QIk3gl0m+9NQf1KL5ZqOA2tqEAaQkUwjvdx5DzrcXbyq+pX2HKJ
nbT0ddCXWonYEwwSLP2WW60rXY+Io4+wBfOg5sOlpibXrtYvUj77vU3J4cudbjOju9eL0eM6XnRL
AvNQL3HF2UHYxJpMasXlv7sjZ+bdiH3sbanYccJFZEDQjxOTwGcy/u8aFABi/OCEczZCi1bR7UDE
QUIyX94SSlCQX0VpGxlIUt2SlOGSXUJBMSSW3IofRjO/n4KAy7/nAzLwEPYGTDZgKIcqERbUok8M
CLZ1Z1mryhoRkhFmUHT69Rw61wO+br0EOzpVGCcq1IckaXmRoPOldxdVMdzRAFhCGOkmz/paqO6H
GUznxkitfd1VN9OgPdIOhv8cU/pGy+3D6l0J1N1kBtOustl5B9zbin7oI46pNrEJY9DwkIldPXaM
B+boIsw5Q1XuIx61YAuhIKYtTEgl7sfr2gCj3GqPiRNubGHtKr/H2TZk+9jJTqN/Hw8mnKl0GdWa
SCntmAtgROtViS4hmIXbyMAfYBTj3pg4R6EOESv/xR+09oDUlGgcTK/hvaKiB8kpnq6aJZDGRh84
EAvhZ86DYYaPwu+9YnCuStZrUC56ufSrAymuVf0F6iRT778inJ/BPDwDBnzvQvsRZ9dRcTG8C/XG
LJ1fVYLpVAiShaJyN8IYxfJlY50vSISwPpC2LQyFizq6psHc0tgvdqKg2gQJRjO6faUzWBizlKYu
LKRNZOPhDAo0EhWR8DEaoWSRjrgqIbCA4d+yiknkDLuOGV/4EtbXuAIsCHlc5l0lvGij5KzPRrNx
p/ArFua2C+4trnu6vfnoaIYcyV1w9mQKIjBGQSJvMLVSZpCLcesTwGtrIISWp7OMeOSSfX2cswk+
MvYidAlL2lVFZNgSc+IG12FUkYyR96gfyvJTvi4dgRyV+FPXMFD//d7F8vG570KBxtHz/XnysbHU
u12sjOHk9VCs5DuIpejR9xoyYEK5CHLU6zd/eUzegBvYddCseqTCS0G/GtCVzJWTogcSzUaJ+O64
ACgphGrw2g+kGblNSFnfXlLF2wRv9jTnRzsR1/BEx+38XYwZouRgDcmqXeQp8MzxK6PsgB7x71+b
L7/LsgjvUi00f+2yBuRSqQk+TC66OOqP6NZ9UitxQC3haq5luhDR5OJyUyiQrxJlV4GO5eI9JKjn
lt+WNopJI+BnUb7amQSxhtES1fa9CJx3Y+d2tJefNzYNDHQ6mW3yNI/6Ua6577UUKeWqsJZAu2Vj
yrUCZaoEwIzDTj4m1798hVySj33vDvK+vDFSkrYQ3O0rVBXt0J3lho+clg0rV83P3iCfqUfiLeA4
zxRhWRXyS+p9zfppA+yQNK8wE1rVe0s/UTQpGPVl/Zq502MNN41t5voWex0lkLw9BEYIQ6uY160+
nTnB8ofLDdpPZzcHqBaDis1KVF2+p93f2StKO8X/+uDfvoNcJGAhp2UYLnVivuL31otCspjy3tDX
FKZzYLA087saFpzd4Jw4pylJF3JVjZT7ktVvRw3mYH/y5Mr7cw1i87oiClQoc7M1wpyEFtAkr9BE
1M3PGuYQOeoOTu1p2avkVypINCTbpd/K74JK6zq1EYCUqoVatMk40Add2X7/6XJcyVfKd/yPj7nd
Iv7ncrOWewKQfGoJJN/Jr6yPtrM36e3/7D7LH9j4wnehybC4DCbgvOy8Y2cNexiJ3txVm9yhLOWL
5Uj7j59rFym4EbP0XDzLK/nZ8iPlt53jSxQ9iyepsElnlUfasvblniTv/jxWOOZmOSNZ+uxsfKca
tqGT3jgB0u2V/Ht583O0/raLfi/K52fKoHt3qYMsK/v7JW1o7ZTHtsm331s1r4Jmpwf14ecIlz9P
vkQ+Ju8Gy16oYuZrQDbtQifayudMubPLv/h5/Z+7oLwvt5pc+n6NvP+9+Mfz8u4fj33vtmVl23+d
eoqMUZSVmgeiUwAd63uNfhkGOtv+Xj+6a9G/1bFAYV2EsLoSVsNsaDnfDDZ4aNu5xid568QJ5UpY
4ynDQPJs2yGBcGDshxqLcm+WR2qNt6RjFs0IsdPVW2pEiVrvDTAHZaVgoJ3GltBKbgq3aI+1VgNB
kvedVOjknKsBcRUFCoFZR/El8j6kClrxjPz7f17MhV9uB6HfJVCYDoTBTGYcnoblxo8GrgLyvq/b
GDjlIrCIeh/VSIeMEXAqrbXgJJ8IAi4Utui2dsYZOlsOH3njLpeNn7s/j43GyCqWT38vyqeE3O1/
/v6/PP/zztHo0DOt9Xi8wDI/b39e/tvbfS86y9f57dHvj/7tgZ8v+PMu//TYz6fLZ0fbes39Gi6q
0ZAB/99/tL7sHH+8/VznsAfAh32/3c/K+ePvfvuqP2/TUgJDdMZcSv61/PiYnUtL1ZcQqAKDRiSm
NMH/XpQYYD2b3H2HVF39u/0iQZHyRj4ml2RfRt5txmTb+aqyU7sIPR5p8QSvghj4vpnkg0FCLmgz
BuBN5GVExqHyZTj5/9yHYmN7FKoYhMrzfi6HMcsNLm7Oe1KJC5ut3haGdis7M1Y2cL1vl5OZygVu
YzVMahD9clqbY2oai5pV/qEYqvg4fvd0KjmEaJM+2JuJ2DBfpiOEbD9UN1JXFizXIxT8aMdyey9F
cCkhvqyvRbMm70vhmrxLPthrRu9goy3MUbQJ5MYvS4wkdrjxaiqVEWg9FVNjwNQGvWKuIu5CJ7eW
3FGxwHSlalIu/fFYXasOs9BFq4veHxQtnFx5A1y3Pn4/Fqsj3hhEtWiU5XMoW81dWDGWjMA6Sxyy
XJJq6J/HokFnH7BQYE5TnB+aumH0CwOvRHAG2uy7/Sbv27X+6BeFv5HtNdltgybPCpGb+af7NoFD
8phdUzFexnXVciOX5Jb+4zECihsKg9VHLAfF3x2472W5ofucmloLZVpuTrmJfzpytrwUfd+X40tw
0mFO/JBsxkUyAVguTjLHtwdqdkyi6ov4+JLoc5TzpgKu67ctKh+Mc9hnCmPVDr0BUuewbnY2Z3kl
DqsjLr/y6Pdg6JgMcj+YYmxfWfogYbxp3xbDqSziBXn7AsUSAKGi/n7zT49RgdkrUaPtpPwSRlYD
6oabNqcM0ABV2fw8NtHnB1xPddldgNV1ULbHOXo3Arc8UIOEBdj0z5Y2cwzK7YQ+i00kFztOIYCu
wq3WNOzrP1tCbpifrRPWmCEUZ5oWHhgD+79vnOXk9HNXHpluaxebZEq+5GaQG+ifNlW3bJ+h0Mt9
QLlLbpTShnBQZvZOHmnfm0geefBZLS+fBloiIWxjxCBeMkHgRYKWqp6kOS+j84OlEKYjRadRUn74
dBI2w7LaAo3Vngq7J8B5uf+9iHul99SQ+bNcheqyHr/X97Ik72omqmYNtro8WqIY11KTiCd5gpRH
jItQFPPQckB9H0uFHSH+oH5WClrTdiZGz2Dre5IgHS5GAJVsCmZFerIHL7Ohf0mhWT47L+cHhMTK
xp7LR7kvSZUwDBYAecuuJe/KJfmYpSg0HhhAyD0t1GNs+Mt7/H/txLd2gkg9EsD+c1oBE+fi//6f
r5wwmt9f8JdmQqj/sjTTVVVddSzNtZA4/FszIcx/CW3RUri2BUqMZI8fzYT2L6oUNGcpqdr8ZyHi
+UszYYh/ka2qasI0dFtzNCH+XzQT/0sN5LiuJnTLcjRDaLop/sgp8AfAgGRiWgf2sLUjzOnaX3xr
PVgnTn7Wu9GR7CneRa+dS7dQaUKaybpvxDNElXxr0dCh7Bb4m9rsD/QNqCbwvGvE8zYR/U1akIGo
DaN/LBxn3ueiWltujZMbVlHZUy3Vhgzcq09bzUA6FEShe5jjq6Kl0TqltIst9SVJsEY7OSaO5j4v
duk0AxHUFmlEowOOxdT429b7B4GU/qdAilWio1dByQyjhSLKHyIStxO1rw0uGEzFcfeBHmHESZUr
iIYTkBAw5jmyprApyUPCv64GJBrOyatC0NM6xllfT/zStiQwpaPjN8fBhVuqdOFid6UnpHaKXoFp
hbCJOMPy8N+/u8Z3/UPeJQyk4VD4LBuljW3KYIrf5HR+SFvfhph28AP/OYMV45VGdpuNtgoqxSXk
c9au8+EpZ6pFJDOu/4oZ2gHF8lNBcMEO34qxGgNKq8OQVpjV9I09TPuOGCGbmG085tZab6KZYg78
BOQYhk5xpBCoawOKjo2VnrBcws5BhqHp822kVSDsUYlmVtLggGhPVRoRrlOMp6kPqNvNlwSbUuYY
xbPeBw9AWiiMRtpBnUvCm+0DNuXoZAtY2oVFGmfXbRk9PMwXaU+kjNLroBdx7lJPJYka4bOJYBy+
yZrc7mVM846drFpB8viY8mNXCdPLeJ03hNdC0WrUhkgzNLt3V3b7qYewgZYSm8BEdwhS4BChjl/O
tJ+qYeTvmqpbAZvCTPRYVi2NV135aDEKQXhsLUJCuz0BRMtEDps5rUb8MJ16UQ3sLQPuOfZlwBCm
fQ+ZYfZwLyKH4U2UIiDjuTNvCdH5CPwwXulDv3PihR87aW/JdD/2Cdzx0YRQf9DolKz8qr2JLPTS
ammiBO6Qf2TNKYEHEKTxy4xj0vXxECLBNRE8ghiPsgYa5mxs1RAxhjXrOyfP3+ZkEh7wb3XhLa+7
vn4uke2hVYhKr+pG8MQFUHQTBEkdnjJ3hjjZIvtDIJJ6UYq2nCjiytP0teFrF8iEoH8qd8IQyR7d
7calXJrNGg2FfjxmTvvuQ+q2Fp4BPeRtGOVAb2kCZyRtrn21z7dUj25poKAwKaeXrH+ocRZ7aZU/
lpP5WrfNu5PiuTG7Z0eMYgWE5bOJo1s9xD2mRdF1nZDGFXX9ExKol9ny8MkAf3FwhszKvAkEQcCm
fypnikejaj7DlNiMhY6bd0aHG+u7CFU9ggeFJocGnb/UMvYfSF5FATmqMqeDGlbbGRdp0vbX+MZ2
od5ehAWiSEKExDgcmqT+cPRbsmqPnYuDmfzCTaCOb4pmbaquOyZGvFlC6ApBob3AwjlySR/x+6/E
5KDvIkpVCTtgwgDTsAJ5pmo+YXa/X+pZoJIu4pIpBmEfGWXCAB0Ynf8OjVQfFefYbt4KvXmBu7cz
A+pFHEmrPOxeW7E3mJusCofWGplejYa/erFvrVRYXwSocmK17+eC2pyTvhOS/Mvnu9TYx3LTeFMa
XJt6ywndwRrXjC52XOs5ZntqIK0SPzolVbxr6+oBQPoyYL8hC+fDt/gBuflmTkO9A8C29nP/LOIS
jJHCPGOxoyrWOTXrTQsMg/IeSTWgiUJvRqSbBdpXzpG3EiFEht5MH7pk2iIsTFcUcQDhqMi5dPTZ
K2P0VxHKZga6xdlBaQ/Zhfdo05izBnCxMjXIk7HXBVMx3vl2csRNNCa3sT1duQY+fDhv9PYhTVkY
mzDRcbp2KfY1V1OUGLjIURzQ8z40fneIa9hYqf+uW9mFkod3qORInZjGhzIFVz37Vk2Kgnrz/blJ
O699u9hSnabWGb+lC7CA43tqiqUxHJ7qLDqA54daoG60qV7NZvDSVwUeo378SjOkVzRYWElGiXnu
xi+12+WJ2HWeE7Ae9ui+661/DpDENUMNId5HXiPEqxjJyRMnPzk4jbvEJffP82FS0UVVmovm1t8V
6TxClCa0rupwlNGXX+Ew2RU62YYOVgYQbBZWNDu89xcbVxx1B13nlIna30UIEWw1c7hmbnLIW+3J
sDZmjEw+cZwr2ymeArc+JZH1TA89xkRgEqb9BteOwIhovJgjuiUIezY44yjAkrzpIAdclR3Ctw7j
JLRV3AxMHwYACofBFYRvc3nz6Pv7XL8esdLu08V7Meb6sDVM4zot60c/HG9sp3e8IHcetYZWctJ8
htEiLeuMT6NBzdAy38pZqP0IVWfW1/Kpya3OpUlCmAsftRQ0h0PjVR/pOpZpvo7rYA0HPuUUQrrs
mJGRMdGjtpMZ4O3cg88G5BC53hhk7zY8+ONYxwNSEJsYUaZPAeE21BgwSeuTdR2g0NkwSTkUaXc/
KsWwCtSJ8wvXnknjNyfaR0YW42pBkToJqayOYb0kI6Xs2NffSsV/qsPu0vA7d5UbRb4d8dgZJjBM
X73MljwnXbeUVV9PqNimfOW6k3kJNHs3TOIuBqmqCOc5I4ccEb0brl/jMnqbgA51hGu9WQxE4jbc
1gr0IR+GE7qJNt8ktXNlCh3dX8euWLb2zSz4gaoRQPOl9ADcY0+/hYiRpX2m4lqhBEbYeWm01yHJ
SJ4ggPLSziOVxJDgcxbqfTX284rfAOWYHR6WX+05gAk6Ff6qRSrMYBdfkVrWq1TDLjPRF8smEgg0
94ASkc2zhE8K674NouCi9w/OCAmnzpwb1RzY2ObwOUc4hip92lEyfWDine8wPFD1hO3XOc79YHMF
DWAStqhnIQyE5dEuLGPlK3xbzlv+3L6ltj3vLHaJy60FegJu0tMsMKSAA8SXpV8MrXm35NU5bdK+
LKsOBDgZD9LzaD0HVfc5KxzEWag+D87S/YRPQyjUU6Bld7T6Q3Z06JeF9uzUerl1TPw2ZvrZ5z3V
WEbbLY3+1egS45wqN3S7XjFn46wn1X7w8wcbeb3Xp3g8q6p4FGA4iea9Cm0odJN9xq94HZfI7qPk
nuHnUenGexQC1qJP5tQ0Q+l2Vw2vWs2B9SB/HZdHDz0+PpwpPSwfS2YbJDv3TsT2VxOP7POj81g6
0W3PL7TNBvccKHf/yiYdUHFrvjhRSGEKnTp1V20tEKS6bnrT9e9znyGzS7pmRwEEpbixscvB8ayG
9mM2OYd2xFBE+xhJEcU+TvVwuzZVXj4M7fRCdxD4JCGKCxgELfGEjdGaCi8fIsdra+I3i7nykHzG
e8Vm5OPWBXxVnDpijjaUBdpT4Q43KdHzBBvEEYmnOmgC3ThqdRiR5UUKQNeXF/CT77VWkEutM4Mh
GP1DtLF2GrIR7AERSXOUPegKMLBRiVIM/+I+hgeHEIyIgbYjeT5R77TOy/Mo3/hWvMPFyOGvDQfG
Jd3ezd2vKKj9TT4DnyJpEAnGMEQXk077PmmwJXMc5lAl6iv0qOo5z0cuhEF0W2W0G8E0EeIBCZMT
Vtd4JSqWtDmMyCjWCvEqjV8b61LQLR91+lRqicIxHdRD5Sin1LTaNTlwyEPx3SNYzi6drLoLQzyG
9Zy26z6E+57qyg5VJj7XCkSKPdtAxf0w3SNNouZjTFG2Lhr0cu2AWR+bRnkE0E6X+++7ckmbyDqA
JreTTw4KGGHy2Cpaj3+/wLhJ63lkZIQU/+ct5BKi5H7r9MpN1VEYKwZ1oe+oXNuNXRjM9kHpHFS3
fUQ9I1wqI4oeTIyV2WHkDUalv95S3i1H/SZfGBLV0uolaIOCr1xMVJ/5hV96gRAvsNfobIeG7+UW
ME0HS/GhhF5EcgkhwA5yNOnKcWqXWmiJlZvLx91ile7iCZS7VbJalrdf3kYuyY8IZEFYPpgutWN8
CeO68TkxBUpSZaSIY2HSMpXtVQ0XRHeBN3HgOGVAl0ooVge3VtWT73ZYskMxX8XuMmMyrHJnKM1e
ROZ8YpcJr2tFC69HEWpbBaoM54Em32C917xAa+IroAspRBeoXCWBRRyV8x1Sd5DsfqufnSBAjx13
4ZYRDKO5tAIFjzB4bS7SMvKtrVtL16KjniXaOjArDKJUiBYBv7FBMLLKikm5LHAxMm4fEHVhG7xO
QipQffHKeKQ4wCiILqKwfmwzZWSUmMMDAPGmER2mYry4UTIGDyJD5zFP7lbRSmubaHx+Y40B2SrW
C/WFj7mek0OWMUptap/4uW3awP+MMgCRplKa51CLj+4EC8sC8ndhN5wfCKFoNm0Gh7WByvA6c0ES
sQELpezrU7WcZ03RG5sKN1MGr+uka7WzoQx+Z2o65lI4gTh8p2bbdrl2sil1hEgerrUxYq6eWwfm
+CbUVj++balXAueiLZc7+XvfXsyJ4hJGwwWsUbL8lGuMxJCmNQ/BBGQihASw1hyFE0XYp8+OE9wW
PppkHWDRtoj64H6Y819Gxfl7wBZBT6Q9uINvHKd+eKmSbPz2gLKLiLXQW9KChyDY23rPGNMhWAlC
wwkkjmvF56ktKZ5AOaIKw3SvdKdr0+5vEuheu6QL3i0iDA5lYb6no0PenQ/3eMTwu0aIGF+1fhtd
AZwy4fWRpt7pEELnarpXbEWDoAhZEDDu2XJdcR8oTX5QYNJ6ED9XzOrtmxFzDMrxcu6RaDNizWMB
mHC56VUTVRLa49DVko01t/pD5Ng3REvhhOnGy2ZSyhvX9a9wSad7YbTNKRiHh9RJaZG4a3+enRux
zvMuPtekNcJIt/ch4G/U9dN5mnJ6ILWlHYfSfI7sGpVblsCPsWDyh0DikCAF+iZ3uaqq1bPPaGTN
Rcw4NFbsHtIecl9Wl1dlBcdDxp3YcKEjyyCBDd6TgoSCKVLa7tNGt1fDvdZQeJhN+xL+KJJEnYzl
INWL3dgHxwi5/JaEl8+WiKmzhgw5hti1m0Jz4TNZrDBtfsGQmOyjdqeMKsFZeXIyeojvFntu3dhb
IHwPuGuO+C+MA+bnZgus8smfteTs5BD5/Lo5DRBeKzWL1qXDDtHPQAhQTp0CqjKLzj0ZsXD4wxXR
Hzaat/GW9GV3W1hzAyWGOAV1Zh6vWaW1bhsdZ5QSKiffJMxKTJuuxhgddN1XnLYhcVKoyDLjsXcZ
yUBThCA51bc1e25YBcBVg2I9d7Nx0KCIlT0GAhiwDI4WQcJcR69GVPSoh4ON0ibHOsuDWwKTr3wj
64kVwSdfQDcNZ7TXuXIqxcSvM7J4Y86PcE/drRtn+S6K0yPVUkovrQOUWEFjRWKbOSTdaemo1bdW
RE4IQxqsOsIcAZE1lSc6o9yFY46nQZlImKvjLW4acfCV3Zx07rWKMp9rNci9wJmu/GTWj/XCK1Ez
3d1FrWtfWTZiGLPOp52q+kcTJfSDpQzPba+pl/VTBbLrvoOPCPaju/FReUNteUMua+HJWlIygUSD
JdM2tLQWKw5Du7qoGWQPyTozGn0zWj6Eu1F8Blk27eahq04jwhvHmkl7ai04Kv22DASlNRvSAEzr
fY+xpaTD6oFBc/el2vVeDSGhTh5oSl86vR8Q5jH4xwmFZFueMiAfxzltTnrRqLfULFeiYedcldOA
hAZZtkvEDTdyKYouyopLsgJslKnRsjjWF0yBSbQJQ+UIfnA/kFa0j0ELb3yVWpJSj67lpQry+Mno
KNsopQJpr/qVK9q0aVQSQGLqxStNdbtNlEw+Vv+uMI7fi1E5GlQUqvSYVQdoAap/DY7egKCDdstm
XEJ9Md4OYzIfTbJcVm0WZ5vUcqbjkjsSOkjpmGEITz4kb6bGfRw7Sh0IpehvmpE+H3tH7/9aTIoq
wrWS4DOwoLYsN3IJOALMaQy3f91vJxINMWFnwPUXzRJ4X1LSWcqZhy/4H3q5NmFLzHdgPC1PdFFA
BuwIF6deBi4VtNGjHtvuWi0ItZSP+XLo8vO0zbV/EzTJK6d5WtSJC0Pr79fKN5A3fzz2c1dVY9qJ
eMbAQwXMQX9eUjmMZ4Mce/rPX8tnNSyHNFiXL/e9qKGIp/pGBuzPq3/7I/mgUOze43BKvT9/gXz6
j49whVYyBQ5rTz4RVr69avURRtPyqf/0in967OdNtZEjN2rRTi2jRU6EwQqJeYrwdnFvkk1KS7MI
4418ujJpNOvD0miO63MUkHWKnqRlUseN44NFoHiKrkXeB2/cHkF2U7rz02JTThOTNzvL+rXdd1xF
J+UuzcW97dIG15c9gOPqw6Xks7FAJagbdnFwMcuu0AY1E3y/HjEe6ukdmXLHzCfVQjGycDqlTU1R
gMYCJQAiamNTfR3z+UC81meYFdDNQs8O/MtOL495hkuIgQUXSBAYnDIQOLAX4W5inG71D2aCyQqc
+F0UOb/Corx2gcoGhntTaMGbXSQkJ/bJFZXYX3WHTzW6qcZOXY1d5EAji5BDBQT64dyjVYDtzni3
GwU1h6K2K7VW3jqMFDZQHi+ey71SjR8JSZnUPsZxHYI68TCI8untdGkUyi/fZgDsanf5YD7EyXAf
VlO56XRxIzsIuY+dIU2HD2MA6VYwM7L18qk2v8RIJdcSPTnF/V7PDj3JEnz4gPExbL9gwnuhMZ6c
MDllRH3q2hJXx29WaFc0hqdr4uRYMXBGC5ImIUQt47+4w1rbodYNgvwOkNYJaKvXknyTVM4KePm1
bnWP4J6MkGJ6Wj32k3W2iiYBb2vu2kj5bPDur90mutar8U5o80NSkD6lmVjqare4aOtmXyq0gBm7
EVmYHEtUtvvMnc4lCcBXvf/LKQhWTipSIYnVA8PSNKvGNi6rwEhB1iJr5qRmrhy/JqcY/8qgMRtw
04cRqtaqGuatONUMtrwyES5GfyhBMFe8xYMK3ojhf6BU57Z6mJJp+IWDCq25m+BYmMgZrUb/oHX+
FfkRe7d3yTKCA9say/D8ShXxPdgPFXCmewc0O54uK8tEtd5fVsLa2xFh2S3q2sakvKl8DG51kfQa
xKrAfCyx6Ojx0+jjvwj8ztiJMj7R/M427gDEniLCWei6T5p3+V4YGV+5cTc9J5KdERuON3VGtB0q
wlLYewb0QpXG27jT2qeZtLS8vK6kCZEROLcySwsFOMYjoGHa1iwYyAfLRIagdH9dZZ+1MozerAO0
axBimC6DaJzXMFjIIYlZgeWQU3+amAsyUz+SbeNNZ1eJVMD64tPp0mvTMVtPB5nn+RW+5cK/xZmE
vSVPAo+S4r0A+7lxLP8hgjidq80jk7IDcwmyCXu2nam6uEZN64Yuvr8usSdzpM+nIky/imgL4ekO
Gs4vMajVpi8I8U3AAoPb5nzg6q+NCrzHJF8VLwIZJVRUPT3NUYLbhPLhy1071O/1pyLF/1VkDoWg
NKIjQWTaCnx5SYR2keyTMiUQgcwZE4xcOVenwWG9uUHyPLnqoRvxQMG5X82sgjJXrPWYv6Zc5MAm
cqyVdsak5Vha2tXyz4+JfEgZulLgNDb/w9559Uaupd35rwx8z2NubkbANuAqsrJKWWr1DSF1t5hz
5q/3Q/aZ0ZwDY/D53hddYAVVV2Dt8L5rPStpmV8Vo37ihGekMRGXOjVQzaSzXeheeFxTqgwE02JV
JZdHr0f8XCq+2Sg2gciiuc/Swo2Ghaw9w2KrNQBntAqYzSw0nmqAWB/Ti5ODjVU0Lw2YudOBSIr2
raHcc26KJNzNtpx4t/VIrgDxL3MDSsdOvoH6AoKe1Qbx49Wjn1ogZPT0Nmlmyk3Kt2y0aFAN/K4W
OZZvftcKx+f18kESZkn/y8iu7FboamHE1CcSX50fNfUQvg3xnUTteoTZl5GJMI+/WvqQdZI8RASy
wTW2Cc8KnpeGNN0uKLZt2O5t8Mj1QDavmWEihi7VA21CnuED39uIZB43lkEKzTSQqmEDRc6zjBAS
GFKbqbVAOuGJrmppUMmz9nBv2DHr7AdH4t8t9ifbxlDvWhDXXo/nRiNbYh9rxFxV6rGhkVanGaeg
ptPz0z97m91wBVQbCMu4FOwxhcfbvDvmaQForCMoetH5hI7yQwvjS5IWP+qlnq71cUz3gxCxG/Lu
tkbvwKmUyoKdOWAELI++Nv0g9sWuKTsrQrz0EaWbdore/PFzJBAWJ4N0m6K+DoL2rkLpG5MY+Sb9
VTU/E0oGu3JB+FORgcWSH0Jjzg/snKD7sJlBuWcX04ItSHY6NVjUeAb2O7rGcfJDplrqGelMRTAm
XcoJhvsZe0/CGFoqxrOViDM2rRJbjnarZD3hREJ/b5sORnGXQvJqeE0psee5giPFz83bOMm6rZk3
C/Oodfm18+mbgOlYQcTV+lXoTzTWMOU4ROoN1cQJ4as12nXlwV7s8lnZim27BNXgeNiP0klcXMip
8ovEOuCoAZ2dzlCIDcrIYs3G6iVJb9PCmV2yL8h2C7YSVNRN11XjBuevl3RXVSV7sexwj0kyEcjD
BSXAIqmaWRxoaXBYG/7//S+En98QjB9FOdUElLd/u/q/9r+K63v2q/kfy1/961ErSOPrmvv4v5/+
8VnU/7h53D39/ZF/+UOe/s//3n1v3/9yxVtFLvfdr3p6+NV0aftPWsfyyP/qnX9KZZ6m8tf//G/v
P7Mod6OGyu2P9m8qGgdhxn+Q3SS4g4vsr7gSXVv+6J+4Ev0PwHScWpoEAQoVC23Lv3AlEiiJaVqw
TFQUOIvs5U9cibSWeyx0NzbaGt0yIZn8U3oj/zCFgWgRmgriTwOSyT8/gD91Jf8JV6Kx9/mrVoMb
QJ9oKHAWpAoMvb+hj2qiNPIRjhaeD+ucEsIFPYy178JNpyD7MtRwB8aZ6BsMkW6nPCY2YQxFR30x
hC5PgvlwZmZgHFB0SNpT0p4qujFqrOtHx1eUk6ojY9PBTdZBLVm0HcMhj87M8qVqJFvZ+/p2qNuP
sVJpfTX0pjIcLNImHWwSByd0+AmDBz7NMnNOtA96Nw5ZtWgFSeelabyUFBO3dYOGFmKtiUZ/JAF9
Ofq6UPTtqEXjCeOXa1iOAraH+zVKlmw8l0NQp9YpyRZeq5K8QHZlCpuCPy+CptTAarN3TgwG//Uq
a9V0m6L9gen8zwevd6wX0fIX69H6LOvRlLNOc4zcExg5YY98Em/PjsLOkBCRtwKKmgtikLALE593
MGIkL5OmnZxmybVcj9rCzXC/bekD9tRbLdh8YI/jeU7PNLtoQjuOct9VkbUr/ItuzwKJFGp+W+LY
/7qIcSFvcQHQdEx8LOQ+7XS3d5ZygqGVZ0IPLnR+Z6+5Zib08arRYojRRcQeJ7vTBvuHWbLc6OlP
eCbJlOnM7i+Myu82INolGOLeH+IaOJtJamBs58y6OdvUwHJtW3nr7JAidw9BqVKSLXByQi4Xk50N
AR7HgOXqY6XdBK0mbsZh0kmAa2kLO5AxiaaODwCkk6NC5JilNQEhCJ0IL8r0KXOR3xAzSMzHnN0M
TX7oLP1cx7K7+FMHlE0jz4pIw2g0aQCjkrshsqzfiroFMm0UjPu1AVytR7QZpf3jRDl6TJzpYo5r
Nk5D/Ucxwht8SZyd7ZzuBsJLwXzKQwOq+aqHTr0Js7rfyyFgMUDcGyKTepj2eqXsRx2hjU1+6UbL
hgu0Df0iTcCCFNnO4AKMC7Blc2/Z88t6n1MOfHqK6mW+1jOh8AAzNu2jVit7wVu/mexJ3ojlVRN3
/dIri6EzQha73DcvF2aU3ZKxY7mhOj/D4kQcgpWT/JB8vsD4ni6DGfF5GCleYOWHNbfBbp6Yigcx
x3tj6m7MruY33yx7zZj19a4xm7/cNtTwsROA7MG8JeoqOyuaox4mBRBfjhqVXUx7avjPEYovh+uN
Xxd5SAQw7tQNA2C7NRYOkiA9eB+TZLte00ZaN4maL7U/a8EMI+jDCORV9f1sBM9jxEKQc0M7o2RA
uVKfjJEfSyXNuzQQrlRB8UJPVHZJ0F9l4oynzpjh/re1Dhg1QsNhUiQ72uNdgnjmtFSKIQVl31eb
0QAv4wCVcPvbivjbI7W6EksLvbKABav6JczvH6kNORfw0nDSloshfdcNvjl7IefmFOZOAD/4LIgq
aZJ0PKw3OTX7JaJBeq+W6L4YEvBxLtQQiJUh7We2JWoRZF5dJWSM0IGpT9C52QuaS1pj3xOsqlWn
eLmYFhnverTeNto9mbWpsW+EgtDep4g3Q5TOWox/Ze/Mng5rmD2h8y5rJ901i/B6fUkzkR0iqoX3
+5PsKMIXNn5RdO81xTJ2lPhhDsT5QY4xoD8zjdWeQ5bzZuTEZgUMdVHFBruVi13PWhXp6iLshc1G
s06tQDT6u7Uy1qi5iklVZgdJzKtqBIcoJ4uzc8IdcXqE8sTts5wnRmPssTutAGng86FH/dJ7V4YG
eK4YcAYRnMFUydfYSkLZqLzjUJI0m5oZkGB+gagdAn1TfuYL7CpC+dnlxkFZ9AlL38xc7Rbr4WoW
+zIlssLeSDtSCvATagi5ArPfegJ82eWaonho1a7crZbJ1WVpGhHT1eq99Ltl8krRUBCviXLVImM2
iqEUKHUCqiDHPyRTNh5BKydsFtoPzbJUzwB1vJNzc7+WPquhkQc2pVPzZjS/AgHRmB7dhJB/EYNb
gFX5peaOBddUhHIb2uZnZMe1tz4yLXTMhyhkfz8aVhR74IXb7MedZ2VxSS6lFkEQanf1dKyARNDY
GigCMRx6NhUpV5n1Vy19GJBKHP/23ter/W834xzcTE1I8s+iqSfTd6uBtz+s19aL1ftnjOYl1aaP
IadHPcemxH4gc89gq4/yDMK4lkUW7apwm6rzqUmWE5TsX3eeZmqTGiVcv1pSxRfi93wdLYm5UiFw
nd72yc7ry2AUyZ4uMpoGkxJdB0vH9QU60MjUuxOmYQsRzikW9XhSKeiNRkSdmlWA2oePassA0WVg
s514oAM6Wh0GWTLHFvb3egEjngGsWJwuloEth1QXCtFHMMMbNFUFptIZpU/kH1KTuaCsSRpdDEPm
UnT7ulhva+buXg1q8pyWwW69kP86Wq+yH4VSHykUIwKrJts4YG7tysP66w9UwWiwHq4XtmM4SxbE
IqxoL3GAxBEqCaST0R+oE3PRCmQPxOr+HoOymSE9hJeS58BqG62/xVAxo3tTv6//7zrefr2Mr6uz
jyMqB32NcpwFobMV8GWOflLib+sr0mFBvL82BgX+tZa9XjRKqrtNxidSqIF+EVZV7bUWqBfrL3g+
Skh+quKSMTUeYAopvpmoMDM4M8OFPa71/JbW3+ZvB/aCtqWzELW//ZdwvOmVk9ze03/WBlAcVYIY
M/AiG39nY2kMzJVMzsCwkv3qhV1NwGRGIy388gOv93zdLbJD03XyuHqFv25ej2JfL49W/10uRjLs
q8YBWCyCEK7Zy4cSL/azr6u/j6SZHCX42a4yA+GttxVJgG11/RxLwyz6c1wVe1zMxl7yjnMtH096
nKqXuLfmi9E5x74EixBY2eRFdf4rynpxEooUp4qMXyJPHIR81IjTxc21HsXLUR4tleH1cL3x6zH/
t9tAhJPNowSI3Jfn+rrIcqs+gDRwv27629+vd6zpHetRN1bKVlGojqw/vbLMSG1ZD6vazPFsjtqy
YKdiMTKgdxSuK/o5h1GSAPE1hX5dXY/6WUe8vN69Xl+n2a+rGcysrJ+nE4htMpyFOnrrlKMtkw+q
XWSt6/Vh+R0Z6IeB4Q7pJlzsNeuFrY4NyLG2sw99BUpZlt1lvRjBybkTM/KWPHJkO4KQZh/HNTMy
Q/Rpmrr+5KNWbQ4Ax/z9hEK7qw76hCPLLIOljLocjkQUEvKxVO3/fte/PSrq4kH1RtS2vx+Ve6jR
yuNsMfp4q0WpWSatLxshXnCC79brZWLizVsP2bWg8VgP50UXIkKzyA7r4bQ6Lr+eRaOYvS2tsU/P
oIETt1gdwWIVq/x+8n+/5esp/cX6uT7jetvYaPaxs7brzX97VAhXgdSo5Q9+H67/++8Xsj50vR5V
Fo9ar//+H7+eSo3JXNAcs83PlkXW/N+e/+tV/H7ZX3d/Pft/4bYiI++xUut+x0aIpI8J4E2yXVj7
mukSJlvK+aAOVMFyNB4zVkN3FNVVj1X4AgNZG/2cv8QR1LjCKV+SUvYsZmdjBxpJ3wvfumuSsfzG
VviTJfp7a4UV4Wxa7FazQgykxsNFoRMKiBhmGzXhM2kYqtvFiX8yHRKcQCUSZAqhrmkoGKcRaTZt
0T7JImKmsXFsz8woG7Pvn+YB8FNXqa9moaNrJ8MCNSrBY5TQw6jegBRxthTG+p2+REENXUPICxOf
ae3aYUq8ivXplviPmt9CCxmiyQkTqst0T3L2LxTR0aIr97eh2r9pLWGIpvnNjlvgN2WMtQ9bml7X
u2kU36VCslu/6wta1FpF/Ws2FcQEnUl7agb02yQniungJRv9XBRtx9AXvYV2m1/D8OcwfaSOv49l
TjZarPS7IA9fW/o1SFHDo16xIc2L8RRIuZdteSuI0uGrqhQwmt1P00/dUnWMveZTkYBktAtqdm5d
3b4CafxpKG5tLgWMbGJu5U83yLkfEiKkZbIzavSHTZkpZImYXphKYPHpvUNp4qXPPuh4ex1LLiJg
oanUrHUhoLswae4qTH1oAaRG686qt9SZ2XHoHRov8/vs2Kqr505zLBI0oirJ78dYEjTOLns/1pQE
gSXSHMBZjgLA2Tt2+67OTeiOdfCCwj0+J3SWthROWrdk++jlot8remKCfjG8kcL0LirDfIub6j3m
TD/FzNRbXFAz3oroaR7Fs28t7QNNgU/HAjRjmZYbJnmHrX8aVBhKIc3wwxCIR3uoiVhJi2NI5PdD
pNuPdpmSSyrYvQcJxmRBslyDwL4aBzLhFY80jxJpuZ/uI9PZKwOcvyDrLnkU+z+VvrnwD4hckhAh
O9TEHkYMcI0uGqqxDJMRCyxYp25cYM0xdGQWs3rrRLV6TIK2PqlWfFHBzd86k0LhWUkRyEDdajhf
BQkkWx2leF9VLqyCxtMHugug0uVu1KwW5TzoxZiQDrRjp6ZtP1ZXr61a43EoXxXdZlilr5PKsibJ
AVk3SWSsiVrjxl7yydM+hAqI4RRGUk9QTG895FsZT+qO2Cd/nxvJt0oaH0ZjPOgQPb+VTfFaMkRt
p54oPrvq1O2wiFW0eehvVPUmwvSytcgeJQkLoD9KBqYDegc0bq9FjuiNNuWQiHuz6Jq7Kf/EXg0U
v6FNodk0KELGvifrUqlO8lCXBba2UaeApfwkcOYlj/xdSuqAU2JbMGNCuLLAbPcJkGH2+U1E/GHz
EzGl4fq682hYVXOoziQ/6ntdL1Dvmoj7UEDhcVKI+zZ1n5+bcZqparHMszGiLnJOeKgNEiOUv90v
FrnQaEc5uD6DE5l2CN7SmMBQ2iJZ45wynBJofeJr5QsSrYOEnE+VOQAPVBNSNMfDgNOjYhHaUvfR
yryml+W/Zv4SdWiCkDDSQzioj6Wl+Ke0TYB1GI7XVvo5UWHXKiMK5FgMyc5CXD+0DvFPjFHQSTOE
Hi17XB0gftQ21xx0WtBLEwMBOFb7aeiwSpEV2qJgU39GpnY2JglXZoje5yFdOKpEC2MrBlkrCHBz
+htfq19kbdBKUaecyAY+aO2l79PPMkJCaTu1dUCLT0oup2/5TpmC99TTidBF8ub44wEh6xNZwTlC
gQQsKw3uYg7TfYxPehPqEhm2ae8curs2Nhg0wpdGYiNuivShn0SO8BGq2xCAuydmodg5EzLbGNJm
KEibjMb3Lhi+k5NLcMjw3AbpifoVBp4GHUDUP6PJBGSoIa5rwvOkjLe5Zn7gamrRtBHsiHKxRwhd
0agrLJjwo/o5hKXqDqL/tIm3TMJepShn9VB0OP2iksi8ppyv+BzZPdhhsksD0uBHp6VBqOOlh50L
ebUkiVXm4HFYH7m0/z/KwbPTAp9U1+/RTOEwrmChoQc62ExVJH863U0qVduTDox1UkyqrZqLn1OO
uC6Ovuk6oFgDluemaPqPDgARaVslvwvyPaNQNAsT29W+9xYSUb9MrAN1KLD2W/qY+jVooqUViMdn
mmw4wVuzpUHiZGaCBSt80w3y7Xzg1RC4wgHYju53b7pMTgW74V09GOfONM2ryMObWi3I5HFAvKK5
uVJvJqIug0YcBHQYO8rD5AmW9/QsD8zC8KxafRdbkfS0eH5FIwLWKG5NWmxa7oYsGjfAaMtNBB7F
jBYTITV2GY7vuoYcIOYbaZr0BZ/gyJpR+6UVd4FBGUovJojS+sRQ+GIm2rl5L8P4WZ+V99aJ8HH7
HUTjuU+ObFeveMdQwAXhrezFjR4KImHK2ywXd/YMCDB34mrXK6M3O22xDdpA4ANkMA5pD3a9fG4r
kMJdyLxMAeFBV+Sz5TNAJlGp3pdB3u3rPJaUeZQHvUDxTWz4pu+R7XUtga9hgXtyjMeNFjrqfm6b
u6TmioVsfezmS6Rmd2OhUqzmK8usJZoag76vI1gTlnVW8iA8FkVpADtJd368xTmY3LLya7eBZT2X
BJx2eXhnRVVzBpP9sWglRFmjfI2iLYZopG1k/I5hTIZ9lyUbX5BZGLX+DxGOT93M56jQiENejnOB
eWwRWoAUcSpWsL32IAwy14P4Olug+BRC/VS0Xl7ZkCyGw8zFVv+Rgk7eGWQaYxuCxeY0WGUM+92P
+4giKktA6TS36lRn9N9wFUhrH9uIm40i+MWegyq+HnTOa63kDw6xuhuhRxMl4fJOjU4DbuIht1L0
WwRy9iqYzkSTu7IbHtjlMlHzq6sFTjHdsCl7hvzYASqjTZme2Ow9YrhLLiScegNCgAwCO6O5cxMu
2xDScQx2nW6i9q6wk/lmkuW9iFRxVmi607s/N8SVbEQNyE61NLSidD3vnb6m1mwTPxIgEpmDkj57
VZBV5iKuSljdWuwUlW9k6aAdWuKNEgwc2yKxd1Sb8jvCEqzbCRtGWzjfGY4IDGQxv6PB6XhpN4pr
XyfnWlVP2DQaLxLByEyb02NNIzowZM5OCFALbcIZNY13llQzT8Uj61IDj8hDK2lzU5k86CbgCtEd
tIDSFzHY56lJPhEyEtPBnOSqXf6jiPWfkcJaK7VQcSMspmqcquPtQHxxMjzlLAn3WlGanpl2x3JQ
w20BcetATLbNgOio90M7XsKkgo5oG0fMHa6dDo7HMkmhnZ3QTPWZ+4zmmuhhzd4L5UnRU6B0LITg
itpE+yVPNI70+jiIOt5LkzDwFv/2HnWMiURn22qRuSO6ApWA+OhMQq/nlFE50vBYGOSQxuguWGiF
n1FzE+dilzG/soz0D0ZWPkjz0XKEePKJixmCoSFBkUxSmbhGVb01PYXzrtVedI3FvWPJe1z0r8jU
XQp498I28VYATPNGMQfu2Dg+wsH5odCUHqcZul6VT3wKEY6DYcTQVnaHdDz3XYLq3VIpJo8PqEqh
NKF6dK3xRCQNcpNMu2tpdG5bFX5lThBwbw+oP+AjbhVf8dFdzS+2tewLfM1DEIrCA2UPgjBysQM6
c6KcW9cijWqDx8JG0QUGPQSlwWwztOnTlNXj1oqynzK3hJthZmI/ZjcEz4K2LCqNst0vLcxaMMX+
6LZJd4qgABU1hvjaojuYoGCDD4qwMLYgqKSgBdnloOHu4h29xZvU5H9OCwP0WIM+bJC3KnIHVl2J
h2wxxsst4DZH3feOsX8ryaXfh4n5Vrdxx4BnIxHEpiXq7t0c2yf0vvd6RVW9mqkx4PrZ+jNCa0A1
chrfpxxQe6Y5r32GOUi1VGRvlUlOH96zOJxIo+sGAr/1s7UYrWkxUdKnAEQU0RFv8PIutU1gxLd+
ubd6kFVN1p+Kcx9FHwYCd3x4SKUN7QXozmeNzRkHnrEzg/4XwdDXLFm+QDz/fGds2/Qc4G497Qan
eLaxKRFL47wms9iXVv+ry8ZnjSwwNFp7lvXvfhJiSXdYLOeO+aA2+U2ojE9J7MPdVNpTa3T7vDBI
NV7A8yoeb+xQmwKIpNvL8aYIhlPhg54crXdtRptbDoHjzSVC/gjL+QuqZKIRgkJcOlUjms+sxnOr
X2kNBa45EwoVztmzmvh8TgsJV2bSndLplr0LlSBDwebntYzCDuUate1eZpyKV3YpGm6DTTPzkZUT
BsG81ndT2P6gb/sZdpgGmpnCY4A23UD1zCjxs6J5tiszuRd9UPHDCLVN6zBq+2ReMj/j/VN6JtEA
ODaddRD/tBYco/ccpXoxA7XfuYSc2Q/8egajTNiloMSbbBp6afRTncN5Y2XGG+qUZoK+mifkuTrR
h1UbFP04JxsLkeRIu3oT9dj48zlyFUExsamLTygCyTYkRDeMpg+Rt9qWqPAjQai8ALXPDyKsO+BM
INyVb4RsIrfHFssa4VW28rHGt4Hk/Z7Q7lsn5lvK4oBSaoZq0pn3Vcv8xEa+6iQ2hCh8DgiXJnrN
2ckgsanjtAtxIGSHHAZ3jlaA+8lC1n0hWepd2gkP3EDOChxDITxTTDfadkTaJFNnwv/I6r0bcz4Q
nylSV6ESFwapzwG9m3AC96tORbeJ8CxdEioMkbHEm1jDu6yaN7sjeg21Fz0yLOTpEL/AIwg18RZk
KIzaBl8OtB2Mzvo26kVzJf/dShUaJaN5o0nLOJd4btGyERIM5oF2/5nqE/Z+mJN4K9Tq2uO70Lvu
OZoM/6YeFuAO87CmfRSdTlpG13c7hW08R8PDVFo70aqq1yfJp1PTn1YqQjktEGeNDCGDWSlrTTmg
MJvw/GatoJI4WW5KJtmuMx7GQnnuhk8npOptiufBqDpYD/b3RXZkmcxyss9Y81kHP2W3SJ8IyREj
gBXw/9dpHG1pfh3D0roapVpt5yIQl3zqeRAr1SomQFxDFToWZbQV6NpQ2lrbzG7uQoWmYJXoDA/x
nRPC8e7UDxH49R57DPFogpGP1xxKu/AqeuaC5WjtqCTLsXb3aasJX1T8IHlLo0raPaDLjamKXaxo
GjpYg+W3WUFXx9veqpGnDKnbEZzgidl5xjX22WbF56IpMbLots8LsWGn4i8Qpyp6CRFFuloEJSlK
WZ0r33BZ4xPG+XdjRT/0NLsjbNk4olxCwcm6E9/JtNEqeaM2yjPuZbrEJjwIkns34iXzu+3IVoDB
GFC2aMMfSk9ISQW/iN09Mt3yiUnzRpbzvRVwemaeXL4n6B7Odugl7xHOwbavNPzwAWeLGkJNtiLy
xUmJ6FXnQQ7irYgXmwjyF2key9iM0RBbjyEF6I2t3yQGEoPUz09oqO6ox2HBHRKIBLRPkVlUzfBk
TvETgeIP4xjdB9F0jNry2jbZrq6vRqK9FbwFvye3pvpRgjIJBuWuwaDRSOUyLmLqfLZ2y8Z07goQ
IzML2kDcyiR413z5jMVGIAft9h1RCnFokQfJLqHPllgA5dkmW6I01Ju+c8Smjha9mc/bNSoTm29/
r/FtSV/3cGCrof5oz/NTpY8wtd9oKiCag17X4rSNe6C4GWdMrefF1jZqt50dL1Lr77NlfUewSAlB
3Kgi++wa57vsuo88/xgaH3U0DY5M9Z9pI91XCpnXZv6p8WLTufwMULamRvEEUnUGQOXg3MitD4fz
ed8k3VvOApvsa4akuJqSjWyL9zSuj3VtPeYRLSI9pVAwHvUpd1OtfDSM+Fw36qslmsfBynYhmjq3
sP17e8S3i47jM7GTeyd4GcjL1RqFkJ0YwHv6o1TpKtWLh1XpdkhGSEkMQn1X91WGdRgLlyaqVyW6
K+foLWmbX1lwlU2NlKks0Ry39k2B96bowluf5J1KkXhkjE9DZA1RR0uxSpPXvteKLT00qkistBGW
o9g8+e2r1BvcZd/qMVCOWTvdKz5bQQuLYxo9zH/mpf5/xZ4UuviPoKxH5P/hP7bvdZFCd/l3sd+f
f/qnbs+y/zB4KpR3jGSGqZE3+6dsz5Z/SFR3UI2ohdkawKov2Z7xB+FipH5pEqc6GpuvlDGp/aFS
FzSAjyDf06Su/z/J9qT2N9meDpqLHDOdNEXM60KqvOt/TyzsIi3J6zgi669oAxoOvUXwTfeU6ZpN
2fG1HvrmgVIstViUI5jHhXGJp3NP9QMxqWnvby2CRnGm+tmVCptP4Y1QGVYChSIIkwxGVw993/On
6wSu8sDg9yOOU2uDEjd2TQzpW3ImqMdEtO0Hcyzc4GpnafzoJKpHjqZ8JmnWdrNRKjsxd747mq1n
TInctxRnSJm0MVKBFd3pFDcpvlHfVy2sW0aexwcNjTsNe2fHxGqcHbwpJj70RBMgKnmhuELCwoOi
mR8LH8zyiGWkVocK6XbgELsVecmkOzu/DRCEDOa1oYTTNGVKMH1aU9eU5oHshkMEyh4uiCjP6sh+
vhrsY8YiYK+F47MT2ktSRlxfFGOPHzE6Y+4GFesMzZsiRxBT/OiDOMZGnEb61W8XIR3ny8kc8p91
AgMjx/Hq9oVGSErSkTMiRuwypqF5etR8Qz58wSAfvizS5ZjY942MKrnHFwfrxLBoYFviRE7KR81a
ZWuT03YUwdGKhPGEKggHBWStXGMlm2chmbxsCTuKmOiomDh8LyvG6X2mFJ9JdOWGc5ZkinmxPzxI
OmuHOQUwinTPZnDaBD16ccfMHvDgQo9XGv0WbVV2BN7CkidEm0lCrHo2OuWcmFN6ChO8unHvAFl3
ymeSQtqd7KaK9OPQuKQlhs0wZKNP7dhvanJoWXGzhxl2da4j3yrEa46l4KLW1ssI0ncrjaRzJ1+1
HoYEMnAPm8evumnxUbGT7oi2nwYEIiYVK0Z/48VnQdIy01GiCB4YUeWuSgEfVWQmV1l+p7JdhiFR
sQjSooQtrDmfpwT119ga9zUsygc+UFdxzMM8MBWXRJhsG0cllyZlXZ72senOJSrAJClQGiWBpJH0
E4E/ngaLuDmddcKmkG9lJsp3UvTiS+r3+b3SL41qtcEcqfXmK8iLwxBPBgR8NXcLK721KI14dAMD
znsTUV813WShxcTeP7FhKM/hmD3YueZFXfuoO5gIpzr07DAIz6UA6NBgyY6UwThUZBHe+yXiCo2E
PpEHBJNU9SUaqT3IVpfHcBbHOK06r7VtdTsieEa80jXnVpnvCZhLDrOTVOf5Z6wU88mK1IYTKHtk
w3rV0mi6LwL/Z9bZ5KNYKGZkR9QS7TW8xRXq/TjDUSqixWA+UAfXNbAuZT4cFEFFiehAoXy3Juep
iuoKKhO7i8rY80WFA+6OKbYvisOStBCIKW0WBqcEE6ma6VsFX/dlSnMSwGiCk1tyO2pjepvvgytL
4nMB7+2MdUmh28e6mwD2Uydsh81W0+9Zyg47oyhO/lh2+6SPQ68Ztfp2mEcEfNXOkXn4VGsv1HpY
B1PxzVURXZHYiG3ssEERinXnF+YTQ5B1NwwdmlxJrkyObyYqsgL3xWRelm5Z1mNfcbqOQicBk/u4
YpNlJyTLCLO6jkFkXYqW7mVqg+qZIryj4DmUG93uHrKyGk5xZIauPUw46INOehQj2bqWTsTno30X
lq5DGEucvRp2PxszgZ8WaHslSJNDvOCDWr3+ZZHQDFgBMEKrKqE3LLHIIDYSXPi18pxC6SHfImm3
QAgwJpjUGTANAnAPlLs5jCeP+IdFPWh/6o7/UhPfzaI/h9pEhMy+eAXQGl0nG3NBXPk+r3u85aOl
dTdlD1X+i5Tk7rlmZclWns6Zg5cbpxgpcCzSaPONNpFvQdwfa5JXPAWM4mYw1NGlZ4Ldj0mAHi9U
x+mXX+as5ipr3MBoncGfV6+xQXJJ1Neku/AYh6Q+glthkVkU8Fl8PucWbAM8lBZMP/9C7R+4vJr/
mO3q1BWiJQtn+JEJcsG0hByPOu4pIFKLKtLUA2qJBi8Ve6FiN+/oTpPKhZKDrGbWzNNOmyJ+lKEK
2Y3ObCETIl1nOgwB8sodL/0wOuGRMEDrgoNkvLNFSHDdfMQ9q566xRIFVqX16BTVaCeHjGGeftqs
o9hplFc9Cp6nhr2sUTryODkAVKbhwxhhzZnSHveO2WRHOVdvWjB/2GHq39f10Rz1/qGhUzAlxr2t
6hHVVCGwzfXNhoKn4U6069DlRvdQZBjiJn6adSYDt5sVYoJ0AE0kWvW55YAhC8otItOtggL2lIqW
uqnuNN685NPTnLR7Y75t4fsRBpKrBzuPP2bEtRQ+qSXMuqcw0u1JQBw2VjUhZTfyK+iKZQdFXg3S
gszLTMrasAHgLeex4U1UCE7mXIHa16eDk+i0W2RN4cEETNlGguU8kBqC594pviA3IFR7nhNj05oz
fnODpLGQEyytNAZYyGHHorwzzRi1b6YccLwgnQjmQzPrPzHrhTdzHEqaqcg6Rfs5ZbZ4ypuDWmTf
hDWUDxlIx6Kaf+QSfzq9CFoOE8L/wmhuIZCliBJiyvaLNUF09ZttJtWh+j/snUdz5EB6RP+L7tiA
KbiDLt1ob8mmvyA4JAfeFgru1+s1V6GNPeiguy4TwzE03UChKr/MlzmQeazXFKLbaYqX1HU2vjsX
N8PsdlmoMS5l/b5Li+Y9ec9OwzMefMdZpaWWvGFKT4n20uvN6M10DX0tKLvfw5DvXrOeo1QyPsjS
iN9604D6guBRp8p+Ilj2zLKELhV3HFWi71j0culkmTy7icJmyw6GQU2lb7PGqYKsU/lNJAOldDnz
HALzaqM3VrFMYxm+jc70YU5ddzaSUgR+eoQ+IT57HZkKEFR46Bzj7DXQsGLmrARGO/fTjr23sA4/
sWoPO10U4qlUmCOqiKFkjHD41Lvtay+IZWAC6NeeR6+i7VAJ2MYx7iLQqCsCreLuJsowWY+Pouj7
k9W3ZWDOWr117ui5MKaaveEY7LTpDWuF2vQMPkkuWPYlHXg9bAGO1G/NeEv9xa6Gw/m3ilKWxvyI
G/sn9vSjG7v1jrnNnV5prJlSRHDJKR5Ekg03LVPTPYQL7nzVHZ3yMStAGzXAtXzA5k/0/PDFfav/
GmH9o1M8Jh6+L8R7uUMQpDa3uvFS6ZjgEkTRzoL0H85EEvI2OnhN+kmu22Fu5SneFDuoWgN67JjE
T056ve+zKBZcm3nobABm2MwZm2eevWsALhDwGtKVCjyDqiXJiV1YtQDyQsQwiTJym10q72OEilPC
dpW1mpxAjiQokhCJN4K92FVaUJfWHEAYNZZZSx1SVkUakkThcttZf1NJ4DnuBE7vUr/SCUqe8VUM
dvttKf89NOvkTY9Db9kjXF2HVATZbEOuiycy4NXL6N27wyL6pXTNTlaySKtgtOf4PbyWVnIKib//
RPTxxiKe3ydp3TTX/iP9snrEWs3wUJ1Yj1hBPIuRrmiOzuAlF4PLkgz40G2cgd485LjCZldaAW1b
VbPRUqHO++giEl48KhyJ6GlMeP7ClosPjQdrJNVp5NUcpjQjwQPmgxmCrSYGKiqGDj00TK6OCAqa
Ul88Jfbs47DOe7V+qUINNOmQfddelkElNCb6DMfXppKrpqYayJ9m/z3r21PY8O2neK+3NkPKMREv
FDJ1sP7Mv8N9wMu+h0GE0tXeSrJyzTGBmQNIDcdUB2qEkCvvmqJpJi+/VlWOHihFVV8A9eL//P7H
QbRqH4uCmVDBv2WHfqsZdARzlfkLzlhpPh+kHr+UeuUuRT9+E4AhqMI8ijUQyM/ghS8OKZAFGw9I
nhHS+e8vrM+7WK8ftM7UA0iK6T5OdgxVvDXB/XNFm96GDdhpNKFJhjXu6V/D5O8vw937nED2MaqG
OCCjt6Wl2z73hiBC3TKoxo2ZRUAW896kaJMSK5RVGG+62wHZb+80c6I9dBHVFIc0dfpqEERaq645
a9JNNoY9lss4wz6XmDWkCKkOkQs5zI4FuDJEpn9GM+gSnPYDe0vStsN92+z8YSSrMU9OXcJUDAz6
sHtqxikNpJdwppujdWTmMOLwmgXdFD80tuusAYd5O7Ync+M+Vj3u9viPk/XZsfuOez/i/JBeClvZ
VDsPPn1JzI3HPALFYovjiIcTLOAm6xyf8hMRnwwtpDgoS3FMeunFc3GdpUAeUJhdmuZd/9TP+UsV
A0kdM5E8ZkNO4xfkXeWzQY6z9NEo3E1tNz8+guFNS0NMM6mWrfIS4B4hK2IAc/+uDRoi0lzqJFO8
t9Jk3Ft1g9iAalADt6RMZbxPGW13g9Xd5hSAFnOE93SstlPbx1u9zN9U7r6L1Nl0tXF0h/hPbPvI
/YV41dpTTJIUGZ+DaGPgyE95aEEZvih4dl3mr2cdENGQ0+OCLhVETrj37itbrE/34cGOg8khK1Ma
k845zL6QmSr0rEDY+rQB0rVp477fliN1OIqKr992tJBnFnRdIuqKMyCkCHpCFd3b9FfeB646CCiy
eKF97ItB7C3VfPbprJji2o+aHLDl6FRtwaTJDkn8Qr0lkzPryr17LVX2Glq1s/c7vKyjfhaOi6ew
vfx+ogp/27aps20Ttnshax4ctWVg+miZTs6vZlSYh7DiPo5bj2Nh34X0dNLia9+TQSorBk5ByAex
n8M7881d2DI/vBNxpsLaErglOTj4+SbLtEsPDKCzS4KME2BwIHb3YDQ/E/PVmepGsw8SnxGkPqkb
C89Dosg3pAWbSMJbDL3Aa+JKHhDQh+KSCGwMd+7sdKlhWO8gTGh7Bafo0NpRuNO6b42h6rL1XYBG
SmkcAtuzN+JKSTImxlOBf+j35y80Q3HquXubPHsvrMbekwG0935MptLm89U17jYRUQCo39NA031N
89VwE3PxnjvdhdQ2brlhmIJKYx/FXubJaPALEyshl0M0iGLH6IvdEGHnCIOOiO2NbtrPENStwO+1
xzJcpoZ6NDywWhmFP4veLVaEAc76jFkxmoEP8Hh90R28UZoTnzA6fhdebtAGWAri2RsS2rhsMyqD
hjuo1RUZiS81bkRfg9FCInaHJA6UMf0M5btsxuJmmj/O7L8UYxIBiMQJ0TcwHBTNpdbkmZs8vhQT
IwwCs/hlNAhXuQwgsxpYfLs/RmNsy5gt02y6mw5qSBoZH8oIZKnsnVD6e4cGuK88Unv37EmnVLol
yjOHdLfFqaUCy/j0USQWdtNtOklPBQMZTjFTMy4j86fWGv90VpPvf5goZbjxGlUgH6OMRV50cOTd
Oi6Z0zRmh0lu0hl6RYIYEPXmmTVcujGGcaCn5toOPRpPivRostVfggKJVnrOIJsGVMwuK+YnC8zk
2Jps43sYcxzq7f0MgDLCdekcQi3CsXW3ntAu01zA536ndvWs11RHzg6GpMKeAUCBYxiyflzmWL0o
UcMw5ErGo54FKKpXpgqYCiRUllXWUksoQL93bjZc1tuWbr2aIvSsbOBnVj8NZ11sNwS53N5bavl4
qZ+hkG+GEXEfDp+vMUHL4/wq72YPmXyYMekqnf5Rlo1sYxfuM4Ctd1Ehhczmmft6DaprT/Dqp+64
HEyrOYiwmZaEKRk19yTlwwzg5BTMGPxheZSfOuYuqsxvDfykZQxbMgstsgaCaQzYUSbt47YnlL3w
LXk2eZZARtUWrmMDB5tPLuPBaqzYs1iYGjl/JOLbS+NvdEM/Tm+gddUqsyzeoPYtc7L3wblLxDsA
Tc3CaMD60fJth/YDdhtk1j7/rGLj1I+0R5ZjwRRoCOAT7twu3EZ6+e21zW6sRniJnU13Bnm2lM5J
vFzQQXSgR32n70QX1kcOVQc91a51FS5Qey5Re58Y1TcvrkGJdv46ZX/D5uiRe6SLaNdK+h/HhGIt
Dec16rGXOrw4SBRtWj8iMO0TU/uThHc2SC4gG6V73QPUI1jmsYFtQ/y5RlOsWdQ0ioyta9s5WJVH
VtxexOxaX2e//ZoH8ZPO8rmAJDxHI810w4skqOyX41cSZlhy2+mkJdYfbWxu96LPPk2+e914dOch
0P1+xwT/vc8N/Nmw3e/Ne4HCUz1qlO/6w/htdBUpi47bh/eBgwrV5cimHBN2fkJPgx0Zz5Zj76Y6
20UJUWdZLNq6e68a+2ngFDBU6TpnMadcbCt7gU8NllCsbfCJgO4CtocoB4Fcg0JiYTrJagOap259
e7EfoI7imycthmyTvxDP4XsMJbzKlL62hr/ytIaxEs2oXv0HGfga70TxXTHx1Nr2ZLUDD1YdGtI8
gMfNxXSqOgoLTXEI7YkUHT2y6Vi+jJixOEgxx8rYl3WUUE+0h05iRxM3VzgYM/wSgDrFBlvLdxsO
76InJZsa7B+rEmdbXV6auT5o1hXbHF01LyU/e5V1V59rCh5Y0SQBUP4FyWze2Awank3y8j7GBFzM
cttjcZD4Ex3yLUzE4anhypR3aNewiG3tVsacgsJUvGTWc8bM37fRPyr++4wG3cGfQgwd/9bY0EEB
+M+txvi78GYs/PBb7dCad7DElynuNd7Q+K8srXNnY2FoULWVp1Zmp9KAWkP91FQ/MHuopcTRasXW
plSetnXUYzMXYodvBN4aY8kimzBP3N8R9Sj9kby9B3W58+NTmMmYU3m+zuewpMAzuWBWZmOKmFM2
Sb1ONJZewzYoiy6HTdtDXTTinkrUcPwTZfFHeWfdJDHgp/vsMERUMYph6U100iCeHnJGE/FW1E2/
6fUQLE0YBWmBoUtrkaVEzV2nKTzEekoKA/zWypOcMSFk070zKaSqsJqOGreVmTfYuaDNpblhL6Vb
i50wSAyMhWLjidtFK9NPJ46G3ajj7Cj8BONTw80x4g/wXDLxZmI7xzHbWKO3wHyvIZgXCPwuYUGP
PRBMEtXbz5HBqzycHdv4LPMv0vvWsxczIWiJiZihnh6YkxtggOxhl1ZRiYtXhyuet/iMYJEDz2KP
AWSVANcqpso4KPvUWkuTuWOqKuRyQbVmg/jZJD0n9UhbxSEx/taut23fqrN9mdUXncxwHObK4yk3
sW2MSehpUxUMJFQmU/cXmvY414zYJWAvzhR+TGsstcelfx/sDAvIMfiAYExseC6KrTkqLRCUrwa+
ffe1heULfuZrG0VPtZ/bFJImr1nXoj4N4tKzaPkGbWEkEq56I/BfMyQ2IeOcnBb7ThLlFnwV+xFT
Z7u7czHXKuv/tHH01OGvA9ITse5E6KqV2a50KW9eDotJdb4bYN5oSiBa067Dn8y8m/sqrXlC1Aj1
63bm7vR8H3+OgBtsWbF/FaVc2wa7tQn7UMd1cGz9GTdoZ26zjlS7ScFBmfrFktb5rTMb5apvAIvC
3l8l6SsM9foqIgcrGZdhV0Z3a6Rc6QUWcNILgPMxSpmQy2uXHlA0EXYg+ZeqNHNRmc9R5ja7zOcQ
ZvsFDrZoBkVUOFzXmKH6GOZM3jyTHaVf1CbIaE/Y/8uhDrQi/KwVUMyBotNFT30EqhTeKbzIi6zn
vN30L6j9KhhgdMppP1oFNvw+kGaFb1Rz3oVTXmaYm6B8MXRSG57281sps2Th+OVtdPmm9AfPJXww
ouq3NvlA8WG6ww0Qox34BiGR2kZQiDAkQNxq1pwqGvJERT06gVBgy9oIZ0U7UTuuJ+tUlPnWGOXW
cNW9HVdbiG4ygKEtZXuj5+2W4LxbuCkHOJ2QfzGEzNPdm7TCC9sCpH8sC8iYVGGmVuByj/vSHDhr
pgzDMgQF5hCP02+JkIuWLnUoMPzjTER/i+nbntqTq4cmjkXGflZSP5rJyvCBJ0RiAzL+XBftRzt0
XLE5jHbA5eMIlxgK0ojuroEHsh0XOqcFIPd+NrBwtUz5qStenZHJIa5C9lx683Ov7vXBK8AEGlgl
M109mOPwynRxVYDmb013r/nq78xL0tt32F0OOaLmswzRlgIHovufVihXIO2+C7jPkf9QTWCzDMx1
rj8cTd1h+hp2q6J3HlqwrLPMoCFlK9eJTk0iP6SbrdpKvrDLE+tEeWc1uifNSYOIyJCPSTR/6lX3
Vtvh/v65Wjs7lZU4sGPddBbVTO2SiQWHLZo6eLYmYtiESXmIikvjlm++OV0H3Xn0lQy6cEOlwZtp
ukfeSR/7kDlhXv8l77nsU1h9LGgJxsZkicQcp8CF2aucRaoFxo+GMLckyjnq1NACa5bKpCDYNM1U
1ZdvI0JHZ6XB6PbHwqkP1lA95+KJV42edzrQdRCpzENAi17sQV3u75cie5QW6YUvedbBd1bOQ9jJ
j6FG1ZpTfDMEDRCOCPvfE3dauA2HYQuxnNacnCKYtuDJKNDWa6vF7Tg1D1iMXxuv5eWWPAHMR9Px
FlqH+86Zrw7p/daq1oyz31N4vIsqbR6k/1AazrmZ4l3rTWuHAEnJtngxNPZLosy1A0s0VOWpaRW+
q0wjpEga0B8e0hSlisYohjUxpuM8T19GbfxmqojPU3bLuouulsoedQ8qS53327FrD4JGgYXUgJxm
0JvrXlwaM1pD6v6mL4LUSlN7yGQvaM8xKyHALtfEe+jo5sU5h+IDYeuQT70ZlCOiNdhW3Y825WBu
K07JBSUBLI9CXSNnXHVcI7BaT4kwgOzGO5XGT2bKxluz1nM3bTJZb8NQwz7agkVj6lJT4l2PTJXI
9nvAM3Nb3UJE4A6XJMvuZhSEcVgUj2aVrKA83e4XPmU4n1WO6sEzrerPNKXjyW8CbLFv8EoOreaf
88xeyc57ZtD+NmTk0ezxwAmb5arRX43Bozt0+lvekYljIR8mbvmF4US8Of2gLUEqHth6HJte7Ey9
3RTSIOUVPpmoDzX7l6owz2OSEEaqPxlfv8vR2xppx2zcLDbu8FWKkjiGf6RQB1xYGWisqF6n/ZkN
+a0K2Lum9wxAhVNX7nyXnfM0ZQ4dn+bO6ZoX5pgftEmBjfjQ7fCBCMffrImfyzJbZ3b2wMx5NxQz
pYMMWvFX+GV60UkPVs2TE8MOHrmV/fyPqTMHdqxbGd39luoLGWaL/XpS2Wer6Y9tLt8L7nqtrI8Y
hd/MengfOmyVEYSJnsgNUbHrzAgWpiLypolxNOMBBLsUEtE+dtOAZwwU6OjZtIwr5VIB5TDf97hJ
M8TLWLabCi8vkzRgNTTDFNd0fGK+9BNO3rmJzLPMs4+c6q3ITbd5HB2TeTx7JAAsrTzNFmwfq/5J
IOu2WX+wNfVmcVM58FYcaO9Bwsw00x9ymbxjtN7TA4WexwFX2ajmlny1NfsItSMgcbeoXYq5kvoc
U7Jm9QxT9G64WHN9GUxqSmlW0woD+ZnnpRftZZgdlTE8IS7dWp4pi5mJSAXHNJrgKVRc2qyetkF3
iMftiR9e1ZyfHuH8awuiLJBHlo7qDiT+OH217Srf67N7sScTwylpRA7aU0zDkbcNzeIaRlew2+uY
pNIiQb9inaEy0pWkCMIS0QrfIpDsCfdEDWcaEGF0EX2+9bvyCdTYqrdIH1a2tegIYnV6fck7ONvu
zUqHHRE4zAko/JH5Zk+ltSlGJCB3ulEQwpcYFEpae5l7cUon84qv+Y81xtuoBW9dzMeQKaqc705y
+VGo5LEqnvw4Dhd0F7xO3gfgzd1oj1+VVjNJMUzMjdljuPTm8Xkwms9BrftWHgcp32IxvbtYh4vM
f4k9bjmI6rmQ3ddkJieBCs5YBEhYxRTTZDtltdVu7Mwg0aItwMeC0RiTDXwxWC0Pg48WVzCMzqpT
Gs+bMGOPxIqxcizepgHjpDs67gLPjQnPr1zD262XpbgZ2hQFvWs8M906+fjfcQfsOeNsE5G/iJ7b
fpgjPvt80JEfSFBsgexz+SE82eLKnvdn4u9Dw1tRerMejYvTFE8ANjeR9TDOySsZ2Jtj2/hF2arr
CrmcnElNiiet15oWI1CTc3QM8ff+dbPJedAt/xA38QlGgQ0FBavO/QsWwrhhG08CzLHHMVKPfgzV
VXKlxMmzWZj0PFUv7rI15hMFRtEiHAkjyLjf5DS0aTHz5/s/GovmVbkRx73kx5RxhxPdearM+oFO
BrhipDvzqrx5WEqEmoOsoONJhiR4LAjj88yT3A8oKygXcFVRhkmTS2d+udtNUxsSuyY3Eh+vIxBF
YEFlTOXrjkgVArPMtNNggJXMJh4HAIVat7/4oYNMKHbhIC+T5p6myNoBHtykoN3FW68QsaenHv/7
mEwEB9VFJO/RXcocqp908P6gtu4ccml3k64TuX8azMaOuY3C/CcU3imMCZJNdBt4uvwEqfYYQnkf
VAz6GwVHWUu+gLnQZA5FkSWyLrINEt5SUT1WMk0LYLJecpoAjGzgpcyUWM08tZZu6WqBy1h1mXYE
93tsA0ygyiUZQva2hfl+XzIjOb7hhC2XTH/ujYAXx+uspZ/qzR6ClE8WNsQ1cbKneNuxn9iX2uKX
Qvj//k4LlyZWzP+dyPj0M37Kf7N1/vN//Let07f+Yese7qd/mjAJAPyPr9PQnX84FptMHUvnr7Pz
X75O5x/0owpo4hxM8TPZ/8IxmvY/PMsGICJ0nUEboMP/i6/TFjZVrHWVT1FV7r7/8z9swzBtLJq+
a+I+dSxYkv/u69Q7TaOHrUILTNt+68j+1vTyblmhz4gGvRN1rWQZQmwOGPgX/jyhF1I9OdscIvgn
Zl4fLXgLHAAxfXvtI4rBJ0JySSbNhcozryE5PPmklbGPxw+17d2GzjiyoQ5In9p4z2OFtUU8ZxqN
PJluyqNttZ8lepWGCbPB6zcmbPwMl5MPUJqUqZiqw23r5WvGfa9ziatDxOUxqz3YxY390CC9MmgF
WF/CkaB+C8B2g4ilmO6WkopxDwrD2B1M1UVBRMFjq30x/IrWBF5dqIAumi39Sy5oWgK70K0Nhg3u
DgEH2DT2zRXZxo0y1MvdlE5jBV44NoYaZQnSp9BvcMViYJ/Jw3ogSZaM5kaPpmWtirUXyo/GM9aq
FUcKurh/zXjHBIHAsTW4/d4gYkoIZ5/kTXGAWs03YEbRkvYx88TASD+4qffPj36xhb9/brSOtcvv
FhtXGOd54nUuqwQzDW5CfgohjxiIx4PULAdjE4xG0/G1S0lU9IqEFl0rkIFlNczHeaKqsc27EQWk
0a/RbCM0Fegxvx+qKmyuIJgyPSGiY04xu7hEPLm9NPeVC4TQLvr41FfhaxSWGqmoqF6rKOmXruaF
l99fOFhol9qsbr31p/BHQiez2zEGyB2e7VDUD2yeNrUo+DO9bdiC8y6nVF4hrhaMaeZMVr/0RE4K
poFVsXTBiHN5L4n4e0cyre6xnVBqtLE+2P3oUkxXtURhwjqAshhfx9ZNzgkh/AK4hrfoYqWWrW6O
G1gaV5/p98nJGKzJKYmB7EDiUa7d3crWFg+Gfu79HZ7m9lnXKn7RPyIL9PLvB6bNQWuoelIXxISH
1HnuC2/xa9TRycEfLL1ne+zI9G2uOQROuo2NR1pvYyWnp9DqXvqw6v+kQ8G4dxbioWcXsycuOSJ7
6VTx8Rg/UA53drVI+2kcjQt4rM99Y4hFn5Og0fWo3PuMlp5Mxzr7TtqdHX3AlteaN0ZT07fXFLto
qGGtw/tdGEzI3quBWzz3N21GFwzUR+cxHrL0g9wNpjOj8m5TasPZ0N14LQcH0HDZz7s8Rb2nPCt+
QAaFbpl59oc3R7saLNGf3qT2BwIAsOXhmXbKeRvHo7b2pCXfsrlaYVkxLyQlQX8PeJlHzcb/PQ3R
C9IvQwJOtitvJCFRZBabSTvSQRHwt/5gbgyFuysVrgcrXE2vrjRep0yrrlJYHJdame280EbtkLL/
LmgercPHbIanD7bgkBe9f5Yjg6zIAB+Sj4mHrc9Mlqhm9VPssHdI+dK5NLRVk849JqlW7p3efPZN
cRJ1Hn0WGpPzNhIzPQT6dIoz/FhmMQoaTI3s0NSWux9JvLNQ+OOtgud+oyp5q2j4W4IGhWh//3O6
cNmyU1Gz+v0XbKt9xExkY7y8S8aZ0wMFhOODLbrhVCbJ/l9/xHuZbcirQkqlzViOZf2K9llsZq/S
mPfy4TQRAqnjkO+KfhyM+PkrNsdLWGXywabN9XnCJu1kw4fTePOJA2L5JMv8nJQyuvx+hJ8QwEEM
pznjnhgnduesQJhPiyk6UgyqvxZ6FHitbT9N46CuZAdfcEaxLXFyziNm/tBVJSdwiZnIYVp57xY5
gVPPT1rWY3Uk8eoxLwTXPlrJITSfhGmRzUw8yLFuaN9quGuLKQ+bn9jfqCbtj33jmoGj1QDT86w8
lY1sL7x/gFH7Pt64kAc49FcvkdDkTSuN4qB4XAZFiBhP2BY+h2NdiEYm355nXLxc177GtTKcXe5G
E2gW4CPKz+n1vn8YVH0Ma1M15q6VgiM7V1UeG9mrgJpxcGcKnSYKut7YlDND4/ICqoA9F9WqesOV
arntG4a28JAnhB+MuvsL9MBBcjEuFD/1L0CJtLWeGAWdGCEbc9K+CxFpIYIL3Ye+tLCgdy642r4R
13aS5RK6R3duSni2VOoSNVNtuHVob3xx2d6BM+iSw5iU57CqfazHdFPFkRvRS2Okz66d0xeVT28m
7O+1IaLkVuiVevDoiEmEHt+agWYCO3RglFVVfjTT7pg1Xn9lIq5xm6fqtbW1NTEPyJW4dJ9HCYRA
0Fu6q5uErT+oULJX/ES/f0um2s00dgTFvIsindCj47bz1XbUgxHNGHJ+/+z+IRI/JSSF/oJLqDt5
919+fzeUfD90ocWrbuRsPdJmc/j9HQPvaImVnuh1HOJqiHj6jiXLk95KJ/CIjC4S06wBrJNWLvDB
XWlK3YJr+WvourHxe4UxRCAMA0/kMejk+6QMf/vYYFvyInD9UBMcARThwmeC1LxbDk2GWRJt41xX
u4L6g0lLebCTql2YrRse65DoXtmlZ3MPIuJaaF3xoLHKLlSUGWvN+TFmNkSCh8Km0Kk6zkzZHHr6
DZZOot+GMEmXRhoa29kKncD1WtqqsnpnWc175BcbLI9wJfps2MJ1/cMiPBMa1fxLNOFn4gj/2rhZ
euoFCI/GJ0EKRYHEzgAPxXGX9XRLKMpcm9CtseZ3fFmsZji9u73lfrlEAOcUf/qULQctNkiTjA+G
zXRats3fMDGWRCx1SnKoSoF+ctU6HEWW2X9b47SDIHpnixoJGpiNhUikzdZLXRR/Id9m/07exvfU
6lTfuc7YrIekDgllpEHt118RsC9U8vIF9XHmOLvybZqZJpizfuK/WI35ZRTaqXP1s6aH41KJd6+O
N4PhPagKE1iaD1jRXSaHDcj7JHGeIyVfMjCG0sEC2SjmVvX0k9XSWdg5ZbDd+GqH9VdfMd/2OSiz
1XDJUOKY0QOm6lSSxw/RTPjXXuuDTm6zDz8qvP2L8ptqAS7mTi0J+shNpKip0VsD+wZ2wAGdxM5t
STVj9GVmLaUuhf1Q+9A98q8kbd9mAQCXHupyIhE9JAWZ1nzf3GWA2TZeq06/hW72WCnfXxdQVlxA
OJjuhuklnKwVzbVBHdmoMPcWqu4SztqeQtOAq4nRN7zu/jpKb+m1xcTFqj32lvaZDRLGJwUK5FlS
zdlOLsQzVuKFZ45PxMVwQGo1o997UjdWJJmdma56TIV9/li6w5OZzAVNVEYcWGkTcPdzzvWcLwcf
DC0/3JJtumtMW4LTINgxEOJyLOfYZDi5RIOKSSzG51lPUKRuLk0EjYXqoCP7J2wWNEjEITlZYzyb
5QDVXQwyaGn9CUlW+XrYbGKgHaQbkVisZUn+4WBSH4GFg9EZg8lVEb0hN5bn3O/fMUEd8Kx+lWhK
G6lNTzr3Y9DRqcPLaG0Lcz4OdUNHdsON6OsGOWfbXZb+dDUmjMdWCtis84gFIT5jKlO3KSsOhc4o
sPRob5isGn2hNdZc6oBdPYITc6S/6JV1zihyptHCSlaNTcF8Q/Ze5vzcMOGXfoLDxTexJcj+RRbW
O0EOqjkM+z1q87OlQnIZHsOoCTey4B6xtOarr5NhIWGbLZ1nsnAfrmf8Sb1vngDXsMUTZtUYJHAu
l9L76xXTH+GYR7NDQ9fLoiUcoa6ZvGOicgdJCiOw5RFNFz89JpEpaY6i/pEMBZdFVRwB1uxsxJL7
mP8rtpMHTFMwmOz606icCn/zxONrYrLFs6iHpU4xBWPRxtt49rit4vjEhvnNGPrXSNmPEj6RV/sP
sHWveHTuBq/xHUfHqWrg7Dfaga0RWmwbf8eGRZaCC5CBRAjbQq57lRJtrh2K6p2DmicYNcT6dRrp
cvKx8hqWGTdlW3KRzDa4YouPtOGqGek1rcUHxedwifqlQ/84aZC5WvdSoXaILTM/wjekEvQ0SAHF
931Yb9Ts4iNFqGyL4hI5iiWLnucWf5ym4ihACg5q70PQc4hpYf5R3oAdgYCSdJBdU+bDYbhk08Do
e3ayrTUkF4BkGIuN/kpv3wKZDbVR7SrNTdeiJ6KeSxJNY3JSDbUdXWcYGyeB4iMa8OQNgr9WfUKj
VzvhjgYgeM0+c97HIwERrlXwq6kVga7q8Rr4JGZOArIF2Y346rbhU1KRGp4kURIiyuSh16EQ3lf0
mN48Zd2YciZPWWW9hiGPdhB5sJTDYd/bJLvZZckdBS862AwFIMwsL6LpXo1YYHEnMsYEfkK8x/Dc
BgzPwbppw0k2qf6o5U+J5aGh2bUIcisWS9Xjc24wj02sJnh9pqDxE9ihMZkPx6OSpk9tOh69mLXb
eYm7pFrZXnmhQiZd9/dZmx66h4x37aDxk1I2s5usPlrVen6hEMYMGtu7DIMncSzB/U19KDui9YNa
p0/eY+lHgR8/nNZVO86JOxvdF+MfthWGf+9JWlFpWHCKL6WOoacFrJxr5A98HDVIpSkb4mlNGKV5
k0W7pq55NXHwv1G51WO2cz5NC+RQVLH2fdiaKZZeLOZt53FudnjzF41Fx1yVuA/xBLAuJL//X3yd
x3LrypZEvwgRKHhMSdBKlPcThCy8Lfiv71U88Z5un7jdE4VEiaREgUDVzsyVTevdOQXfilrzSTfA
6jMeZ6hHGSfD4WtiK7eUAFLjnusn2YPtKNPQu/A1UlN6gFLRHT1E3lVZz7AEcOGAmk6C1k9e7DzP
ETTH01jqP/Fs5lzKknJf0xGxEY3Fxjryt7Kne6914M2mmNzAIf336/ONpu88Z8bibs63jwXxNkcq
Lu1fP3f+MgUFxW6s2Z3v2uKMrOi8Pfz1o+dv6vA+YHnql+eHPN80AuudGtS2xeNCG6rCB93FuZcW
tDShu0rTPgBjvEpnBknl+B0XLGa7WX9h4HFKDlLDG2xo3aGS3bXVtYxMDRIvUKLK3nmxk+GDetVv
N52/GxPLRT9TiUasyRzH7yXDP1FV8QMXsYsiXjd+h2W2YK1gY8IjSmR8Q/piTxkHbS1O1ZygxX0t
S+Vucwxy6B7isqmR+JOSaWlv6msXh89aerXgzNl1zEv5MMy0ipw/W3Lsj8PYAPjoYXb3ox6cv3n+
EHddscX99NhkOMoHI3kvYuy8RMv2w2g1bFfdVT71E+lQwFcpHd0rHZhWIMpCHhsAw1yuCScez1/X
7PGPkI9A8d9WiDo7meIBLiXG0JBp0ozmccycHB+7zepsMYrnnLq17eKa5bHB1bEq4/Rt8ZiyD2Zk
IB+Y4s8H47+fOcz/WEpFvIknXNDeYGSHeQRoYqT3uTIbS/Qn1/4yHGZw+n1nRE/5GF3IrAiIVJ18
u/0k+vPoJhNEGF7wicqOYMyKy9HEfKRRJSmI26TLyRRjRYbauKTcbQNkY2X0ekBNKlXTDfuZICc5
EnJssEnBAaDs01hdKDHZEPrKgC7dnmMIVGl0jrvpfO2tERFXBre8Sib/q1YceQrS1BLBxvizasPA
9fPbXtgXbomM1twiWZzqkqQA9l0/Yeiha28d/khmfyzxGzoOccf28ZtY9JPZgDuXSzQwowuZprQd
wwbSLaXfBPFdmRnh3uzHK39C1tMo5KKPYwEpS0CJbtxVptWXlp4iaYGa6RvBdd+4NsL0OlMmzSnt
KSPBFDawoaZVglI26XIEl03+UOE3tCqIpOyiPHhTs8XG0AifhTbskN7YX0xH37i23BaXdN59hB4I
kzYN7YC6CcijB1PvxMoy65+sJm2Sa0dv9uQFtjeSYEwEvJLNDz3VVzUn/tXEqsX2qgPobxBl9VAf
MOpsJq/GmdpfNkX4CJtMD3Qru04bF8JafT1bpbdrrdc5DO8JLCvTSnys0pveRpPpJF1WsR3brBvF
cem7XVEurC8llaZV8Rz2HrQvk/bUJGbCCiW2tnZ94dJDireCIVXNoY9drG4xbxLa8XwU/tbBRQnG
9DG2OXlbQxsFWvMaM3bwFoJ+HmH6Vn7CqznSUQruMUk/06qgsiNjxUp/YGCMJyvL3xSm8GhKDs4S
Xps11ntigTFhVSsEQRJ/zbS5XiXUqRTEb6eMy1ju+c9pZmNO6/uHFNuZ61B1Y5XjS5MnKC/59+jI
Z2HNtF4snx3BeYo0Mhh9hsuZIRwPxXKfGy1MSr2HjDthsNQBoKhOIyuuwBn19Gb19oWeYJFI7go4
GxGOghLuxhDV2kF0UCjlXuuee+gcJpSOsW8OgHzv0hI3ge6Kq1HgiMsbqh4JU/5QqYixIdxUTXpd
AZ1jhX7KQyngVM0mMxQU7eG7gRoSpTd4s5+paqiDskax1EvH3I4OZzTb7rbDGF/69Oq+9nX1KRxA
8tBJwBddhxHwtOSWdB3sEmx0NTQT+nP8gNrHrSPkfQPvxIJ7QgznPjIo+s1HrtHZxQLxTMJJKbC+
kSh7zxRARVcolUpBVTroKrHlx7t6sT7C1EEoxTkD2K56AD14Xyw11Z8DVNvmB587HRzdba4M+q64
JPLoMsL8WJLpI+SkIGC+eL44dX19JKb5Nqf1G/RF9phtIBUspq6Y/Q+iogSN2K+bUeqG0dx4bRVm
xoc3Iz1xT9uwFVob3l2PlT7eKjxSrTA1UgFrRoWuoSvnBPRh78+PfQHaJppB36ulKgHjn07rCCvg
ITbh4bRcAnr4OJYC5ej4MwXknAqCzqxQOik1Flz6tkzbbnOBbcb+NLiE1RB4OIJfTXHVs3pz5vKq
IiDZTdEtprY7x2JRtjAp7hl7wPWhXvnGqsaRP4WKPAIr0jbJtlinRCGBEtO9bxQkiMING4GVia/H
dFq8jtCEYqhCEaS7jcvaUFdO3VGhh1wFISLcxautwER4oSAHA9VlwbNU0616iamuePBzH0oaZ4TM
ibeGYh0p6NGs8Eclf0L8mi4kan1ZkpoCkyRT/9GYxGl0+ALS4aZVSCVHwZVsKEte8jlIez5ZKMwr
29ZecnhMJnouWys/8JbsqY1SYl2PACsFd0uuz2+kLufQr39YfDzS5lFtoikPUgWBarybxsEiPc4+
03YFinKx7TA70wDrTs+ugkkZCiulYYFjIsVlEkSlIdgXOdkl8hiPBWrT5Ijhig60R+Gq4l7/COFX
iSy+SUbxkbseJ3m/uYkEqCsDwMCs4FewihLM70yw1Xa7InlBrY64dBQ0S2T+Ff/9w1CW8HgUWItG
dIwmFmOjjD8woqx05tqxdhSQK7QfFR5psgF1YRIIFbhrGH9Y4z71+b3dD9U2mb0gHMnncmxhyTBJ
oSA7cV1JPC2AYBixjpzpD8MTxqbvxx4dfQNrZJtN812kqrSgZfTbuicqMRrGR6HwYxJmgMKR2X3/
OMInKxSobFHIsk7By6R+QdUFwAqHjTZ2OUiJs83IlXWpZPike6tYodDgci1JU21jkEi8TyP6qw3x
uoj3YkyfZiSYVZEBGfLVGbKBazIN744Jr9obY9AHg7j0ctahuYd1hkOlXU0K2mZDb5sUxm1QQDdD
od0IH1GKIildBqyA7LV1etwOrQ2lb1BoOAbcEZM2uBJ1F+P7giDnKpRcoqBylsLLdXTJjLkL3Qny
HNr8xBmrxdznPy/Ez8yx++wbSiUna5l5z0XXbu7fSoMpaWfed830XJv+1RChZeSQ75jY2npJCDWu
yn2hMaIEYs91lgtaAjcvgZ+XKJAe27yfxVmogBvYsyrY3qywe50C8I2Q+Jiv+4cw+WBs7/IWUslc
8qem8SrVNIXLxtcE1c8qXP5xcZZBMlwPkXDvVo7shm1sVE+x1W+qjl9giHW8Jy1T5YVaG4wQEVwZ
CJ0KKygUYNBQqMEG5mBjDfaWlMAny5vHaGGXKxcNXhugQoKTPxPkwgLuS5e4rF19IJmhcNhAhltd
4Q4F3EPhs3/q5fVERj8LL0gxNCQNxmutis2gHxCCZe+vcvAb7hmqSPP4Dm6yq3CLgwIv5grBGCsY
Y6qwjLoCNDYK1YjCVjAgf7cWB9fxQNQ1HE6lwjtSNscLB8aEAr8tp+c5sFUAGA0Kk4qPu2960LP6
5Eac8xQ+UssASbp+/W4ZyEkQJjtIk8iW3+R4MXGzbxKpscIx8oiDdN4mDeWwA7xKG25lqQCWlYBL
VMnvUmvsrSbNrcWcX9RPokOXdhQEc0ySj/pikqAxPRiZGt4liJlOgU0tm73vXnrM/9H1FFxTo+9p
FRUWEjRsWAXgLJqiXQ1D4WBQVwBUXKYlvE5n4hVvo+G97OdkhXXWV2jPzuz1NYr9Rkr3lg3tQxyO
74TUXNpYYVyTJgZ6ZL62hTvvwq6P1sPUvsmc+Zag/yOIFWKUxh4uTgILKqSCUAe+4XHmMzU8ZXWy
HaYY+h3HZIaasjEUxJQle72XCmxatyBOk9zb13QXzeTwg2LAsOY4X6Ols4NxIeP1oF+xTTpB6kCU
GGT61SCZrccyfXCJBK4MJgHrlozHisxEyzMbKALBoLCsE3xWW4FaJ4Vsxfa88V0grgKaa6SBdS16
YiOjQr06CvraQ3/tXW6y8b95eAepjzhGKC8BgzFune7AhBLWj7EZxEBLz+VJMOVDLDJrobizCkBL
c4Hqx1juZgWnnRWmtm4A1hoe6Nox0ZWpgMWk/RzCtrWmCE9cwpTQE17gu+VrFSXQg576FHN4XIG9
y4dQXJjtDqhcsyVZxNr2wa0NNxg4wRyLJb/i9LBNkPVxtMKjW6M8mfvU1SA3RZa+DfEGbvuJi0zt
tDPXH/GdsPlbx8DyYt/ethXhadpoxyI/ZPN8GY9y3Bf5km9yyzmM4HM4G7YH1tK3VY/Yk47xCTRH
fUhyLMiZj0aX64coB0AMbfjTcGDCuMaynoD/7LQeqm9Kx3UpWSJY7bT1hp6C6qRr1ylUYd502ksF
mDlRhOa6DiTAZnKcE/A6BiqKVbGxZsg5Qz6Q7cyIOA6VL7dzN38YCgxNf3OAepYHenGXKHR0gx0r
7LMJkZY3RqRvqirNLqlZvw/7kYWHx2+mUNSNglIj1e4TKNUp6uSqa/s79rHbXgdkLc5IawW3hvq4
W5KjNMobu0RYqNlnrzQvvxuHyH8OuyMzHPjflLY5PcgOZ0cGfS0UUBtqyXWoENtaCmyb53uPh5qz
JmmmziW1M1l1tTVhdJOmCyoF7V5i8N1CgbxnJiIWZG+7NKjC0u9q1zkMbklQv+tjriakEVKH9Sbt
8gSh3Z5hm/uJ/6fc2z0Y8VEBxYUCn1bS2FRGiOjAxGdEj4xc8VFqkbzoa+26Idgbu+6jp4DloUKX
aymRxXxbK6R5VAE3Z1tyQT0qHjIFPscacQAsvcZyBBIdNvoMI91UsHTEnZXeyZuizZA6zGklDCBd
xgDRyh2ggfTgb/lPLxtINfemV5rrJsIClytIO/ZopETNfGzgtw8K5N4rpPswmI8JjPdFuW8tRMfD
IOpq3frjZmHmv9UlSJiwXG5y7crSunLHcXcyM+0KUwHOD7jyhgLMzwo13/vgJG3o8w0Ueu+Fgf5F
rj2N1nwwFah+jGxnbfhcevRvc8Qv2cn8KQMmqmZBKA79u87mi/5QXCHEpQcFxPcz/pOLObFy9Qpn
YzkkRFGjnweDXsapNLfzUjeYW5Y90dDbQWH3YwXgz1Sq2ayA8ufQ+WNfMd4UsN+A3F+0uXulZZTg
pDYmKOj+dti/Qk5JdjN2Wg7zkEHFCZLSK9NBdiKqIsAx1pnRg6voPNx8ALhQPqyrfOjXI5l16Tl7
tyhAySAua+vGGYgtqEICLrcXAyLduqarwFGlBbaqLzCHF87tNfqk+BLSa4BOpwDaTUoPCr8/FTsv
HIKxjfehVkr2vKx/Qc3u/By3bsMylhaFUNUpNCbFCmiWFEMYaKOAdcKNyDhj25B32oHBN0QWrs8h
oD6zhM+XRsXFVAtKC6gEWmM12Vuu/IlEypgr+7Gq1gMpwhpPFUE4TXKEKIAvosT/aX3M1Hb5tnY0
RAr4jyoJj06JrkrvU4uxZTym9F6NjzN/jTF0b3Py3tkdJG18KJtYN4LYcUvIN2W+qWadQ30Y1b8p
vetMCi4K/D+q8ILIPYAqAmeWWdxnqhSjVvUYgyrKwEL9ZajqDJ0OjZAuDWwTrz3yO/5LTkR+g5Ez
jfespHV3cfd5NKB3V9UPQtXTMkA4YHdnMbVdhVH/5IrppDAF23BmXDcOBT1SVQF9IH93VAVISheI
TydIqMpBJlUTMpGpH5xdPFAfUtEjMs/Nle8rH3IS7zHWUEjIEBeYgCF3Hj0kGZl/Np+sgHMdhGLf
WBeJqi0p6C9pXFVkIoz7jkgrqgpCoZ5y0Q6fEabaLcMK/jfUoViqGCWTNb3lXDwtJhq01BZvjud2
4FK4LHkUq1AtTtOcq0NaTnd1QfmKxhXTnthP1lCS8N3Lb6Q4ArQmxityTauBOR3k9PwYCZNOQJTt
EbGLiaa1dgYOOB6aM4MqhGkvHFUPo9ETo6nCmIrmGKxdbKJUmYzhzN1uNk0wHhKWhW1ou4ruGV2I
p4UumhY8+lHSTtOqmhrvEhe5Kq6REQH9KnWYd0b3jvnt5Km8ofDnNuqbbg2hLJzi6Wpa6KBROy5J
2MMcbaDMzjKv9eYEf2cgREtKwDNrfZ14kb5qVNVOQ+eO7VG+40j7rqWNp6KVJyrI/1qqqIez2uDe
2QxYd6Yq8sEa1aDksOCsVM2Powp/MtgIjJlISrnE6SLbO0z1cyaX6RDWTnXU7eaD1pHmWFDk0If9
TVebHScGlpiV4r/VrUZcpwOhHNm7uMMiOatyooaWopK2olDVFglVYCRc6IARlUahKjdyFv2awQEz
bGqPWuImqgYJ3luz7yyqkZKE/FvHhH4tVXESOH8W2KO8rFSpUky7ErPLepM6/k5TxUsh+lKg08XU
q1ImhiO7yQ6vNNIHhMk4DLwhvZpn515UoXln0e3kjyS2pkjcJ2hR+0kh7WaaoCrbEeSKyuOAsH8E
q3fSVG2UTn+UYEJoq0KpTFVLZapkylBtU6p2imBcvp1poorszFkBnWHXQgpWqLqqrKhLIgxMs309
eRKq1Cqk3Uqqmivo2OvSofhqbpmQgdHaZaoUS6h6LDbChIhVZRY+EJ1TyVuuyrQKVauF9t6u6wQZ
iM9IViX6jWyKjF03oVYy5IMq6CLKuhmLj1AVd+U0eCU0edk0enU11V5+PlRMpTdZ42/7eLzLORRw
1HYt4Va1+9WIqzhfneoLa3pgxjSIhS7BlrwybIA6LIzq9suJChamvivZB5IP6QyulMNxrGrie010
4DyFtE9rGegXzr6qyKyACTipHedXomrOaCt5rVXxWcG4OvlThZYdCw7qvelZR13VpZkNa+tRVai1
GxcoKN6M5c1kM0x8be2oyjW9QsVIupfQaJONn3Wv0mhDulRQTVghf48t1W2ZKnHzO+rcfCowuJ0F
cq/K3lx3W6jyt2WkBs7GSJLrFMNlAJfXUZJAY6c1zhvci5qTjavCbUOjP+us7gOXHK8qMV01akxs
qRq6vuoeinMxnaSirgwpq7NjQDAuJ6dBFdnNNj56qDaPpUHJnaHq7mqD4rtWVeDpqgwPL0mzicz5
vaUnrwOxhlHKvala3drRgmdvc/BHa4wrT5kq2htp3OtV9Z5lkk/IXSKtesOM14D36NXjgz4My54y
AEExgMktTShp9EOiOsQ+BSA04MUX51pfXZUknj9jnoJZU1X9/v+3Gezes9XvD87qEX7vUrMUWjtN
TGOhSCkvPP/g+WfqxsFod/6aOb43r3+f8U+T6vnrZFaViec7/OPT38f/8x2bk43hHf7P3+LPL/nn
GbneURT5z1siK1QdXFafXzggIP/8judn//OLnJ/NODdH/j5xfW6WPD9jc+6bPH/658HPn54//P5N
uquaKwcO0oM/vEWEQY5eIasD6UXj0AHB5TST1MfzZ6A3qz+f/d4GdRymyO/XKSYrpmr//cnzZ5E6
U//eJkkyUwBk7c+3/3mE83f/3Pn3uX7v99fD2Jqy9YhIrIXDHB0QqxCsG6Lr31+kMTQUiPNj/ePT
SnKsQpvn9zk/eNlSBWBM9iOYIbbmAyVoW6/Xr3kXgoRXH9J5KdEf+PDXbb9fnj8rO/fSJR0PzOA/
dz1/dr7/+bPzg/x+CfC3Y+9Tdoxb/vM8vz/3123nL3MGWUzg1U//9Vjn2/7tLlBVIStIKkSZgOx+
n/zPn/v7twESTJf1Xw/z54f+7WHPT58t/tGXfb0D/tsdJc18gbA0wrbqSzdMkNHUh7++1KfOzGk2
/1/fHvVtulDX5auJiw6K7Xyn3w9/3Qa8jfjaZNnr32f462l+7/vXU/3bzwkfeiGuzv/8tvgLm2N7
XM43n+9g1SMa4F8P+o/v//Uk5y///rbmF/V+BsT6ry/Bv/1e//ow5x/8/V3PP3O+LcZBthld87tP
emuNzxcboUBCW5Vjh/QhCrPtbqJuTLZ/Thej+aTZMg+XU2zUj+fzQsUI7xinVXUgHuXGXMGZPhQk
0jONkSJbNsfU1EUsI5Mn3jtSBzvU3/ZixoZ0AWypvWBa11pssZ16M4jMppW9vjIyRme6VzzooLv2
kHp22TQ8AKhg5EhvJgDfEhmRcCruhWhbh8O1FNUJ8hrOsp41syzmm7kevqwwhBmCn8BMO/Ye6LDM
AImD5vMc6KAfGfnp4a4Q+pefTw+i9qklbDBFFFOFuai1V7MIk41BC/E2yk6Fwuq1iV6RnqnjS2Ld
xSlSOkxFpnuci6tC4AVAxAZ34JQYAlgKo6LXGyvrwtu66YGAzNSqjot+a3kE2RZA1KbDdnVyn1ma
sLXpMoGFnYWO4cloC8SLlRga+FCw1ec1DSr2Kuz0ri1DwCoXs7YJNTgWah5DqAWj//JoWvmhrOsT
Lt2a2lnrtRmbY1XNuWKBgKvl2s4K5TKOUKTIUUYBO/YKUBbUjP6SqQR7jJQxoKZXMogIbusmKkBI
7ct2bHjt7M7ch14cP5CIXS81TAUtBJBWszGX3nwNdepHurww3uC/oqkjjw7+ZTRn6TrJeZwy1Y+i
rqcd2tmlMegxpqeUfUsbPzfDTxqygNR1VgQToL5dCOBBq7t9ZyB/a623SyzACaPFOL2Wo7VhbfzE
WnLaykan9rOTX25yU0SI9vgCua/DKHlnavN8ZwBbhsGnsTKnQdwNszc5wCdBvi/2tcaAoO5BZ3iL
GHdWl289PBobw+IPj/A17jPvdkr8du9JfulpwfMZEQU46iX/6BrYJsXpaJDmyos8HdmA91JnsLOP
tZ8uJB3fTid1BBmp052gkH8jYbNMlsgDjfVG5Dq8qoz+symMaW3w9ltjA6Rqb8YqF4NFXVs6WM+Q
dA0yxUjPrb+ypJyCHPuWaWXabslgvTiwS9RAFg3H6J7DJMPMDyMKz9qAe5DmCo/ncnCSBWW3DOt+
GuZj29v46LRtEcnwdhbdamm8jzonoxvp0fs8aFu4SCoLz7pMmCfmCfFFTAjd9uMvTTlfqylmrj0t
L34D8syx9kL7dn2ijkZiJgdT6IVKRN4uHYBSc87BtUGKER75NP+y91h9VxqTV4Cdq0bLPrMG6t3S
sDBm8Eh21ns6lwnbKTycNodMQk8fsxCtulwU8XTswIokQlxHE9OJAvW119/txmLZA0dy07f3Mmse
MdNTj8ak0vHrV9ENV2hoEIHMbpt3w1Olh+bakimT8VCnRCgb2G+AI1xRQRdin0LuSN14b1uK09mI
Owd2EhHtxiK2lufskWTR6AEQgKPpCUhuot8LE8Nlns/PkT+8h1HTohpXX+nyshjZiE0t/tSTGO3e
ePTI9A+kDy7KpBPb8cIXW90Z/PdugqfOuAr6s7tOK9UBHRo/VKtABnde09G+wpf5POTQBQx+rBDj
ydTx33WLlW4GLC1dLS9D/CGMpuAtxDG9qUsZ7+cPB9xRmD9kZf8mqFuEyD3fWKkG8oXMoMMkkZAE
524LIYzKPkxSPQPWdgwijol1W/W449J38rD4f2qMMMQsDvVEBIuYFuBo9oixzprdJe8jqwuz3rYF
+ALcKN1mDH2q4ZGQnakIzJICnFJj4pDnL/DS80D4UCtlyzhCyuK5toW5tilXyKcsCaJsXAKn1RnI
wOPQcdlvpJY/OalxO0xqOP08OKi+TQJqR2KISIwvytK/isT4lI3JlINSORC9VEK7BYmZnuUajLk1
XW82ghuqFqi+F4FLYSrwdUKSuNfT5qqR87oo58u6Z9ApGVgZMDDWsbGlGdJigAtFaNIc5prk7tGt
yO+D0DHdiH1rNB0ItMf8R8rMIbnfwJWxOyeCqHhoUdVBTxMeyivi9Qy2TPcA3e5dJsBzJ+sm9vIi
sHS6cgXcgijsuqAf4WA53njsUNYjB/Zzw1V305spvvZxyAKHFnBl7qOryi6nIDS1T69B4AuHaWeC
A7PmEY8SvGtU7wdLLDu3K4DCW8bOXsZTFpeP5aRvLZFjRI+xh8xN/prYHGZa9eLrVXoc1lHsrey6
ucMD/FDY+dO8AHOHdfIARfqzmpxno8JXw2i4cJqtE02nxQtcstq0VGFlFY5zqmpsNJVESa0QZRxL
gvfCoZI4uzHRSJfgVHtFtX+jleLBqfvLyQGeoo8YXPO9tPLXbOKYSDu5NXrWBuZwGS+YiGZybnrL
UCurjZtEawOz5f0JGYq2YXbduA9ztL5kdLDYV/Q5RPbb3E1vkUQTpETsUXowqboExbfIPkc3eTSb
6RUi3HeKSDtE5m4ZkkNvFQ/oqyhyenVXkyrtE0g0QwbpjtcD6CaGlGpJhk0mIEkWBF4tP3qXnjxE
PbEcppub0oOqPnbut7Qk5fJcYWFPYWEoLeQn+AfY3MZVU9ImEaqMUFfeZhC8VgJjxIZQ1G5y/MNr
ISHONMia1YRMT0gtWmuzVZH159qsGdBce/bLIYZ2yzX2ykfd1GEJACO76OxPvSB4pI8vPb/UQa+f
IXE1IFDyJ7/VLjjz3SdtWK/63uWlj64EjOfKNnZdOu6nKtzKvWSELHlZOElglUiIXK1GZMK3eEYY
7N36KvGUe4GOPl3OTjD5l/Al7/MejgKiECEV3r1Aj7/zfDpW2WivYck84wq5NPzupvfonerH27qL
3uxCNc6BP1inY/7q+j7+A8Kea7kw1DItZsMLx0YGVxiOM8uGFrYYvI6NZ+qXvCV3Vj8vB8qsw6q4
IhuA24YwEJkZ3i79s9MxlltyiBsyqq5zoO4rUj68mhZ+TrOIHiArgqYkuFJ0+Yj1mto4BvH7NkZV
wdDjklogY4DvvIyGC6xb8QoP4xsxmIBTLtieotm6EkZ66586mB5BE+KlzxMyX0jrJiBAlPvnIsOd
CpwXGuMCA2IweZEBoq5dlwRBgcsq6A3XX0ky7MxZUFaLe/zUQKAyzEx4qFe2bJO7bth0odM9cIFj
JXnrf+lT31+KuVvLrrL3HpRlzZrZzfn9G57f1Txr9HuM/Vsr/W00eKgaCd19PpY52ISbFlUEVnpD
h4bGm4dFWIMnsImQz9D6MKTCBy2WwTt4S/7ssqivuYL3Q40PnLXxPPL2rAYuhgnUm2o3ROM1Pfcc
Lk1yJzj9BLLnvRaGGTJhcwnh8QdEOONxgVyemY+h9K4wnHyICVfKQpn0LAgJhQlN2m556qPmwmGx
GDFkg/58xRJklbb2iQ6YJ9baT55j1ms7gvK4GNMnUynEFg9OpudzqXHmIPP69wi2Zuo6t1qUMh53
GqzbcN/qce20zG7toUBtoh1uZQGEpiaOVs0o+QGHZ3UXdiXaFbq7thLT+GhX40YY9sTCSuPa6rIP
dvobYqiIvVp2YzIbR3P9YCRW7pDZrht4jSxoYXXgyzUl+rbwykccRB/slJu1nVF3HwsUf5eDRvsx
QuM9qbJD6KAOJnF3UVtXRa1baz/GTJwXLEQXO8Jwl3lrn1BOutintvcfCq3/RtoxfYu+mHCD5T2Y
SUqviBptuiG6SQfLwkTSvE5teuzL5W4xGc4M9VtjabhVfUxjVGE+1haW0akOH70RA22jR6w7CeXj
lSUA7uHl0EEIYE5BXln2gzOvktJ+T/sCqNw4AyV2jK1lzg+GTngp5R0Y8wrD1I6U5ezbxlAS5JR9
sEeMhYMTBNTRdET3ecxpq1kVxdhsClVRYY00fU/FiXIfknGOR0XnLE8ys581GAMWMTLsqhDF5AXY
SkefkAEgXFqVtYUVSHBCw1xt6R450PnJU9ndMdzUWcaJTTMvzFi+DrH5YTjavA2N4V6nJ2DuIIbO
UU6LSMuKEGo6NSPa7G9YmES8QzIWVMB2Eix9VWb+mMgVK2fqvxG1z+fNVdLYxno29NsEdz1MLTfI
fLR7zecocW3j3fa87wR9iahgdTCNcT/Mho/yIO4a28c6JXxMxSbRuYz2cO6wSRK7CzBg7ScvQxg3
5rXAFOmKwWMdkNZr4WPhwdzxkormAOftQsOg2FSY/mReP6Y57a26cxxaypsqRfbrYKsRHm4oc1WR
vzRYVXK5YhTwUltfM5akuqAGF8GKnJjsb91yfHXl+JkUHV0QNAoY4g1/px3UcITh9DdAaFpifcuI
IMDBU1v3gKNue8TQ1ZwWp4HEkoZGCe/Mf01t/Cf4nx7C7q634FX5bN3paoWcrLuUh8XlKQfdbgmU
zyzqNs4yEdTQ3euaXccAWCKIUQV8a3w0Bu1R96EiR/F8R8JtCEAb3BahaitPwwNbrRfPv/OYtWMy
KdxViY687rqUBbaif7nkksDwB/NoH7GNreBb7jo3xj9E6jl/bEiAHvU03HNMrts6NjdTKtiJDRje
yBsAIzUcJs9HGRG6FJKcX5QsNAeRPS3dzdjoL1qeH722N3bhNO+qKdxWQ07opYH6HQ3dZ9yAmbXN
A+sLMuEsMIDP2KpvHHrFtZ4dWEnbB005T4bExyEzAIqUtMznvkbuw38pGxMPnpfSkxK/xF28oXm+
INcC74bKI0xX83NlJfkmhJkNhmRVDrT4SFItToq0Z/UvWYnCHqJ2BnDrsZg5LV4YHzpqC4/Hd/f8
WKrMV072OE2KglRhaK1HlhyD062hodcrRIASk5B/tKqvOnThdMf1VRfFWzOzE0Kv00WdGR+AIKAX
paDMmY8zDPlMxvkxw8W21SrfB32mLiKay94QpBXZTHlVzls/J606JxFez65B+YqQQqsQBHS4sfKh
XqWE7II8ZBaSJF9VmF/qLp4mtmA223q7BmUr9/FUdTQMSXfVVsbXaBLqyB8F2vUO49ubi5vFXSbV
9VYcMrP+qtCAtm6Vf6U5Ud9xGLeNEV8tEUbVhg9rqfR7fbluY3/v3kxcTXkrXpFUfk+McGvYww9I
lqvQJ+cFTPsk3HZTDO4TBaIXc6vh5GjYxVcmcPvWwleG+ueiXmU+FVBqFB7X82Vu0zREnWG/TTAw
OojNq7oen3iP4gahNludDp1NG8077gdxr4+CDLieyPVHMqhakKD+PVEFDmuyCW+7+MufwBGaz/hn
HtyiZ7UJdcXGZ7GWYZisMHXgSMJL6bJbYMHLexPPbtXsmtbZmq+6Y5D/MJ+moqcrKGnvKl48hoLm
rZZnc9BZ5ssA90NEtOkseLX4z/jRJRGCh2hx9kL53mCOS5bCK1YADkcW/w4DzxndwwVzOFKPA9Sx
OLqtvznxhhFmvsa8pMHqNrfYqTmtgW9nbLAQ6C9xK+msNqorOx8fJnwK2zlOblJYj6aPj8xDk7WQ
YQM2gZcjMe9pNu/FO1bqd5fkstQ5MDP7yY2de8MpA/L5p5gOxKwjgkJPhWx5t0REp71pL039pe/s
D83FEsLfdSBUtSWNyzAm5frvLlSj6cZwaPor6npOkhOAb8EXbjvxGqrNq6f9D3tn1ts21q3pv1Ko
62bAeWh0HaAlUbPlMbbjG0K2Zc7zzF/fD+mkbKe+qnPOl1zkAI1KERwsiqQ2995rrXdw9wMu9LmU
7kNZRziyKZ+yvBuxArdRnYNl8IBrtQjqiCLav7FDa2EWUyeptR5E2FQaFeTUqR4TtbnMMK9GH0Aj
pqmvDbzCAVmg8iVAYnFHX1YqllyYgIhuHJyYAODQjBIqspTpE87N60ALtwXcYjHUnj2zIE9VFNlC
jSR32fkruc8OoR528yKPNlnTwScRMztPtWMoldtCphJr4RgThPBvg0p59JzksvA1m0vYYX5qoIZQ
Du0+EVC/CXWgGz7yF62CyaAAO8N5GRLhRh45azB2boTwoQHjoA0yfhdixpxLBtsZZwulkp6MutrI
ln+NIg4+5En4XDnjw/aih15q7sIEqkqiwDQuU+7Zbw992J6lgX8NheLIFOIojjBnI22WWtY/1Bna
Z6Y4Sn/HFk7aQ4pjl2wAb66nTGW36ugyF0pPalb05S2odbIJ3oMFJWisqe7jyN2Bgr6KzVadGaLw
ZXDbvZijeGglZzJdOKIoqypNgRi0OJUBWPRb/96PCnX+kmvZk6ZEj06WOUzg08tYyGdA2OhcdNgx
DuQPHU3GpLUdaK86Gb0oxJtSiTA/oAqSGGBIEtAvfQuFyZOcuyAAFavVKL8MrbHzB5QZxQwwvZC6
Kz1P2rk4r4YOPT/DD5eDa+wQdztipPkAdPy8iR3T9mmnvCF3sB0wAqjxX0vP0Hl1V3KBB1aLh4wh
JNgcDgcBR+MkavAJ1xRbq1H6YcgTbCwmTJm3CxRls8bmB6gceOrOhGI33lSmWFedQfIGmSaicmZ0
tOLkTIluUZBZeFF6UXjVvdeAfR2b4NDjjJUwPVq6Og2FXP4Buh+CmcO9Y1QHMrfnTumIRAlyS+8k
2VqQ7SI1vq48+Uvc6SqBnse0ts1WpjXYHhKCdpP416AXGIfFUdpZVLI10dh11cf3uCI8Ef3etGZV
bQz4IArmQgsUBO61bF9kzhemB/XG85iiOCTq94Kp2gU4KiTitBApJnmNBDppvaBXmDLk7j7uhX1q
ZMKBWPOuwyltMdQGuq4+LpAa7hF8MXIDQ0ZmXMXcLymQyxUoEHACNKyEJ+LeWV83NxhAmetuEA4Z
UfnGjUOSmKhPNn5L0IiyntKXwjwLAN1nGLP0ZSyh7wyWOUeOkkqEQaBmeuIqdqRV31v5RhNM4Pi9
Zc5hgMVXQo//lY8yB0LzbL7uQ/4z4L2kfLMwIvTeiySTGasqjTA+TvHXMBdu0t2bqn9G4QePLANO
VY7UY2rEKOSao/OzNJMgUM8MpRbW3M9ykJio1qpDpk+K54Q2t0NUlKuGGXrRMoY1BQlIv7rOuvSI
8r5JuofRZxDajSo11spwXgyjR+wlojSUkzceyrwBLgmKoISbItR9BYWJqb3eSifYwLw0zLBjx3lU
AhXZHJ0UOqpKqgVF3hOBYBU63RLOgTBHxuS5AGjTXBuO8eRZMuQXdRb0dMJO7eDM5+9FlYxVZcl3
VniogSLAET7Lx6/zxwqMokv43noPuJffmiqKGGayVuHfzJs+2A+ijvHjeRYgwwCyBpFVGO4QmTZF
ppLSNM7hMM4KA5X/TkPf2EXJS4sug7F0YAkxacOu2GG71sKCUHgjkAW1a7Ha1g24x9xFfjPtgawB
dOO1VjZJo2I8pBG9oZ8CTjwPPTKhulPPJCMraVmKMZN7iHdISJ1jkXiPoi3ToS6A1qjEL60/lGdV
WK1c0tuiRqSsuBYDbI8IC6wq2/LEe783ziz3BRRUsBOLkYtAwJn5ZkL3GFzH7a2jQEtpTGI0zwUe
ix7prKtSUMIpyAwrIHZGfB6N924V+KJ0F1r01iGmrlpIigU1KG0l+TtEJ1FWadQDMfaNLsZ3JaYx
tlBAMEDm815zEeqPTVTeRyhcACKTHxFvBUNcq2QOSVKB0yTtCfF3iKiVQGnOhHyLOvmh08JwBTKI
T8k7hVrYUjT14wAhMcZgYOE0FFcal0+Vo8Zb1RHDCfgqmglWAKGuYy40NDcS3hLUu3KYxSj9zBQS
Vlr2HAb5RWHhgxr1I7sogjMiq5sqrrBxdClMlQPJJ8MIjzVJPkabVIBsSsYsSr0NppnjBFr+ounw
X8lWuiv+urgQYzBLrQy8bSw9OQ85GRaISwJz12oPcQDSIIRKN0JNj8nIpYPMCyJzJDtrUbBWzaER
RgmauM5sK9EK5vyUPfQGf+M6J+PnD3VLvYwGYyluiAZHsQA8h/hdEdaXOQrbi1Ir+WnaFOXx4MzV
0FWoydt0WN5ILWlN5lLZJmhGxwJGBC9XkR2offGsouwOo5ROzJANODb+WaKK51amKitVrDHV7NPN
kAcQNMLE9kZp08FlcHBdtdy15NtDE0pDEHa3egIPVKw+UzXj908GxObIyDp+GWyjlLQ6cWsM8RUd
eaVZJqJSzNs88feVQf00R5IfsYFO2BW0YjTAEAusgHsSQNwjGG0n2jj/TCttNzQbLaQnjfz0NtEH
ZQ3nLKALS/utWo41oUIUZrUUw9syQlzuVWwH0pq0murRLIRWlbH2IRHIi0aYpWu3cQRtzJBwRzLV
eYLbzExrsULClxdtM3N8Jc+jjq8I8Q1CQKLQ5qqqKqDo8j382rtK59k6UqWjsheCoeG1X8TdbaFz
x7nGV2L4TSbG1enWKMnoZnOnWZoEFDzemyQld256KZJCoUVR6OZXsb2wROURSQQbX+RzKeuXSk4X
Ko2zLINaj62bIMEDt1mrBO4zUcCLT67VZEWxWPG0ZGkBw/Q8ZP7x7hJ1tbqKZcdugv4OOYZ91hgN
qgm49cWQL5HaoUQ0ICDQ+QN/JLyoscAT0NzHTNHrhWHWW5caKolDS7YKBCxIm+vZs1xh4Aw74aIZ
mbqmY95GXmOu4SlhmZBn2awCg7qQ83xdJztcpEm9OLCmeJFQZsnO1B47V0x15I0hw+xkWqHR5tRM
eu5c7YijX9MNz3WSX1pZYGtafjGUqE6XPsTy0jmC3ePTqqxD6L5xUJZadBldZsSMRxfa5tBSY9bh
TwW455ae8MUqUFaupUKc098BKVAFw44G88kLUYb1KHvhuMVMhzhHnfXMWIlrV3JKXxl3PXbUpbAJ
FKff6lBxZjh7QGiumcy6abcUMmEVZf51JUTisjAvZFVgYij2t02HQFUpkhXuis9VQ0VExwZRdvEP
6loLeZ0uGrh698wrqy+RTolMeZEb/8Ik2icIZlRsmu5OlQkHavhqM88SmLOvi1Tzzt0UVkKqUDYY
VdpL8Lxp8wXxCDDdzllYI22r1s+tSUI/C0jBN65wU5EUSOXIQvM70Ul+KJ+x6yPbGlUxDhftUSB0
LzyjRznMVzdxEFwKaoYIjYa6jTFg9Z5a5K+lhpgP1TiS/1lyEpX2sWpEZix6u5boe1ZhgnFIGj3C
KHf4LOQSwSQylo0C904noFXBKyoyLVp5CjKeQ74IhWAdi2gLFY5ykZdWsE3BJc9RfXd5yDPclne0
Iwybc7g2XtW2hwxqlorxsNkhneVhFdWn54ywAbNgZQapxEcTNQEHki37IC33MMvI+ltBdiEO2XNQ
ggWpvOBaFi1n7uWkXr1UQ6EvJ3ECga4+T/S5HwtP5NrbBwSrqb4CYxfUQ1NSZhu65Mkw0Ac1VEKj
ojzkIzMnkMRh5aJqd+6PC43sWyxYxnbaBU/lqdHIPGShzt2W5g3CBR2+nxjVh0AgSBCFS1OwUBYs
mn6R5fTDTibdBLUf0A7EO4zy2oUky2i4K2tThzOmDtad63uIyhTktNMybu3CIZCJ24G50Kzo0nyT
d+VNY2TDSoaAZDeIKXW4YFA7pjqHFki+4uWBRWxCUaowoIBj0FGQEehjdVD2RF5haitFWR+azLyK
Eh5oMsBXzaTiUFlVNgt9JCn5PAB4AS/ged4G54XTk+QnzQij8LGtJTRJDcryQS3dKnpugO54yPLE
WXkdBOsU6bLCOI+piC2gsAMnBjnvZMKyocQqRXhupoiWBZC2HL2BGp7iPF53yzjOEQ9zDoiSnbk6
sQphGTjYDL1YISQfI4GHtrKMSU53ostFjM0wLySluMzrkDSMjhJHT/1TZVxyo4pIAG6m01wEDqxx
X1NwqkxidylEyL/lkvliaA3cw+q2q0CaqQXTDaMHYVv2o2fM8Kyi+V4oqLMGL4ZOAx1ibHw6lDRE
Y1RtF0D9Y8W5a5XscxECpqhoXHJ504XlzipA+MDTtMGZf5ZCdA0MS31SmwKevCIhLWfJytzBWUN2
8Ral/mI3rr6xgPxss6D7LA1Q+NxMoNqe8gAM9RndgFXtCXOYItGyc8xg0QbRDQoR1E0NmPzAyIHT
9eeNQvVAU50v3gUIFHqVudMOdi1jyt0UZwiPYQqb1Ju+cc6zkgKxQS4ilDqgOgbnhAZ1FyfaqRi6
MxV5A2apC1yFdhCSkxmtE7/3qFyGKjytcJydUUc51wMPSndYQthslHWuVRsJxaQ67q6FfpDOarBA
cqYxDPhrdCmQVreUkxwqyBmjFSGkaJHXQ8hgwHOTMajLAT3hELmrqKWRczvKalXtwX/S22O5IVSV
tSjRUbZUj9biX0YpunwufX1arEpV2ugNPu8hAsl2JGUPke5DreugK8nCydXqIw7YjxWKyrR+edXm
/C7YZ8zhQYVLfSiRqyUJGQT4pQsBFTQFPp+cIgmiwmIjw0DFVuMxN2CWAT7Rw26DKvjM739lPBYZ
gkwu+QLStCT9S0uEd0hYpbmnruyuStk4ZVF1Z/blNVUIVEgDweWhV9SdYZflDuGAKo3oHeqoApxr
XUXeSPTwMq1jDLwNQaTqbDjKLsulR8lpkVlKwImN1aykwviISA2xsCTbNJ2+a4ptr/QrgzcoAb0X
03E7unCv1P5LIcPERsu6w0gcWJsDe744JUZ5Z2Uu2egkPc/VpeQwctKnR+jXrWO1OesQlIA721I8
sWvTB1InqtnSZaKaZ0ZkayPNhc7n2ZBPFDRN2xussw5I2iKR1Kcodi8hC3tbNIS2WBlPhPKzDIEw
Ju7xHgtq+Lx5vKp6TbSBzeE/TuKnTvSV1HbuvqyyfOmW+RU8MFvUUl7/UN0WBKVulWNMUyM9EFt5
RQ8PkSw44QhbQlqoNkoicN/IKao6WRymtwRhumsLfQsFwrN2ZDbmXZmM46Av2Z2R3HhZcaHUyqJD
1IHL8BctPNqFSbZ8XpDz0xHMneWUy+d+j4aeoYT7QM8vMS+Dq9tlVKw6ihhdjKEaNk15JSBQkp1X
gyih2twsYU0grxYyKcvKdZog9VGTE/YTlHcqzOJMbzjz0a+eO16e2GJWbV0z2DguDlbIRewkBBht
9GvufILFCE8XhHGZAuAcI0hM+hGAeHYp6OUBwgqWK/gLoZePepWfq2K1jq2otyuJ+W5UwQ5hXi3M
kyhFa7u9qFzlMVN3rkKv2fkttsPyiwXGIVU1FCsb62T01ZHkl5qbt1RQVl3iUisJdwpBqecyjehc
+dwIunMszM99nCTkGh9VN4qXEukBPdYvOhkyHOmpYpXl4hZdGaTNCvmu7NC7yUmYYjkJdqgJ5lai
H5JBuXaU4EqlT1maeDmGxbCyMgnLWvSIzWBepxTIdCSTgoBsJBS4AIqEnHfKAhglW6bLZCcDF1Oi
ZyxW8cZPkapupKVRVcxKSDZaSQcEQIj2alc8O0HzHGIO6gSYx+ZXWM3VvDQ9VJj0Htz9s99pp7pJ
bUwzFooYZStR6KiXYQkl5UTtuvdISpaCPQQykmfCuZION55m3AZGtxZlZQMpM18Ilbz3cRpGXhaM
Ts2AqJVwbfcvYKltPOMZMMpi3ljqUsMFrxLbRyDrF1H4qCqjwAHGR2F0CSVM5vfD+dGxFgXSB1Cd
pM9WWoBGsr54NdB2Kp17AZkE3IoRCnTjbq/F5jVcKxLcsflZLJp97aTnk5T//7c1UHRLNqZn8dT9
b/eULo7V8bdTUvlVfzjGpz9+vyPj7SfuB2OD1898NTaQRPUT2RnJxJGZcxmK+mZsIEkcMixTUSwT
/WMsDxKAgd4fv6vaJ1FSVN3iP1FVLVn+/beSGHY8JH5CTtmQcDVQRBHtS/m/42tg/v7B1EA0RfSn
VYVwVCamtRQuIXs6XnFH5R+/S/9LGmRIfhYehUp+j1y3QZMBWopVFSYqQCvfPZmLV6+E36iEXaR+
UvF5BTeG9xYKf/m28fi7b8tdRcy6lm9zzpiWwSC4TTumgTPnUkPtI5lpd2m4c8+UVXrjIxB8jw3l
yV35G3VJ8g0Snjn39vTc+25hbFA5TufkjwcBhx873f3zpUq6OPo5vPN7ENEkMPndZEVRLY0fT/x4
sb1UkjSKVOnMKHF8yiAGbpNxYbUKenREmOW2cT3yORXlWiW5MUauohD3DZDlXENdTWqL7bQWuFY1
g+eEj5esScCHE5Qjaz9E1oJFIw0BmpXiQ54l3VZw226rgCCbxwFx0rQvQcZmJqFDusjxX1iEPixQ
h4TBcjDRUa5Gnsi0MCfeSDI0gQ1hFdRVZMJmAR0SEdSG6Xbaho2SbqfNTGwuEjNvcYSRYX9rPsq3
Eio9gPHy7duidlPmEkagLxEEPoR1hFfKuIgL8tiZNmqhf9tVSCiuzQaD6hIPyVowDcy2CChkW5Bm
dMx1nYV21VF59sev1IxWXicYkxuDk25VoUF0R5+W0w4RusB2UBuitwgjzdYsnJXSNEsUuvKt2sD4
FwLv65o1rk2bZbFH2kVG1rXnGoGMoFnnGfl2WuTjmoS37aIVfRR2BJEAQ7SKrZFAv3q3nVIbtaPO
ucPrcF3loryC5VBxz4geDpp4JvqVs5x2VYMA5A8lYR1pLP+LKSL26lbhC1zP3NbHrWnXtHjblPLg
XmP+PhNy/HWn29XGh4BzADIP051Pv4pZuHuDUWw13e90l9Oa00Aqn02rohlmVC+C67c7lEMBocdp
26hawCyiUj9nHrMHJy+LLbYINNK3m5/WJEbONa+D3QsoLWLBW26nNYSKwB+rw8bsqGJYhnY7HYt8
x92UmQK6ggS9LpCv6/w633oJTu0zS67IKdUo7Uybion2Yo9rJS1B08xsO61NrUPWRHndjqPhuH/a
xS9uEiPQ5l3IwohZyLDTcieC5gVTg9px2RjzzhVQt7NypAG1KlwIXo5hmVJ37bYFEErwl/SoE4zY
w87yu60vFd22VY15mCbD2hi/a2q2zXjNr2tDfQnwmQz0W3vNAoNWO10UdUxzWTrF2XQ16XRJfy40
P0u31kh+m446JSwjPx00oEI0GgdMw3bSzHxTxCTt9FU981/9SaRiK1aUPUVisLdbsaeFUm6i9q0l
hbHSrXQlWTTd6egwrn23mTg9Is9WiQIQ2E8k5xATVxRHRm9kPKEuoX6aRfX92+mntZEuuK5xt5y2
oBnx1nU9GR2V59WWvOb9uJjWpn09JaIIOJCvzsORhzTtHMAGIjNtRfbr4Xd/WYknoRHiTTD2WXhO
Qbsb1zo1yIr7abV3Rwm0aXVa5KZ29Bgy7NIVkMB6OzB9On/b+Xa26W8Ek7JXlBDRTk/+Ta1UV1uJ
106+qr283eSMs7AHW/opVxu7KCnOrfWYZ2mnWzNgxr/e73TTstKEK8sVd69HVX2gv/MAQCPANj4Z
2ZOp3hbKXdozndcDZY9cg62NJ3n92+mvpu0R0fV65mlzOjDtez3du88kQh2v+jbaSYVsrBRRWHbB
+JL9q9O87ZNbBIrnclE9G2XKLNmqkMammZqtBg4yMo7TVjDuEsf2CsVFB6zFZjuyQae1t8X3++KO
QUXXFH8FNGAXQ3HnCYyfSwbvpR9v/l9+dvrY25F0+tzb9rT2/Vd9vCS3hq5g8Rh6Gb4yeeSU3sxu
xgFX8STb6LJoLSTiveoAewBMQZc6Ltpx1APQOcLHidNWjQxqI3cBrQ2ABZFjK9CiA6q4aFVYidPC
1MQrJUAPWRnHobcF+gTvN6cDiZ+f4AJkdj9+j5ih7puUQUcKn2EOWl48qgjI6Ha7NYmRsclPC3kc
oN823+0bRz0Utzv6q2hs9gau1YnKQ8Y8RFrUFOTn5Si9AthzKVsqgpJ1ugyL6oHH0WwECE/B6E3q
Uw6mArXVROS2BLG5Vs/VMAxfvxMccbI1pjcoV1Oc60Ngd3jLpKi68HjQA0cGOjfW2Kwg8FTlwIDH
8bKJy5Yp27iKF97XBbNatGN0FzHqPl12be+ss+ZpejYa3pApwW42bEr5EI1PZHpK+jjehUZ5HlhD
sHLLEphKq73UgZLvEAOZ4a5yzEtk+lrDXVth2WNpv6il1N2q7mciqnZTjjOsbpyeWEaNjEiDoQ3i
ufly2jc2B0VWAYF3INJnpTBYm1betxJDSJkbJWmt8FKXrNuKuW7fuyH1511aSOG2QRF1paEOlGuu
vEWxCDutcTGQD7NAxa2bql+rYWqSq0ZaQB5ukIXFv6aPt02bXfkSE5wUPNlCE7AfdxLjMlCLbC5X
HSjRP/np77jZf+4D9trMw4iaOBrrI0OTxWsLmFZ9PRzrsy2eQuQbiDaEg+EZ8hxGOULpngqSCitL
Q6ZAAGB+05ite151mkS9K2S+LDNv1WvjHGXebpWJWsOAGksvZSdCHxqnatMCdBqjtAUZfNpMlEZa
DchZYiH8nHXSRRIpzTY0BdzxxjXQwpQfPYqVJNoL/M/HCXA48Mu827ZEOjtyPOPu0PLK12PIh+wa
9JhWb7umv3g9R1w3TMlKHcw9oH9s2sdBKB8XCAspZKTH1VoNagqQTbUw1JoZkdhaMR8aD2Uh9zH9
0bTWjf3ztPZ2YPq714+AW32OArm0p30G4fTKRM9PzxKI8uNCHJKRGTyu0tiBVAyjXtWARNa0zxBU
DmfFvuklbTPtmg5iIg8/evwz6E0ozOVcXlSDNjPQKCxax9xgSHXRoXS1pKUwpCMuHhVOu2p1F03L
131VcXJNgAJT3XzapcWSsBCVMcwfP/V24G2zPUdv0FLJtdsoPjWtjewlDQC8uLGSzOYQrdxgWSlk
lWzNtNu75AR1+AzZkpTRcVUu9JvoQNhxBVnVooyxaOKrHsBGB7nEZkV2drnOK4FoyFXZ7gv/MEZJ
CDa62765reUjKlJYZq8i0w5lKp63anAuIf9czmNhlwaki7AM4Z1ZGRLKFuXo1mwl+yQ45N2+7vYD
TBALo6JdJWxM7Fm1S7Rm8Mhw/U0I/hOtX+TWEMmEqrxN9uYcSYw2m1dPlHmAor/kcAMr0uXYqj0U
6Uzj/q8rY6MFwVzsz3sqRuEdrEsEYd2F9xlIc/4ogV4P5o18U3s2FAnSn0hVBti7zCtcfCAYKCtD
hCmyoXzv+ktw5bl6bkI1/FwEF6X4GJ2Jy2y217bZEVezA2QxXtG5Px+2ylabBw/9vlwEL5R6jyUS
P3a6EC4AzJfAsh5gCs3NjfwsXSY21jr3VExu84W5QEp3mHnnyrpZw1Ce+ReGrZNPuyDoLGbixlzE
Z9I6e/QJLKuDBCUqs0O4Bv7SETYlmdo99Y6sXkrMsKtFKsycxSNGJecJKObhhqKOaoeXwsE99c/e
bfaS7vN9R+Q/Bwh7n+A/QZj9uUoW2kG+Ke/VxQk8+W5TPzgbrspfDSvEBi9557RterFVQLivcFDv
VVt0kaVjyFpAklGQsUHO6r4KkKK7al1bxu65AFC3dpYWGMEoHgXBZxbUjWtc7hHyFJ/V9BIR6v6L
C+JYxCd2gWwllE4k0Nt63RHWwklET4vkQLelyByUkD/tTIJHjbv7bm9cWtxWstHnybXeITJpIxyz
kVp8H+6UYT1iOXqbHnKgcXyGuursvbV1iUn2GRDLh8qal8/osQezuIQIsHb9RdYt+usIwp61rLp1
ZUGL3ExclCtYXMlRyXbisPxSxYDNLpMQK8cDOuRPmWAjQAOcgtIu/+N93D8az1ASm3aearsQRrm4
c5gKIwR4LuEqcpv385120wgzYSctswWKSs8e4yA+KCUtae9cUUkzvjTo/EChe7Co5yACTo1+h0lT
89DfWNke0oG4Z+51GT1IJ0TvyEyIjxa4s21zFGmV+V5C7XkFAx8nHRTlN2jYQrDyOtTYZz5FKW8m
3yWrqllQlDJu9cfmEgXi+3wDF1oEADrLkj2vv9BsTGfRXgNyx/CmfiY3fsJzTJVsqqtOuuikJZll
VV1xhZw+agn659KZslUuk37edbYVr1vYlyfxjMr0U3Sh2umcIO1GvnefwxvAXtBAcFjTZxSvDuFd
fodu4iXZAXfp2fUOvLh+SNcRmLT7aKMebvsr7VpYKxfBiVQ+mXrcVbSF+AK+T992y9TOKen0K8r0
q+ZSXqs7EW37WXEre4vmSHQcbspFN1Nt4R4+urEEazirF4gOUqhFmRrBLT4NJXGRSwvYECFdNgHE
ZfOAUxlpZwwLdGpIM3FPhXnl3qnSNpy516mz4NZTG7YhQoFEv+1MnslLc51cWl/ChXXb2fpiWIcP
8Uqz8Tz2zXMIMCIJ/jmd5sLdAiRoF7o6B0q+53VDLv6grFGS0u5oh3twy9APbVISLYjumRyshgP0
F7Nbaqvu8slZu3siz3WyHnhRI0TNLqq1uMFtoMGE0UI3GM27uWjNcBa55pluqh2a9OFCTueoMfTu
GtiYC+cHmSBe6wvrHs26nqIuiH5l6aBFSsuXZ/kBc0ptbtIOV1SK6pVrh/N8FXwB61t8JvYKBGxD
MBlaanewFIACZ+AN90AWN/neWcZb/RbciLmCoLXuwvm5AUwHo8BltlYYU8h6LyiKk44ETxXYJ2QK
9tZRvQg/UxpeeY+JNNcOXYTW5NvwZ+KAh/7eOCYqdBtxQw2Y5NFWxB0ATIJzeBOOmcRh1DE2qttW
AT2IwqUvm/c63qGltlb1VsZqKKsXChmwbTMGN9OaOwYk01qrKVWC5wGHW1S1RDuIml0IMX3lj38T
TdHN339aCXNmMSWYWeCcwQL90TnQu3JnGii7I84JjNGqt/Wfi6AQ662gRM12WpsOlGX2IFANIY9k
wqVqC3WLU+sS2WN5U5K5MlsBbvyg0lNOq0iMDbMSTvDCgMyrAp5hwgn5AMU1iHdbj1IeLnE4ZNDv
koMIpm3H4JChYMgchv1aR6GSidZozWGNphzTWuWNQcHbdkHSEUFpcQdsMFpkUdHPZAlBM3FcGD7T
2mntbZ9kNe0qLtAhRPPUl2j8oEIosMEIIwOUSPiBBpKAwhp+RaK4NQ3QdjM9kTYBTINVPYYy0wLW
wAEPcZj5Y3bhbYEkGr/Sn/vk1uMpNSLuE8Qj3Ri1TWtFZtLlvu1U9RL4v4/qpDxGgbpcwzkd1PWU
Dq7GlOC0po/ZYNQbxHXswf7RpetIVJwlZg30s3jVzfuMYcKps3xXgESCakd/XN92ed9uEABcClpn
UeH6lkASTbj2fYiIHWLoNSWjvBoQwyUToyA4gpJnTriOhrOONMii02qEDsdNzEybuclUCaOCG8Mt
xa0XY0k28wbpJivMfEkNoNtSB4C6J3Vo8fnm2h3GX7xQtbsYCU74Sh3o0GDM16mh0qDfY2YLM0VW
AHjQ+8XbvqYR+43s7JGii7cAiBCiUesUuLea34hlecDSCYq9o6/x8CG1PaboxirIXGsaer0xd6yW
YxbpNXn8lkyW5eZB0ww6ViFVAc93yjbpqx2xr0fPmj/21ehP1VI0WaalcteU2GtMCzFGIUZsaxiA
IESntOr0A0+Lt02zSn1uksBQZE4+/bzSGNoLvSERGIFHwjIPqZe+N0nv5GPS+XUx5pC1DDk3EJK4
LkKImSGO4yCYL5GhmzKsgRwU29dthE5i+39Yte1rXXAshtlTLeyyPhX91amsUWv5j//zViqbKkE3
6b/3R/98oq9VuJs+owr3lNZJNV4BBOTkfS2OFv2u8DNe8HRJ0/X+0xmiIyW++plTK9YnwJ6ypivU
2gzFlCmhQchwvx4WLPOTpRmKoquyNlbjqKBhgv7uCf3dM/jn23t9mP/8Nx9u4Ig2RrLwy6rwn6oP
j0ARx7LeB2f2v3kI353jw0NQeAKWpYGfV+Sx6PjhIUgSFu2aRh1Rm0qSv+BDoNP9wYegyp8sBRN6
VYIjiUCRSmH4fUswtE+6JBoiNTxVx3deoaX8Wk1B0yyqnD/WEoxPsqaRFR8LMyplRJ7q+4cgSRZP
AZqzIlmKolm/3kOgrC5TeP6xp2B9UmQFIKglybQHw/quKUhU9nWDop9hSRppGPH1C3+hXsHQx+r8
jz0Eej7L1FTZMDVdVamVf9cURO2TBrEOIIOkoY41Ih9+rfdB0fjxfvApqMYnVZJkSxFl/BU0SeOx
fnghZPGTptHkaA8qi7Gp/FpPQVa1H+8bFfpGPMJlOgeTt37Esvz1KXw78mvdv8JP98MDpPaJDp9e
8V239/7+Tf2TwnHVFJksiJTRf7kRUtF18784V/rbaYKqftLpDU1TNWnvuih99y6Y1idD0Q2VEEfm
YejmLzdCSvxCrxf13ST2rzPGv38K4idJgsVuKIYBZWa6yw9twfokaaahGwYG68yoxsnUr/VGSJKo
vF7Uv/8UZPMTeDIIpoZuatrrb/3hKcif0LOSLXEaHv8778N/YRT9Mwihph09T+GHfyr/VZTyd3/w
beb91+NfZ92b5z9+H6OLD384RiOv332a4qJx+z8+NJQpMnh38FukMH3P149/vcG/fvWH7/p2V992
rv1TccRYFEXvEZ749TJfUYr/Nzo+HuPj+7CAKZzybfs1iPpwne9Gxf/kxGX43XlVkHJvd/jH7//W
eQsfcZuPJwZx/DNOHB6T8lh+O9P4M/ISMgv40UueHyP/JS0S/8NVv065f/jcaZQWx+f021WOV/06
g/vxMyfJ6anyn+oPQSM9F93gj558cYqO7bE4fTvTeNmmOc4Tf/jMXwPd39KX37BcrOPHj4/dkpSf
0AqpUhT+84ff82vX+KPXvzqlhfvxkiVZFBmAf/TMa5647387z9S8FX2clP7oiTfPR+9DA5RUQ/oJ
XcgGR74k9T++ka/D8A9fcvLsH7/rReCoM7T98JnT9mOzUC2Tif2Pnnb3175Jl+Sf8L7suLL6Key/
XeLULkhS/ISXZJ/WAI6/f8yWbP6EtnF29JMPvYcEUP4nXPPZseijY/L8/nHIzM5/wk94dizL45NX
lydYQB/Pr6k/45H4T57vHj9mOcm6/IQ3/Awv91OZVh9atkyK5ye8MGd+WY7/suxD3ySTHvlJZ0/r
4vtT/5QLx4Lou8YtE+JY337af3/udDg9FsfvZk8yRok/5dTN8eO4Rbw1ZoF/tIM6nNrf1scYYqj/
cVjn/GNm42ecf3sqylP/7VxjT0VU/f9Yu4IdBGEY+iv8gszgzYtePBiNosTjgo0sKiSMA5/vmzCT
wjytd3hr2m5dX1tYCIHvqTclC2MAd8mOhOS3pn16pFFux6xEQ7uhoGSj8ZV7w6MZpgoWYgtsNbqg
+d5XWSpwJTlUhmt8CW+JV8vh+cKNhGc16RJMnAA0GuqmhaQvSRZryiPVtcUvnPUkTUB9KRWQ+1Q1
d0p2dhbbVlkmYMizG0ELOqJClBAw6bDA3BEdvEA+kkP7ZC2xK8VI/8VaNqeeZ5UKQgucuJdOV96h
3Zkyli9ixb1S+0ZkY8gIxQIH4dUgs5m4t0LdUMD/Co24Uz86vjVHFj9WIwXZLgkKn6WOE4zGN7Zs
ajSieKivNQfWNRr7/xTqj4cKETEhpulXvJ7zT74oHXqNk2vuifJFul1/AAAA//8=</cx:binary>
              </cx:geoCache>
            </cx:geography>
          </cx:layoutPr>
        </cx:series>
      </cx:plotAreaRegion>
    </cx:plotArea>
    <cx:legend pos="b" align="ctr" overlay="1">
      <cx:txPr>
        <a:bodyPr spcFirstLastPara="1" vertOverflow="ellipsis" wrap="square" lIns="0" tIns="0" rIns="0" bIns="0" anchor="ctr" anchorCtr="1"/>
        <a:lstStyle/>
        <a:p>
          <a:pPr>
            <a:defRPr/>
          </a:pPr>
          <a:endParaRPr lang="en-US"/>
        </a:p>
      </cx:txPr>
    </cx:legend>
  </cx:chart>
  <cx:spPr>
    <a:ln>
      <a:solidFill>
        <a:srgbClr val="227447"/>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reate a PivotTable'!A3"/></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reate copies'!A3"/></Relationships>
</file>

<file path=xl/drawings/_rels/drawing3.xml.rels><?xml version="1.0" encoding="UTF-8" standalone="yes"?>
<Relationships xmlns="http://schemas.openxmlformats.org/package/2006/relationships"><Relationship Id="rId1" Type="http://schemas.openxmlformats.org/officeDocument/2006/relationships/hyperlink" Target="#'Create PivotCharts'!A3"/></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hyperlink" Target="#'Add Slicers &amp; Timeline'!A3"/><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Final Dashboard'!B4"/><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microsoft.com/office/2014/relationships/chartEx" Target="../charts/chartEx1.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16</xdr:col>
      <xdr:colOff>519953</xdr:colOff>
      <xdr:row>1</xdr:row>
      <xdr:rowOff>70038</xdr:rowOff>
    </xdr:from>
    <xdr:to>
      <xdr:col>19</xdr:col>
      <xdr:colOff>658906</xdr:colOff>
      <xdr:row>15</xdr:row>
      <xdr:rowOff>123266</xdr:rowOff>
    </xdr:to>
    <xdr:grpSp>
      <xdr:nvGrpSpPr>
        <xdr:cNvPr id="11" name="Group 10">
          <a:extLst>
            <a:ext uri="{FF2B5EF4-FFF2-40B4-BE49-F238E27FC236}">
              <a16:creationId xmlns:a16="http://schemas.microsoft.com/office/drawing/2014/main" id="{ED462769-92A6-4C9E-BA55-F3742D642399}"/>
            </a:ext>
          </a:extLst>
        </xdr:cNvPr>
        <xdr:cNvGrpSpPr/>
      </xdr:nvGrpSpPr>
      <xdr:grpSpPr>
        <a:xfrm>
          <a:off x="17171894" y="279214"/>
          <a:ext cx="2888130" cy="2981699"/>
          <a:chOff x="800100" y="865655"/>
          <a:chExt cx="2895600" cy="3222251"/>
        </a:xfrm>
      </xdr:grpSpPr>
      <xdr:sp macro="" textlink="">
        <xdr:nvSpPr>
          <xdr:cNvPr id="2" name="Speech Bubble: Rectangle 1">
            <a:extLst>
              <a:ext uri="{FF2B5EF4-FFF2-40B4-BE49-F238E27FC236}">
                <a16:creationId xmlns:a16="http://schemas.microsoft.com/office/drawing/2014/main" id="{AF2CBAD5-5771-4F73-941C-F756B8C16732}"/>
              </a:ext>
            </a:extLst>
          </xdr:cNvPr>
          <xdr:cNvSpPr/>
        </xdr:nvSpPr>
        <xdr:spPr>
          <a:xfrm>
            <a:off x="800100" y="865655"/>
            <a:ext cx="2895600"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Verify your</a:t>
            </a:r>
            <a:r>
              <a:rPr lang="en-US" sz="1800" b="1" i="0" baseline="0">
                <a:solidFill>
                  <a:srgbClr val="227447"/>
                </a:solidFill>
                <a:latin typeface="Segoe UI" panose="020B0502040204020203" pitchFamily="34" charset="0"/>
                <a:cs typeface="Segoe UI" panose="020B0502040204020203" pitchFamily="34" charset="0"/>
              </a:rPr>
              <a:t> data</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Copy/Paste or query from another source or application.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This data was imported from the Northwind Traders database template for Microsoft Access.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 best results, make sure that your data is in Excel Table format (Home &gt; Format as Table), and doesn't contain any blank rows or columns.</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3" name="TextBox 2">
            <a:extLst>
              <a:ext uri="{FF2B5EF4-FFF2-40B4-BE49-F238E27FC236}">
                <a16:creationId xmlns:a16="http://schemas.microsoft.com/office/drawing/2014/main" id="{A0E8F95D-0192-40E2-8628-509403394E67}"/>
              </a:ext>
            </a:extLst>
          </xdr:cNvPr>
          <xdr:cNvSpPr txBox="1"/>
        </xdr:nvSpPr>
        <xdr:spPr>
          <a:xfrm>
            <a:off x="866775" y="905751"/>
            <a:ext cx="333375"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1</a:t>
            </a:r>
          </a:p>
        </xdr:txBody>
      </xdr:sp>
    </xdr:grpSp>
    <xdr:clientData/>
  </xdr:twoCellAnchor>
  <xdr:twoCellAnchor>
    <xdr:from>
      <xdr:col>16</xdr:col>
      <xdr:colOff>514912</xdr:colOff>
      <xdr:row>16</xdr:row>
      <xdr:rowOff>49305</xdr:rowOff>
    </xdr:from>
    <xdr:to>
      <xdr:col>19</xdr:col>
      <xdr:colOff>665878</xdr:colOff>
      <xdr:row>28</xdr:row>
      <xdr:rowOff>112059</xdr:rowOff>
    </xdr:to>
    <xdr:grpSp>
      <xdr:nvGrpSpPr>
        <xdr:cNvPr id="4" name="Group 3">
          <a:extLst>
            <a:ext uri="{FF2B5EF4-FFF2-40B4-BE49-F238E27FC236}">
              <a16:creationId xmlns:a16="http://schemas.microsoft.com/office/drawing/2014/main" id="{E69D073D-F48D-4913-BCB5-811A50D48408}"/>
            </a:ext>
          </a:extLst>
        </xdr:cNvPr>
        <xdr:cNvGrpSpPr/>
      </xdr:nvGrpSpPr>
      <xdr:grpSpPr>
        <a:xfrm>
          <a:off x="17166853" y="3396129"/>
          <a:ext cx="2893793" cy="2572871"/>
          <a:chOff x="17312530" y="3455893"/>
          <a:chExt cx="2907613" cy="2617695"/>
        </a:xfrm>
      </xdr:grpSpPr>
      <xdr:grpSp>
        <xdr:nvGrpSpPr>
          <xdr:cNvPr id="9" name="Group 8">
            <a:extLst>
              <a:ext uri="{FF2B5EF4-FFF2-40B4-BE49-F238E27FC236}">
                <a16:creationId xmlns:a16="http://schemas.microsoft.com/office/drawing/2014/main" id="{53662A56-EF30-47DE-9799-3DA2342007C6}"/>
              </a:ext>
            </a:extLst>
          </xdr:cNvPr>
          <xdr:cNvGrpSpPr/>
        </xdr:nvGrpSpPr>
        <xdr:grpSpPr>
          <a:xfrm>
            <a:off x="17312530" y="3455893"/>
            <a:ext cx="2907613" cy="2617695"/>
            <a:chOff x="4033559" y="867335"/>
            <a:chExt cx="2907613" cy="3222251"/>
          </a:xfrm>
        </xdr:grpSpPr>
        <xdr:sp macro="" textlink="">
          <xdr:nvSpPr>
            <xdr:cNvPr id="6" name="Speech Bubble: Rectangle 5">
              <a:extLst>
                <a:ext uri="{FF2B5EF4-FFF2-40B4-BE49-F238E27FC236}">
                  <a16:creationId xmlns:a16="http://schemas.microsoft.com/office/drawing/2014/main" id="{2EBDCED4-8175-4E12-A6D0-0A6E6597430F}"/>
                </a:ext>
              </a:extLst>
            </xdr:cNvPr>
            <xdr:cNvSpPr/>
          </xdr:nvSpPr>
          <xdr:spPr>
            <a:xfrm>
              <a:off x="4033559" y="867335"/>
              <a:ext cx="2907613" cy="3222251"/>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anywhere in your data range, then go to Insert &gt; PivotTable &gt; New Worksheet &gt; OK.</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We've already taken this step for you on the next worksheet, but you can do it yourself.</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7" name="TextBox 6">
              <a:extLst>
                <a:ext uri="{FF2B5EF4-FFF2-40B4-BE49-F238E27FC236}">
                  <a16:creationId xmlns:a16="http://schemas.microsoft.com/office/drawing/2014/main" id="{8A0A76BF-466F-4542-BAEC-9113E6887488}"/>
                </a:ext>
              </a:extLst>
            </xdr:cNvPr>
            <xdr:cNvSpPr txBox="1"/>
          </xdr:nvSpPr>
          <xdr:spPr>
            <a:xfrm>
              <a:off x="4095839" y="926540"/>
              <a:ext cx="334406" cy="33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2</a:t>
              </a:r>
            </a:p>
          </xdr:txBody>
        </xdr:sp>
      </xdr:grpSp>
      <xdr:sp macro="" textlink="">
        <xdr:nvSpPr>
          <xdr:cNvPr id="10" name="TextBox 9">
            <a:hlinkClick xmlns:r="http://schemas.openxmlformats.org/officeDocument/2006/relationships" r:id="rId1"/>
            <a:extLst>
              <a:ext uri="{FF2B5EF4-FFF2-40B4-BE49-F238E27FC236}">
                <a16:creationId xmlns:a16="http://schemas.microsoft.com/office/drawing/2014/main" id="{D21890AB-A564-4FAD-97E0-FD4B33B9BA90}"/>
              </a:ext>
            </a:extLst>
          </xdr:cNvPr>
          <xdr:cNvSpPr txBox="1"/>
        </xdr:nvSpPr>
        <xdr:spPr>
          <a:xfrm>
            <a:off x="18262072" y="5580529"/>
            <a:ext cx="1008529" cy="3585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twoCellAnchor editAs="oneCell">
    <xdr:from>
      <xdr:col>16</xdr:col>
      <xdr:colOff>504264</xdr:colOff>
      <xdr:row>29</xdr:row>
      <xdr:rowOff>22413</xdr:rowOff>
    </xdr:from>
    <xdr:to>
      <xdr:col>21</xdr:col>
      <xdr:colOff>132881</xdr:colOff>
      <xdr:row>44</xdr:row>
      <xdr:rowOff>171593</xdr:rowOff>
    </xdr:to>
    <xdr:pic>
      <xdr:nvPicPr>
        <xdr:cNvPr id="12" name="Picture 11">
          <a:extLst>
            <a:ext uri="{FF2B5EF4-FFF2-40B4-BE49-F238E27FC236}">
              <a16:creationId xmlns:a16="http://schemas.microsoft.com/office/drawing/2014/main" id="{F4172226-8BAD-459C-91DC-8A4AE12C307D}"/>
            </a:ext>
          </a:extLst>
        </xdr:cNvPr>
        <xdr:cNvPicPr>
          <a:picLocks noChangeAspect="1"/>
        </xdr:cNvPicPr>
      </xdr:nvPicPr>
      <xdr:blipFill>
        <a:blip xmlns:r="http://schemas.openxmlformats.org/officeDocument/2006/relationships" r:embed="rId2"/>
        <a:stretch>
          <a:fillRect/>
        </a:stretch>
      </xdr:blipFill>
      <xdr:spPr>
        <a:xfrm>
          <a:off x="17301882" y="6196854"/>
          <a:ext cx="3752381" cy="3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0</xdr:rowOff>
    </xdr:from>
    <xdr:to>
      <xdr:col>8</xdr:col>
      <xdr:colOff>171450</xdr:colOff>
      <xdr:row>25</xdr:row>
      <xdr:rowOff>104775</xdr:rowOff>
    </xdr:to>
    <xdr:grpSp>
      <xdr:nvGrpSpPr>
        <xdr:cNvPr id="7" name="Group 6">
          <a:extLst>
            <a:ext uri="{FF2B5EF4-FFF2-40B4-BE49-F238E27FC236}">
              <a16:creationId xmlns:a16="http://schemas.microsoft.com/office/drawing/2014/main" id="{C47804D5-D30E-496A-A719-55B2B6781C12}"/>
            </a:ext>
          </a:extLst>
        </xdr:cNvPr>
        <xdr:cNvGrpSpPr/>
      </xdr:nvGrpSpPr>
      <xdr:grpSpPr>
        <a:xfrm>
          <a:off x="4622800" y="368300"/>
          <a:ext cx="2895600" cy="4340225"/>
          <a:chOff x="4629150" y="381000"/>
          <a:chExt cx="2895600" cy="4486275"/>
        </a:xfrm>
      </xdr:grpSpPr>
      <xdr:grpSp>
        <xdr:nvGrpSpPr>
          <xdr:cNvPr id="8" name="Group 7">
            <a:extLst>
              <a:ext uri="{FF2B5EF4-FFF2-40B4-BE49-F238E27FC236}">
                <a16:creationId xmlns:a16="http://schemas.microsoft.com/office/drawing/2014/main" id="{7A9D31BD-1DD8-47D0-8FCC-105F8B21D772}"/>
              </a:ext>
            </a:extLst>
          </xdr:cNvPr>
          <xdr:cNvGrpSpPr/>
        </xdr:nvGrpSpPr>
        <xdr:grpSpPr>
          <a:xfrm>
            <a:off x="4629150" y="381000"/>
            <a:ext cx="2895600" cy="4486275"/>
            <a:chOff x="5305425" y="428625"/>
            <a:chExt cx="2895600" cy="4591050"/>
          </a:xfrm>
        </xdr:grpSpPr>
        <xdr:sp macro="" textlink="">
          <xdr:nvSpPr>
            <xdr:cNvPr id="4" name="Speech Bubble: Rectangle 3">
              <a:extLst>
                <a:ext uri="{FF2B5EF4-FFF2-40B4-BE49-F238E27FC236}">
                  <a16:creationId xmlns:a16="http://schemas.microsoft.com/office/drawing/2014/main" id="{20ABEF8A-394A-4010-8BA1-D16DB814DA0C}"/>
                </a:ext>
              </a:extLst>
            </xdr:cNvPr>
            <xdr:cNvSpPr/>
          </xdr:nvSpPr>
          <xdr:spPr>
            <a:xfrm>
              <a:off x="5305425" y="428625"/>
              <a:ext cx="2895600" cy="4486275"/>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a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PivotTable area on the left to launch the Field list, which will appear to the right.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In the Field list, click Category and Sales, then drag Sales into the Value field so it appears twice.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the Value Field Settings for the second Sales field to Show Values As &gt; % of Grand Total, then Format as Percentage.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Format your PivotTable as desired by renaming header fields, number format and PivotTable style.</a:t>
              </a:r>
            </a:p>
          </xdr:txBody>
        </xdr:sp>
        <xdr:sp macro="" textlink="">
          <xdr:nvSpPr>
            <xdr:cNvPr id="5" name="TextBox 4">
              <a:extLst>
                <a:ext uri="{FF2B5EF4-FFF2-40B4-BE49-F238E27FC236}">
                  <a16:creationId xmlns:a16="http://schemas.microsoft.com/office/drawing/2014/main" id="{DECC3DCE-094D-419D-B9B4-73112C62FDD3}"/>
                </a:ext>
              </a:extLst>
            </xdr:cNvPr>
            <xdr:cNvSpPr txBox="1"/>
          </xdr:nvSpPr>
          <xdr:spPr>
            <a:xfrm>
              <a:off x="5362575" y="457199"/>
              <a:ext cx="333375"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3</a:t>
              </a:r>
            </a:p>
          </xdr:txBody>
        </xdr:sp>
      </xdr:grpSp>
      <xdr:sp macro="" textlink="">
        <xdr:nvSpPr>
          <xdr:cNvPr id="6" name="TextBox 5">
            <a:hlinkClick xmlns:r="http://schemas.openxmlformats.org/officeDocument/2006/relationships" r:id="rId1"/>
            <a:extLst>
              <a:ext uri="{FF2B5EF4-FFF2-40B4-BE49-F238E27FC236}">
                <a16:creationId xmlns:a16="http://schemas.microsoft.com/office/drawing/2014/main" id="{DAD57E31-955E-4371-8733-133F41B01596}"/>
              </a:ext>
            </a:extLst>
          </xdr:cNvPr>
          <xdr:cNvSpPr txBox="1"/>
        </xdr:nvSpPr>
        <xdr:spPr>
          <a:xfrm>
            <a:off x="5572686" y="4371975"/>
            <a:ext cx="1008529" cy="320488"/>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twoCellAnchor editAs="oneCell">
    <xdr:from>
      <xdr:col>9</xdr:col>
      <xdr:colOff>676275</xdr:colOff>
      <xdr:row>3</xdr:row>
      <xdr:rowOff>171450</xdr:rowOff>
    </xdr:from>
    <xdr:to>
      <xdr:col>15</xdr:col>
      <xdr:colOff>199570</xdr:colOff>
      <xdr:row>20</xdr:row>
      <xdr:rowOff>47236</xdr:rowOff>
    </xdr:to>
    <xdr:pic>
      <xdr:nvPicPr>
        <xdr:cNvPr id="2" name="Picture 1">
          <a:extLst>
            <a:ext uri="{FF2B5EF4-FFF2-40B4-BE49-F238E27FC236}">
              <a16:creationId xmlns:a16="http://schemas.microsoft.com/office/drawing/2014/main" id="{0872EB6D-F12E-4643-A171-BD29F92931E4}"/>
            </a:ext>
          </a:extLst>
        </xdr:cNvPr>
        <xdr:cNvPicPr>
          <a:picLocks noChangeAspect="1"/>
        </xdr:cNvPicPr>
      </xdr:nvPicPr>
      <xdr:blipFill>
        <a:blip xmlns:r="http://schemas.openxmlformats.org/officeDocument/2006/relationships" r:embed="rId2"/>
        <a:stretch>
          <a:fillRect/>
        </a:stretch>
      </xdr:blipFill>
      <xdr:spPr>
        <a:xfrm>
          <a:off x="8715375" y="742950"/>
          <a:ext cx="3638095" cy="31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123827</xdr:rowOff>
    </xdr:from>
    <xdr:to>
      <xdr:col>6</xdr:col>
      <xdr:colOff>676275</xdr:colOff>
      <xdr:row>0</xdr:row>
      <xdr:rowOff>800101</xdr:rowOff>
    </xdr:to>
    <xdr:sp macro="" textlink="">
      <xdr:nvSpPr>
        <xdr:cNvPr id="5" name="Speech Bubble: Rectangle 4">
          <a:extLst>
            <a:ext uri="{FF2B5EF4-FFF2-40B4-BE49-F238E27FC236}">
              <a16:creationId xmlns:a16="http://schemas.microsoft.com/office/drawing/2014/main" id="{B0D12118-CB06-4D50-8F0E-0FFBCEFD9233}"/>
            </a:ext>
          </a:extLst>
        </xdr:cNvPr>
        <xdr:cNvSpPr/>
      </xdr:nvSpPr>
      <xdr:spPr>
        <a:xfrm>
          <a:off x="3457575" y="123827"/>
          <a:ext cx="3038475" cy="676274"/>
        </a:xfrm>
        <a:prstGeom prst="wedgeRectCallout">
          <a:avLst/>
        </a:prstGeom>
        <a:solidFill>
          <a:sysClr val="window" lastClr="FFFFFF"/>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227447"/>
              </a:solidFill>
            </a:rPr>
            <a:t>NOTE: We're limiting</a:t>
          </a:r>
          <a:r>
            <a:rPr lang="en-US" sz="1100" baseline="0">
              <a:solidFill>
                <a:srgbClr val="227447"/>
              </a:solidFill>
            </a:rPr>
            <a:t> this PivotTable to Top 10 Items to keep its size relative to the others. Click the Filter button &gt; Value Filters to change it.</a:t>
          </a:r>
        </a:p>
      </xdr:txBody>
    </xdr:sp>
    <xdr:clientData/>
  </xdr:twoCellAnchor>
  <xdr:twoCellAnchor>
    <xdr:from>
      <xdr:col>12</xdr:col>
      <xdr:colOff>238123</xdr:colOff>
      <xdr:row>13</xdr:row>
      <xdr:rowOff>0</xdr:rowOff>
    </xdr:from>
    <xdr:to>
      <xdr:col>18</xdr:col>
      <xdr:colOff>66675</xdr:colOff>
      <xdr:row>30</xdr:row>
      <xdr:rowOff>38100</xdr:rowOff>
    </xdr:to>
    <xdr:grpSp>
      <xdr:nvGrpSpPr>
        <xdr:cNvPr id="7" name="Group 6">
          <a:extLst>
            <a:ext uri="{FF2B5EF4-FFF2-40B4-BE49-F238E27FC236}">
              <a16:creationId xmlns:a16="http://schemas.microsoft.com/office/drawing/2014/main" id="{4856F23A-EFE4-42A2-81A2-578459FB41DD}"/>
            </a:ext>
          </a:extLst>
        </xdr:cNvPr>
        <xdr:cNvGrpSpPr/>
      </xdr:nvGrpSpPr>
      <xdr:grpSpPr>
        <a:xfrm>
          <a:off x="10099673" y="3162300"/>
          <a:ext cx="4933952" cy="3498850"/>
          <a:chOff x="10115548" y="3238500"/>
          <a:chExt cx="4933952" cy="3524250"/>
        </a:xfrm>
      </xdr:grpSpPr>
      <xdr:sp macro="" textlink="">
        <xdr:nvSpPr>
          <xdr:cNvPr id="3" name="Speech Bubble: Rectangle 2">
            <a:extLst>
              <a:ext uri="{FF2B5EF4-FFF2-40B4-BE49-F238E27FC236}">
                <a16:creationId xmlns:a16="http://schemas.microsoft.com/office/drawing/2014/main" id="{715336C8-A65F-4867-83DB-9E0033663AFE}"/>
              </a:ext>
            </a:extLst>
          </xdr:cNvPr>
          <xdr:cNvSpPr/>
        </xdr:nvSpPr>
        <xdr:spPr>
          <a:xfrm>
            <a:off x="10115548" y="3238500"/>
            <a:ext cx="4933952" cy="352425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copies of your PivotTable</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entire PivotTable, copy it with Ctrl+C, then paste it 3 times.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Change each PivotTable to reflect the details you want to display.</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Sort by values by clicking the Sort button in the Category field, then select More Sort Options.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At this point you might want to give your PivotTables meaningful names, so you know what they do. Otherwise, Excel will name them PivotTable1, PivotTable2 and so on. Go to PivotTable Tools &gt; Analyze &gt; Rename the PivotTable in the PivotTable Name box.</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D9D631F3-B6DA-4B45-9BB9-2BD70880E232}"/>
              </a:ext>
            </a:extLst>
          </xdr:cNvPr>
          <xdr:cNvSpPr txBox="1"/>
        </xdr:nvSpPr>
        <xdr:spPr>
          <a:xfrm>
            <a:off x="10190992" y="3267074"/>
            <a:ext cx="528099" cy="360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4</a:t>
            </a:r>
          </a:p>
        </xdr:txBody>
      </xdr:sp>
      <xdr:sp macro="" textlink="">
        <xdr:nvSpPr>
          <xdr:cNvPr id="6" name="TextBox 5">
            <a:hlinkClick xmlns:r="http://schemas.openxmlformats.org/officeDocument/2006/relationships" r:id="rId1"/>
            <a:extLst>
              <a:ext uri="{FF2B5EF4-FFF2-40B4-BE49-F238E27FC236}">
                <a16:creationId xmlns:a16="http://schemas.microsoft.com/office/drawing/2014/main" id="{9B988951-3591-4274-9677-0C6C5FF3F11C}"/>
              </a:ext>
            </a:extLst>
          </xdr:cNvPr>
          <xdr:cNvSpPr txBox="1"/>
        </xdr:nvSpPr>
        <xdr:spPr>
          <a:xfrm>
            <a:off x="12078260" y="6301729"/>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19051</xdr:colOff>
      <xdr:row>20</xdr:row>
      <xdr:rowOff>0</xdr:rowOff>
    </xdr:from>
    <xdr:to>
      <xdr:col>2</xdr:col>
      <xdr:colOff>790576</xdr:colOff>
      <xdr:row>33</xdr:row>
      <xdr:rowOff>19050</xdr:rowOff>
    </xdr:to>
    <xdr:graphicFrame macro="">
      <xdr:nvGraphicFramePr>
        <xdr:cNvPr id="5" name="pc_3a">
          <a:extLst>
            <a:ext uri="{FF2B5EF4-FFF2-40B4-BE49-F238E27FC236}">
              <a16:creationId xmlns:a16="http://schemas.microsoft.com/office/drawing/2014/main" id="{B6F52FFC-2CE9-46D3-B22F-9DF3693D7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295275</xdr:colOff>
      <xdr:row>24</xdr:row>
      <xdr:rowOff>9525</xdr:rowOff>
    </xdr:from>
    <xdr:to>
      <xdr:col>22</xdr:col>
      <xdr:colOff>85724</xdr:colOff>
      <xdr:row>45</xdr:row>
      <xdr:rowOff>172831</xdr:rowOff>
    </xdr:to>
    <xdr:pic>
      <xdr:nvPicPr>
        <xdr:cNvPr id="7" name="Picture 6">
          <a:extLst>
            <a:ext uri="{FF2B5EF4-FFF2-40B4-BE49-F238E27FC236}">
              <a16:creationId xmlns:a16="http://schemas.microsoft.com/office/drawing/2014/main" id="{5EB39CE3-97FF-4A87-9456-468932871CD2}"/>
            </a:ext>
          </a:extLst>
        </xdr:cNvPr>
        <xdr:cNvPicPr>
          <a:picLocks noChangeAspect="1"/>
        </xdr:cNvPicPr>
      </xdr:nvPicPr>
      <xdr:blipFill>
        <a:blip xmlns:r="http://schemas.openxmlformats.org/officeDocument/2006/relationships" r:embed="rId2"/>
        <a:stretch>
          <a:fillRect/>
        </a:stretch>
      </xdr:blipFill>
      <xdr:spPr>
        <a:xfrm>
          <a:off x="13220700" y="4581525"/>
          <a:ext cx="4591049" cy="4163806"/>
        </a:xfrm>
        <a:prstGeom prst="rect">
          <a:avLst/>
        </a:prstGeom>
      </xdr:spPr>
    </xdr:pic>
    <xdr:clientData/>
  </xdr:twoCellAnchor>
  <xdr:twoCellAnchor>
    <xdr:from>
      <xdr:col>4</xdr:col>
      <xdr:colOff>4762</xdr:colOff>
      <xdr:row>20</xdr:row>
      <xdr:rowOff>0</xdr:rowOff>
    </xdr:from>
    <xdr:to>
      <xdr:col>6</xdr:col>
      <xdr:colOff>676275</xdr:colOff>
      <xdr:row>32</xdr:row>
      <xdr:rowOff>180975</xdr:rowOff>
    </xdr:to>
    <xdr:graphicFrame macro="">
      <xdr:nvGraphicFramePr>
        <xdr:cNvPr id="9" name="pc_3b">
          <a:extLst>
            <a:ext uri="{FF2B5EF4-FFF2-40B4-BE49-F238E27FC236}">
              <a16:creationId xmlns:a16="http://schemas.microsoft.com/office/drawing/2014/main" id="{9751B8F5-ADE8-4F82-A651-58C11F8EF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157162</xdr:colOff>
      <xdr:row>20</xdr:row>
      <xdr:rowOff>9525</xdr:rowOff>
    </xdr:from>
    <xdr:to>
      <xdr:col>10</xdr:col>
      <xdr:colOff>676275</xdr:colOff>
      <xdr:row>32</xdr:row>
      <xdr:rowOff>180975</xdr:rowOff>
    </xdr:to>
    <xdr:graphicFrame macro="">
      <xdr:nvGraphicFramePr>
        <xdr:cNvPr id="10" name="pc_3c">
          <a:extLst>
            <a:ext uri="{FF2B5EF4-FFF2-40B4-BE49-F238E27FC236}">
              <a16:creationId xmlns:a16="http://schemas.microsoft.com/office/drawing/2014/main" id="{851FD4F7-64B7-4D2A-92CD-FBCC54A44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157162</xdr:colOff>
      <xdr:row>20</xdr:row>
      <xdr:rowOff>0</xdr:rowOff>
    </xdr:from>
    <xdr:to>
      <xdr:col>15</xdr:col>
      <xdr:colOff>9525</xdr:colOff>
      <xdr:row>33</xdr:row>
      <xdr:rowOff>19050</xdr:rowOff>
    </xdr:to>
    <xdr:graphicFrame macro="">
      <xdr:nvGraphicFramePr>
        <xdr:cNvPr id="11" name="pc_3d">
          <a:extLst>
            <a:ext uri="{FF2B5EF4-FFF2-40B4-BE49-F238E27FC236}">
              <a16:creationId xmlns:a16="http://schemas.microsoft.com/office/drawing/2014/main" id="{84415990-A64B-4306-98B9-2C253A605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276223</xdr:colOff>
      <xdr:row>1</xdr:row>
      <xdr:rowOff>9524</xdr:rowOff>
    </xdr:from>
    <xdr:to>
      <xdr:col>19</xdr:col>
      <xdr:colOff>657224</xdr:colOff>
      <xdr:row>23</xdr:row>
      <xdr:rowOff>38099</xdr:rowOff>
    </xdr:to>
    <xdr:grpSp>
      <xdr:nvGrpSpPr>
        <xdr:cNvPr id="6" name="Group 5">
          <a:extLst>
            <a:ext uri="{FF2B5EF4-FFF2-40B4-BE49-F238E27FC236}">
              <a16:creationId xmlns:a16="http://schemas.microsoft.com/office/drawing/2014/main" id="{70A6640E-3814-4DD1-B20F-E0FCAACD111F}"/>
            </a:ext>
          </a:extLst>
        </xdr:cNvPr>
        <xdr:cNvGrpSpPr/>
      </xdr:nvGrpSpPr>
      <xdr:grpSpPr>
        <a:xfrm>
          <a:off x="13166723" y="200024"/>
          <a:ext cx="3111501" cy="4044950"/>
          <a:chOff x="13201648" y="200024"/>
          <a:chExt cx="3124201" cy="4219575"/>
        </a:xfrm>
      </xdr:grpSpPr>
      <xdr:grpSp>
        <xdr:nvGrpSpPr>
          <xdr:cNvPr id="2" name="Group 1">
            <a:extLst>
              <a:ext uri="{FF2B5EF4-FFF2-40B4-BE49-F238E27FC236}">
                <a16:creationId xmlns:a16="http://schemas.microsoft.com/office/drawing/2014/main" id="{3BFA6A80-B918-4F15-AED3-A05D1572E0A6}"/>
              </a:ext>
            </a:extLst>
          </xdr:cNvPr>
          <xdr:cNvGrpSpPr/>
        </xdr:nvGrpSpPr>
        <xdr:grpSpPr>
          <a:xfrm>
            <a:off x="13201648" y="200024"/>
            <a:ext cx="3124201" cy="4219575"/>
            <a:chOff x="800099" y="865656"/>
            <a:chExt cx="3114675" cy="1905000"/>
          </a:xfrm>
        </xdr:grpSpPr>
        <xdr:sp macro="" textlink="">
          <xdr:nvSpPr>
            <xdr:cNvPr id="3" name="Speech Bubble: Rectangle 2">
              <a:extLst>
                <a:ext uri="{FF2B5EF4-FFF2-40B4-BE49-F238E27FC236}">
                  <a16:creationId xmlns:a16="http://schemas.microsoft.com/office/drawing/2014/main" id="{D8070D2F-9CCD-4DF9-87E2-B0694626CB61}"/>
                </a:ext>
              </a:extLst>
            </xdr:cNvPr>
            <xdr:cNvSpPr/>
          </xdr:nvSpPr>
          <xdr:spPr>
            <a:xfrm>
              <a:off x="80009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Create PivotCharts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Click anywhere in the first PivotTable and go to PivotTable Tools &gt; Analyze &gt; PivotChart &gt; select a chart type.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chose a Combo chart with Sales as a Column chart, and % Total as a Line chart plotted on the Secondary axis (see below).</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chart, then size and format as desired from the PivotChart Tools tab.</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Repeat for each of the other PivotTables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Now is a good time to rename your PivotCharts too.</a:t>
              </a:r>
              <a:endParaRPr lang="en-US" sz="1200" b="0" i="0">
                <a:solidFill>
                  <a:srgbClr val="227447"/>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3ED009D0-7B5D-4AB6-A358-AC5856D0D123}"/>
                </a:ext>
              </a:extLst>
            </xdr:cNvPr>
            <xdr:cNvSpPr txBox="1"/>
          </xdr:nvSpPr>
          <xdr:spPr>
            <a:xfrm>
              <a:off x="847725" y="872225"/>
              <a:ext cx="333375" cy="1654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5</a:t>
              </a:r>
            </a:p>
          </xdr:txBody>
        </xdr:sp>
      </xdr:grpSp>
      <xdr:sp macro="" textlink="">
        <xdr:nvSpPr>
          <xdr:cNvPr id="12" name="TextBox 11">
            <a:hlinkClick xmlns:r="http://schemas.openxmlformats.org/officeDocument/2006/relationships" r:id="rId6"/>
            <a:extLst>
              <a:ext uri="{FF2B5EF4-FFF2-40B4-BE49-F238E27FC236}">
                <a16:creationId xmlns:a16="http://schemas.microsoft.com/office/drawing/2014/main" id="{73A33B34-C33A-427B-94DA-835A671F7B40}"/>
              </a:ext>
            </a:extLst>
          </xdr:cNvPr>
          <xdr:cNvSpPr txBox="1"/>
        </xdr:nvSpPr>
        <xdr:spPr>
          <a:xfrm>
            <a:off x="14259484" y="3924300"/>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0</xdr:rowOff>
    </xdr:from>
    <xdr:to>
      <xdr:col>3</xdr:col>
      <xdr:colOff>790576</xdr:colOff>
      <xdr:row>33</xdr:row>
      <xdr:rowOff>19050</xdr:rowOff>
    </xdr:to>
    <xdr:graphicFrame macro="">
      <xdr:nvGraphicFramePr>
        <xdr:cNvPr id="5" name="Chart 4">
          <a:extLst>
            <a:ext uri="{FF2B5EF4-FFF2-40B4-BE49-F238E27FC236}">
              <a16:creationId xmlns:a16="http://schemas.microsoft.com/office/drawing/2014/main" id="{A6667491-7B53-4617-BACF-DB1481F58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20</xdr:row>
      <xdr:rowOff>0</xdr:rowOff>
    </xdr:from>
    <xdr:to>
      <xdr:col>7</xdr:col>
      <xdr:colOff>676275</xdr:colOff>
      <xdr:row>32</xdr:row>
      <xdr:rowOff>180975</xdr:rowOff>
    </xdr:to>
    <xdr:graphicFrame macro="">
      <xdr:nvGraphicFramePr>
        <xdr:cNvPr id="7" name="Chart 6">
          <a:extLst>
            <a:ext uri="{FF2B5EF4-FFF2-40B4-BE49-F238E27FC236}">
              <a16:creationId xmlns:a16="http://schemas.microsoft.com/office/drawing/2014/main" id="{935740CA-5C5A-4CFB-8CBD-902425EA5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157162</xdr:colOff>
      <xdr:row>20</xdr:row>
      <xdr:rowOff>9525</xdr:rowOff>
    </xdr:from>
    <xdr:to>
      <xdr:col>11</xdr:col>
      <xdr:colOff>676275</xdr:colOff>
      <xdr:row>32</xdr:row>
      <xdr:rowOff>180975</xdr:rowOff>
    </xdr:to>
    <xdr:graphicFrame macro="">
      <xdr:nvGraphicFramePr>
        <xdr:cNvPr id="8" name="Chart 7">
          <a:extLst>
            <a:ext uri="{FF2B5EF4-FFF2-40B4-BE49-F238E27FC236}">
              <a16:creationId xmlns:a16="http://schemas.microsoft.com/office/drawing/2014/main" id="{4C9102B4-6A7A-4E6C-B752-DB24755A2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157162</xdr:colOff>
      <xdr:row>20</xdr:row>
      <xdr:rowOff>0</xdr:rowOff>
    </xdr:from>
    <xdr:to>
      <xdr:col>16</xdr:col>
      <xdr:colOff>9525</xdr:colOff>
      <xdr:row>33</xdr:row>
      <xdr:rowOff>19050</xdr:rowOff>
    </xdr:to>
    <xdr:graphicFrame macro="">
      <xdr:nvGraphicFramePr>
        <xdr:cNvPr id="9" name="Chart 8">
          <a:extLst>
            <a:ext uri="{FF2B5EF4-FFF2-40B4-BE49-F238E27FC236}">
              <a16:creationId xmlns:a16="http://schemas.microsoft.com/office/drawing/2014/main" id="{1F4A7F75-A4C3-4BB9-9405-6B742B0C8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14820</xdr:colOff>
      <xdr:row>0</xdr:row>
      <xdr:rowOff>104775</xdr:rowOff>
    </xdr:from>
    <xdr:to>
      <xdr:col>3</xdr:col>
      <xdr:colOff>656167</xdr:colOff>
      <xdr:row>0</xdr:row>
      <xdr:rowOff>2286001</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7417856A-AE51-4FBB-B2BF-52092A6C825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73570" y="104775"/>
              <a:ext cx="3128430" cy="2181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1220259</xdr:rowOff>
    </xdr:from>
    <xdr:to>
      <xdr:col>11</xdr:col>
      <xdr:colOff>349250</xdr:colOff>
      <xdr:row>0</xdr:row>
      <xdr:rowOff>2287059</xdr:rowOff>
    </xdr:to>
    <mc:AlternateContent xmlns:mc="http://schemas.openxmlformats.org/markup-compatibility/2006" xmlns:a14="http://schemas.microsoft.com/office/drawing/2010/main">
      <mc:Choice Requires="a14">
        <xdr:graphicFrame macro="">
          <xdr:nvGraphicFramePr>
            <xdr:cNvPr id="11" name="Customer Name 1">
              <a:extLst>
                <a:ext uri="{FF2B5EF4-FFF2-40B4-BE49-F238E27FC236}">
                  <a16:creationId xmlns:a16="http://schemas.microsoft.com/office/drawing/2014/main" id="{F3D6674E-D577-4030-A506-51384EDF08DB}"/>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6579666" y="1220259"/>
              <a:ext cx="2955917"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600083</xdr:colOff>
      <xdr:row>0</xdr:row>
      <xdr:rowOff>114301</xdr:rowOff>
    </xdr:from>
    <xdr:to>
      <xdr:col>11</xdr:col>
      <xdr:colOff>349250</xdr:colOff>
      <xdr:row>0</xdr:row>
      <xdr:rowOff>1143001</xdr:rowOff>
    </xdr:to>
    <mc:AlternateContent xmlns:mc="http://schemas.openxmlformats.org/markup-compatibility/2006" xmlns:a14="http://schemas.microsoft.com/office/drawing/2010/main">
      <mc:Choice Requires="a14">
        <xdr:graphicFrame macro="">
          <xdr:nvGraphicFramePr>
            <xdr:cNvPr id="12" name="Employee 1">
              <a:extLst>
                <a:ext uri="{FF2B5EF4-FFF2-40B4-BE49-F238E27FC236}">
                  <a16:creationId xmlns:a16="http://schemas.microsoft.com/office/drawing/2014/main" id="{C620A967-BA28-4C1A-B1B3-D178C38984F0}"/>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6579666" y="114301"/>
              <a:ext cx="2955917"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727079</xdr:colOff>
      <xdr:row>0</xdr:row>
      <xdr:rowOff>114300</xdr:rowOff>
    </xdr:from>
    <xdr:to>
      <xdr:col>7</xdr:col>
      <xdr:colOff>520577</xdr:colOff>
      <xdr:row>1</xdr:row>
      <xdr:rowOff>0</xdr:rowOff>
    </xdr:to>
    <mc:AlternateContent xmlns:mc="http://schemas.openxmlformats.org/markup-compatibility/2006" xmlns:a14="http://schemas.microsoft.com/office/drawing/2010/main">
      <mc:Choice Requires="a14">
        <xdr:graphicFrame macro="">
          <xdr:nvGraphicFramePr>
            <xdr:cNvPr id="13" name="Product Name 1">
              <a:extLst>
                <a:ext uri="{FF2B5EF4-FFF2-40B4-BE49-F238E27FC236}">
                  <a16:creationId xmlns:a16="http://schemas.microsoft.com/office/drawing/2014/main" id="{1ADE16C5-FB1B-4152-B184-B3CDA47875F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3372912" y="114300"/>
              <a:ext cx="3127248" cy="218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455085</xdr:colOff>
      <xdr:row>0</xdr:row>
      <xdr:rowOff>453498</xdr:rowOff>
    </xdr:from>
    <xdr:to>
      <xdr:col>15</xdr:col>
      <xdr:colOff>677335</xdr:colOff>
      <xdr:row>0</xdr:row>
      <xdr:rowOff>1825098</xdr:rowOff>
    </xdr:to>
    <mc:AlternateContent xmlns:mc="http://schemas.openxmlformats.org/markup-compatibility/2006" xmlns:tsle="http://schemas.microsoft.com/office/drawing/2012/timeslicer">
      <mc:Choice Requires="tsle">
        <xdr:graphicFrame macro="">
          <xdr:nvGraphicFramePr>
            <xdr:cNvPr id="14" name="Order Date 2">
              <a:extLst>
                <a:ext uri="{FF2B5EF4-FFF2-40B4-BE49-F238E27FC236}">
                  <a16:creationId xmlns:a16="http://schemas.microsoft.com/office/drawing/2014/main" id="{7BE64CB3-7F7A-4B6C-BD61-683D91498E12}"/>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9682429" y="453498"/>
              <a:ext cx="3448844"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16</xdr:col>
      <xdr:colOff>360890</xdr:colOff>
      <xdr:row>0</xdr:row>
      <xdr:rowOff>200024</xdr:rowOff>
    </xdr:from>
    <xdr:to>
      <xdr:col>22</xdr:col>
      <xdr:colOff>313268</xdr:colOff>
      <xdr:row>28</xdr:row>
      <xdr:rowOff>179917</xdr:rowOff>
    </xdr:to>
    <xdr:grpSp>
      <xdr:nvGrpSpPr>
        <xdr:cNvPr id="16" name="Group 15">
          <a:extLst>
            <a:ext uri="{FF2B5EF4-FFF2-40B4-BE49-F238E27FC236}">
              <a16:creationId xmlns:a16="http://schemas.microsoft.com/office/drawing/2014/main" id="{8C1DD7B5-0DCD-4228-A367-D0B295E8AEF8}"/>
            </a:ext>
          </a:extLst>
        </xdr:cNvPr>
        <xdr:cNvGrpSpPr/>
      </xdr:nvGrpSpPr>
      <xdr:grpSpPr>
        <a:xfrm>
          <a:off x="13410140" y="200024"/>
          <a:ext cx="4048128" cy="7726893"/>
          <a:chOff x="13441890" y="200024"/>
          <a:chExt cx="4079878" cy="7695143"/>
        </a:xfrm>
      </xdr:grpSpPr>
      <xdr:grpSp>
        <xdr:nvGrpSpPr>
          <xdr:cNvPr id="2" name="Group 1">
            <a:extLst>
              <a:ext uri="{FF2B5EF4-FFF2-40B4-BE49-F238E27FC236}">
                <a16:creationId xmlns:a16="http://schemas.microsoft.com/office/drawing/2014/main" id="{21D9D606-C8B3-4A5E-8455-69281DCA86E8}"/>
              </a:ext>
            </a:extLst>
          </xdr:cNvPr>
          <xdr:cNvGrpSpPr/>
        </xdr:nvGrpSpPr>
        <xdr:grpSpPr>
          <a:xfrm>
            <a:off x="13441890" y="200024"/>
            <a:ext cx="4079878" cy="7695143"/>
            <a:chOff x="985929" y="865656"/>
            <a:chExt cx="3114675" cy="1905000"/>
          </a:xfrm>
        </xdr:grpSpPr>
        <xdr:sp macro="" textlink="">
          <xdr:nvSpPr>
            <xdr:cNvPr id="3" name="Speech Bubble: Rectangle 2">
              <a:extLst>
                <a:ext uri="{FF2B5EF4-FFF2-40B4-BE49-F238E27FC236}">
                  <a16:creationId xmlns:a16="http://schemas.microsoft.com/office/drawing/2014/main" id="{C91FAE54-67A9-4CF1-96AF-6CCE7A808EE4}"/>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Add Slicers</a:t>
              </a:r>
              <a:r>
                <a:rPr lang="en-US" sz="1800" b="1" i="0" baseline="0">
                  <a:solidFill>
                    <a:srgbClr val="227447"/>
                  </a:solidFill>
                  <a:latin typeface="Segoe UI" panose="020B0502040204020203" pitchFamily="34" charset="0"/>
                  <a:cs typeface="Segoe UI" panose="020B0502040204020203" pitchFamily="34" charset="0"/>
                </a:rPr>
                <a:t> &amp; Timeline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Temporarily increase row 1's height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Slicer, then check Category, Product, Company and Employee.</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4 Slicers will be placed on the worksheet, so you'll need to arrange them as you see fit. If you click on each Slicer you can go to Slicer Tools &gt; Options and change the Style, how many columns are displayed, etc. You can also align the Slicers to each other.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Slicer Connections - The Slicers will only be connected to the PivotTable you used to create them, so you need to select each Slicer then go to Slicer Tools &gt; Options &gt; Report Connections and check which PivotTables you want connected to each. Slicers and Timelines can control PivotTables on any worksheet.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any PivotTable and go to PivotTable Tools &gt; Analyze &gt; Filter &gt; Insert Timeline &gt; select Order Date. </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Select the Timeline and place it wherever you want it, then go to Timeline Tools &gt; Options &gt; Report Connections and check each PivotTable you want to connect.</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Final adjustments - Now you can make any final adjustments, like turning off Gridlines and Headings (see the View tab), adding a report title and moving things around so they fit your needs.</a:t>
              </a:r>
            </a:p>
          </xdr:txBody>
        </xdr:sp>
        <xdr:sp macro="" textlink="">
          <xdr:nvSpPr>
            <xdr:cNvPr id="4" name="TextBox 3">
              <a:extLst>
                <a:ext uri="{FF2B5EF4-FFF2-40B4-BE49-F238E27FC236}">
                  <a16:creationId xmlns:a16="http://schemas.microsoft.com/office/drawing/2014/main" id="{26DF3116-A980-4E67-9FEA-3D106C092133}"/>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sp macro="" textlink="">
        <xdr:nvSpPr>
          <xdr:cNvPr id="15" name="TextBox 14">
            <a:hlinkClick xmlns:r="http://schemas.openxmlformats.org/officeDocument/2006/relationships" r:id="rId5"/>
            <a:extLst>
              <a:ext uri="{FF2B5EF4-FFF2-40B4-BE49-F238E27FC236}">
                <a16:creationId xmlns:a16="http://schemas.microsoft.com/office/drawing/2014/main" id="{8A731059-AC00-41E4-9C76-6C40DF8500C8}"/>
              </a:ext>
            </a:extLst>
          </xdr:cNvPr>
          <xdr:cNvSpPr txBox="1"/>
        </xdr:nvSpPr>
        <xdr:spPr>
          <a:xfrm>
            <a:off x="14977565" y="7228416"/>
            <a:ext cx="1008529" cy="344711"/>
          </a:xfrm>
          <a:prstGeom prst="rect">
            <a:avLst/>
          </a:prstGeom>
          <a:noFill/>
          <a:ln w="9525" cmpd="sng">
            <a:solidFill>
              <a:srgbClr val="22744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227447"/>
                </a:solidFill>
              </a:rPr>
              <a:t>NEXT &gt;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514350</xdr:colOff>
      <xdr:row>1</xdr:row>
      <xdr:rowOff>19046</xdr:rowOff>
    </xdr:from>
    <xdr:to>
      <xdr:col>5</xdr:col>
      <xdr:colOff>0</xdr:colOff>
      <xdr:row>15</xdr:row>
      <xdr:rowOff>47624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5DFD811-CBC4-4EBD-A2F3-C4860EF8E6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 y="438146"/>
              <a:ext cx="4108450" cy="26955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50008</xdr:colOff>
      <xdr:row>1</xdr:row>
      <xdr:rowOff>19046</xdr:rowOff>
    </xdr:from>
    <xdr:to>
      <xdr:col>6</xdr:col>
      <xdr:colOff>35719</xdr:colOff>
      <xdr:row>5</xdr:row>
      <xdr:rowOff>52384</xdr:rowOff>
    </xdr:to>
    <xdr:grpSp>
      <xdr:nvGrpSpPr>
        <xdr:cNvPr id="4" name="Group 3">
          <a:extLst>
            <a:ext uri="{FF2B5EF4-FFF2-40B4-BE49-F238E27FC236}">
              <a16:creationId xmlns:a16="http://schemas.microsoft.com/office/drawing/2014/main" id="{61B29FC1-62EF-4C5E-9659-D3825797A40C}"/>
            </a:ext>
          </a:extLst>
        </xdr:cNvPr>
        <xdr:cNvGrpSpPr/>
      </xdr:nvGrpSpPr>
      <xdr:grpSpPr>
        <a:xfrm>
          <a:off x="4669633" y="439734"/>
          <a:ext cx="1652586" cy="842963"/>
          <a:chOff x="8591550" y="371475"/>
          <a:chExt cx="1619250" cy="847725"/>
        </a:xfrm>
      </xdr:grpSpPr>
      <xdr:sp macro="" textlink="">
        <xdr:nvSpPr>
          <xdr:cNvPr id="5" name="Rectangle: Rounded Corners 4">
            <a:extLst>
              <a:ext uri="{FF2B5EF4-FFF2-40B4-BE49-F238E27FC236}">
                <a16:creationId xmlns:a16="http://schemas.microsoft.com/office/drawing/2014/main" id="{76BEF209-AC9D-4B3A-80C4-9701A4664770}"/>
              </a:ext>
            </a:extLst>
          </xdr:cNvPr>
          <xdr:cNvSpPr/>
        </xdr:nvSpPr>
        <xdr:spPr>
          <a:xfrm>
            <a:off x="8591550" y="381000"/>
            <a:ext cx="1619250" cy="83820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Top Corners Rounded 5">
            <a:extLst>
              <a:ext uri="{FF2B5EF4-FFF2-40B4-BE49-F238E27FC236}">
                <a16:creationId xmlns:a16="http://schemas.microsoft.com/office/drawing/2014/main" id="{0BAF2F6E-FFE9-4BB7-AE40-BB8BB97788FF}"/>
              </a:ext>
            </a:extLst>
          </xdr:cNvPr>
          <xdr:cNvSpPr/>
        </xdr:nvSpPr>
        <xdr:spPr>
          <a:xfrm>
            <a:off x="8591550" y="37147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Top Sales Rep</a:t>
            </a:r>
          </a:p>
        </xdr:txBody>
      </xdr:sp>
    </xdr:grpSp>
    <xdr:clientData/>
  </xdr:twoCellAnchor>
  <xdr:twoCellAnchor editAs="oneCell">
    <xdr:from>
      <xdr:col>6</xdr:col>
      <xdr:colOff>83343</xdr:colOff>
      <xdr:row>1</xdr:row>
      <xdr:rowOff>19046</xdr:rowOff>
    </xdr:from>
    <xdr:to>
      <xdr:col>8</xdr:col>
      <xdr:colOff>261937</xdr:colOff>
      <xdr:row>6</xdr:row>
      <xdr:rowOff>178589</xdr:rowOff>
    </xdr:to>
    <xdr:grpSp>
      <xdr:nvGrpSpPr>
        <xdr:cNvPr id="8" name="Group 7">
          <a:extLst>
            <a:ext uri="{FF2B5EF4-FFF2-40B4-BE49-F238E27FC236}">
              <a16:creationId xmlns:a16="http://schemas.microsoft.com/office/drawing/2014/main" id="{D9F609E5-8285-485C-A3EB-3D76A632FE84}"/>
            </a:ext>
          </a:extLst>
        </xdr:cNvPr>
        <xdr:cNvGrpSpPr/>
      </xdr:nvGrpSpPr>
      <xdr:grpSpPr>
        <a:xfrm>
          <a:off x="6369843" y="439734"/>
          <a:ext cx="1758157" cy="1159668"/>
          <a:chOff x="13239750" y="504825"/>
          <a:chExt cx="1619250" cy="1171575"/>
        </a:xfrm>
      </xdr:grpSpPr>
      <xdr:sp macro="" textlink="">
        <xdr:nvSpPr>
          <xdr:cNvPr id="9" name="Rectangle: Rounded Corners 8">
            <a:extLst>
              <a:ext uri="{FF2B5EF4-FFF2-40B4-BE49-F238E27FC236}">
                <a16:creationId xmlns:a16="http://schemas.microsoft.com/office/drawing/2014/main" id="{7D64C3B4-0B88-49F0-9121-D01E91C5DF8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4C149DE-F1EC-4E5D-B180-FEF8D2BA90B8}"/>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mn-lt"/>
                <a:cs typeface="Segoe UI Light" panose="020B0502040204020203" pitchFamily="34" charset="0"/>
              </a:rPr>
              <a:t>YTD Sales</a:t>
            </a:r>
          </a:p>
        </xdr:txBody>
      </xdr:sp>
    </xdr:grpSp>
    <xdr:clientData/>
  </xdr:twoCellAnchor>
  <xdr:twoCellAnchor editAs="oneCell">
    <xdr:from>
      <xdr:col>5</xdr:col>
      <xdr:colOff>85725</xdr:colOff>
      <xdr:row>8</xdr:row>
      <xdr:rowOff>16667</xdr:rowOff>
    </xdr:from>
    <xdr:to>
      <xdr:col>8</xdr:col>
      <xdr:colOff>261937</xdr:colOff>
      <xdr:row>15</xdr:row>
      <xdr:rowOff>37622</xdr:rowOff>
    </xdr:to>
    <mc:AlternateContent xmlns:mc="http://schemas.openxmlformats.org/markup-compatibility/2006" xmlns:a14="http://schemas.microsoft.com/office/drawing/2010/main">
      <mc:Choice Requires="a14">
        <xdr:graphicFrame macro="">
          <xdr:nvGraphicFramePr>
            <xdr:cNvPr id="14" name="Order Date 1">
              <a:extLst>
                <a:ext uri="{FF2B5EF4-FFF2-40B4-BE49-F238E27FC236}">
                  <a16:creationId xmlns:a16="http://schemas.microsoft.com/office/drawing/2014/main" id="{C9CD7F66-D2AA-48C7-A95B-DE1A27ADC68E}"/>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4729163" y="1850230"/>
              <a:ext cx="3426618"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517399</xdr:colOff>
      <xdr:row>16</xdr:row>
      <xdr:rowOff>46704</xdr:rowOff>
    </xdr:from>
    <xdr:to>
      <xdr:col>4</xdr:col>
      <xdr:colOff>317981</xdr:colOff>
      <xdr:row>34</xdr:row>
      <xdr:rowOff>226220</xdr:rowOff>
    </xdr:to>
    <xdr:grpSp>
      <xdr:nvGrpSpPr>
        <xdr:cNvPr id="11" name="Group 10">
          <a:extLst>
            <a:ext uri="{FF2B5EF4-FFF2-40B4-BE49-F238E27FC236}">
              <a16:creationId xmlns:a16="http://schemas.microsoft.com/office/drawing/2014/main" id="{F9B1FA1E-F8A5-4F54-8E51-46B2F42DF227}"/>
            </a:ext>
          </a:extLst>
        </xdr:cNvPr>
        <xdr:cNvGrpSpPr/>
      </xdr:nvGrpSpPr>
      <xdr:grpSpPr>
        <a:xfrm>
          <a:off x="517399" y="3213767"/>
          <a:ext cx="3737582" cy="3751391"/>
          <a:chOff x="13239750" y="509076"/>
          <a:chExt cx="1619250" cy="1167324"/>
        </a:xfrm>
      </xdr:grpSpPr>
      <xdr:sp macro="" textlink="">
        <xdr:nvSpPr>
          <xdr:cNvPr id="12" name="Rectangle: Rounded Corners 11">
            <a:extLst>
              <a:ext uri="{FF2B5EF4-FFF2-40B4-BE49-F238E27FC236}">
                <a16:creationId xmlns:a16="http://schemas.microsoft.com/office/drawing/2014/main" id="{1092D637-2FAB-4E27-A1F6-C936F837C583}"/>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0D74D7AB-6FAA-4695-9B84-79D747211472}"/>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Category</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oneCell">
    <xdr:from>
      <xdr:col>4</xdr:col>
      <xdr:colOff>315720</xdr:colOff>
      <xdr:row>16</xdr:row>
      <xdr:rowOff>46704</xdr:rowOff>
    </xdr:from>
    <xdr:to>
      <xdr:col>8</xdr:col>
      <xdr:colOff>124770</xdr:colOff>
      <xdr:row>34</xdr:row>
      <xdr:rowOff>226220</xdr:rowOff>
    </xdr:to>
    <xdr:grpSp>
      <xdr:nvGrpSpPr>
        <xdr:cNvPr id="15" name="Group 14">
          <a:extLst>
            <a:ext uri="{FF2B5EF4-FFF2-40B4-BE49-F238E27FC236}">
              <a16:creationId xmlns:a16="http://schemas.microsoft.com/office/drawing/2014/main" id="{9B948E86-8EDF-4FDD-8F50-433BCD0FE52F}"/>
            </a:ext>
          </a:extLst>
        </xdr:cNvPr>
        <xdr:cNvGrpSpPr/>
      </xdr:nvGrpSpPr>
      <xdr:grpSpPr>
        <a:xfrm>
          <a:off x="4252720" y="3213767"/>
          <a:ext cx="3738113" cy="3751391"/>
          <a:chOff x="13239750" y="509076"/>
          <a:chExt cx="1619250" cy="1167324"/>
        </a:xfrm>
      </xdr:grpSpPr>
      <xdr:sp macro="" textlink="">
        <xdr:nvSpPr>
          <xdr:cNvPr id="16" name="Rectangle: Rounded Corners 15">
            <a:extLst>
              <a:ext uri="{FF2B5EF4-FFF2-40B4-BE49-F238E27FC236}">
                <a16:creationId xmlns:a16="http://schemas.microsoft.com/office/drawing/2014/main" id="{01602640-D9BF-4E0B-B0E8-A8EBEC87CCAE}"/>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Top Corners Rounded 16">
            <a:extLst>
              <a:ext uri="{FF2B5EF4-FFF2-40B4-BE49-F238E27FC236}">
                <a16:creationId xmlns:a16="http://schemas.microsoft.com/office/drawing/2014/main" id="{E13FF97D-83D0-4056-8874-38E6FE8C0AB9}"/>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10 Product</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Product | Total Sales | % of Total</a:t>
            </a:r>
          </a:p>
        </xdr:txBody>
      </xdr:sp>
    </xdr:grpSp>
    <xdr:clientData/>
  </xdr:twoCellAnchor>
  <xdr:twoCellAnchor editAs="oneCell">
    <xdr:from>
      <xdr:col>8</xdr:col>
      <xdr:colOff>124228</xdr:colOff>
      <xdr:row>16</xdr:row>
      <xdr:rowOff>46704</xdr:rowOff>
    </xdr:from>
    <xdr:to>
      <xdr:col>12</xdr:col>
      <xdr:colOff>385716</xdr:colOff>
      <xdr:row>34</xdr:row>
      <xdr:rowOff>226220</xdr:rowOff>
    </xdr:to>
    <xdr:grpSp>
      <xdr:nvGrpSpPr>
        <xdr:cNvPr id="18" name="Group 17">
          <a:extLst>
            <a:ext uri="{FF2B5EF4-FFF2-40B4-BE49-F238E27FC236}">
              <a16:creationId xmlns:a16="http://schemas.microsoft.com/office/drawing/2014/main" id="{00E3E764-CA8F-4733-8818-26414FE02F19}"/>
            </a:ext>
          </a:extLst>
        </xdr:cNvPr>
        <xdr:cNvGrpSpPr/>
      </xdr:nvGrpSpPr>
      <xdr:grpSpPr>
        <a:xfrm>
          <a:off x="7990291" y="3213767"/>
          <a:ext cx="3738113" cy="3751391"/>
          <a:chOff x="13239750" y="509076"/>
          <a:chExt cx="1619250" cy="1167324"/>
        </a:xfrm>
      </xdr:grpSpPr>
      <xdr:sp macro="" textlink="">
        <xdr:nvSpPr>
          <xdr:cNvPr id="19" name="Rectangle: Rounded Corners 18">
            <a:extLst>
              <a:ext uri="{FF2B5EF4-FFF2-40B4-BE49-F238E27FC236}">
                <a16:creationId xmlns:a16="http://schemas.microsoft.com/office/drawing/2014/main" id="{09FE2AFC-8522-41EE-8A53-F1436E7653CD}"/>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Top Corners Rounded 19">
            <a:extLst>
              <a:ext uri="{FF2B5EF4-FFF2-40B4-BE49-F238E27FC236}">
                <a16:creationId xmlns:a16="http://schemas.microsoft.com/office/drawing/2014/main" id="{253CA6B9-2207-40FD-86E8-2439B55E1334}"/>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Customer</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Customer | Total Sales | % of Total</a:t>
            </a:r>
          </a:p>
        </xdr:txBody>
      </xdr:sp>
    </xdr:grpSp>
    <xdr:clientData/>
  </xdr:twoCellAnchor>
  <xdr:twoCellAnchor editAs="oneCell">
    <xdr:from>
      <xdr:col>12</xdr:col>
      <xdr:colOff>380405</xdr:colOff>
      <xdr:row>16</xdr:row>
      <xdr:rowOff>46704</xdr:rowOff>
    </xdr:from>
    <xdr:to>
      <xdr:col>16</xdr:col>
      <xdr:colOff>463299</xdr:colOff>
      <xdr:row>34</xdr:row>
      <xdr:rowOff>226220</xdr:rowOff>
    </xdr:to>
    <xdr:grpSp>
      <xdr:nvGrpSpPr>
        <xdr:cNvPr id="21" name="Group 20">
          <a:extLst>
            <a:ext uri="{FF2B5EF4-FFF2-40B4-BE49-F238E27FC236}">
              <a16:creationId xmlns:a16="http://schemas.microsoft.com/office/drawing/2014/main" id="{5BE09FED-0EAE-482B-81B5-1FB40446A0DD}"/>
            </a:ext>
          </a:extLst>
        </xdr:cNvPr>
        <xdr:cNvGrpSpPr/>
      </xdr:nvGrpSpPr>
      <xdr:grpSpPr>
        <a:xfrm>
          <a:off x="11723093" y="3213767"/>
          <a:ext cx="3750019" cy="3751391"/>
          <a:chOff x="13239750" y="509076"/>
          <a:chExt cx="1619250" cy="1167324"/>
        </a:xfrm>
      </xdr:grpSpPr>
      <xdr:sp macro="" textlink="">
        <xdr:nvSpPr>
          <xdr:cNvPr id="22" name="Rectangle: Rounded Corners 21">
            <a:extLst>
              <a:ext uri="{FF2B5EF4-FFF2-40B4-BE49-F238E27FC236}">
                <a16:creationId xmlns:a16="http://schemas.microsoft.com/office/drawing/2014/main" id="{22FABF84-514E-4709-A044-E5FA2822B1C9}"/>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Top Corners Rounded 22">
            <a:extLst>
              <a:ext uri="{FF2B5EF4-FFF2-40B4-BE49-F238E27FC236}">
                <a16:creationId xmlns:a16="http://schemas.microsoft.com/office/drawing/2014/main" id="{29311988-CAD0-48F8-8EE8-8CC0350E3DAA}"/>
              </a:ext>
            </a:extLst>
          </xdr:cNvPr>
          <xdr:cNvSpPr/>
        </xdr:nvSpPr>
        <xdr:spPr>
          <a:xfrm>
            <a:off x="13239750" y="509076"/>
            <a:ext cx="1619250" cy="227599"/>
          </a:xfrm>
          <a:prstGeom prst="round2SameRect">
            <a:avLst/>
          </a:prstGeom>
          <a:solidFill>
            <a:srgbClr val="227447"/>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Sales Rep</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Sales Rep| Total Sales | % of Total</a:t>
            </a:r>
          </a:p>
        </xdr:txBody>
      </xdr:sp>
    </xdr:grpSp>
    <xdr:clientData/>
  </xdr:twoCellAnchor>
  <xdr:twoCellAnchor>
    <xdr:from>
      <xdr:col>0</xdr:col>
      <xdr:colOff>471488</xdr:colOff>
      <xdr:row>35</xdr:row>
      <xdr:rowOff>57150</xdr:rowOff>
    </xdr:from>
    <xdr:to>
      <xdr:col>16</xdr:col>
      <xdr:colOff>546639</xdr:colOff>
      <xdr:row>48</xdr:row>
      <xdr:rowOff>76200</xdr:rowOff>
    </xdr:to>
    <xdr:grpSp>
      <xdr:nvGrpSpPr>
        <xdr:cNvPr id="30" name="Group 29">
          <a:extLst>
            <a:ext uri="{FF2B5EF4-FFF2-40B4-BE49-F238E27FC236}">
              <a16:creationId xmlns:a16="http://schemas.microsoft.com/office/drawing/2014/main" id="{6E32826E-CCFD-4FD3-BDC5-4D0EADCA00CE}"/>
            </a:ext>
          </a:extLst>
        </xdr:cNvPr>
        <xdr:cNvGrpSpPr/>
      </xdr:nvGrpSpPr>
      <xdr:grpSpPr>
        <a:xfrm>
          <a:off x="471488" y="7129463"/>
          <a:ext cx="15084964" cy="3059112"/>
          <a:chOff x="471488" y="7010400"/>
          <a:chExt cx="14953201" cy="2743200"/>
        </a:xfrm>
      </xdr:grpSpPr>
      <xdr:graphicFrame macro="">
        <xdr:nvGraphicFramePr>
          <xdr:cNvPr id="24" name="Chart 23">
            <a:extLst>
              <a:ext uri="{FF2B5EF4-FFF2-40B4-BE49-F238E27FC236}">
                <a16:creationId xmlns:a16="http://schemas.microsoft.com/office/drawing/2014/main" id="{E4A658AB-C6CE-4EF6-BE1C-F4EE3E98CC88}"/>
              </a:ext>
            </a:extLst>
          </xdr:cNvPr>
          <xdr:cNvGraphicFramePr>
            <a:graphicFrameLocks/>
          </xdr:cNvGraphicFramePr>
        </xdr:nvGraphicFramePr>
        <xdr:xfrm>
          <a:off x="4210844" y="7010400"/>
          <a:ext cx="3739896"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77DC0E95-DFD7-4F33-B1E6-53E7B6E87001}"/>
              </a:ext>
            </a:extLst>
          </xdr:cNvPr>
          <xdr:cNvGraphicFramePr>
            <a:graphicFrameLocks/>
          </xdr:cNvGraphicFramePr>
        </xdr:nvGraphicFramePr>
        <xdr:xfrm>
          <a:off x="7950199" y="7010400"/>
          <a:ext cx="373989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3AB9D31E-584A-4F3E-B914-01A3A9CA8A40}"/>
              </a:ext>
            </a:extLst>
          </xdr:cNvPr>
          <xdr:cNvGraphicFramePr>
            <a:graphicFrameLocks/>
          </xdr:cNvGraphicFramePr>
        </xdr:nvGraphicFramePr>
        <xdr:xfrm>
          <a:off x="11684793" y="7010400"/>
          <a:ext cx="3739896"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44571976-1BD8-4F14-8383-B6869EF90E32}"/>
              </a:ext>
            </a:extLst>
          </xdr:cNvPr>
          <xdr:cNvGraphicFramePr>
            <a:graphicFrameLocks/>
          </xdr:cNvGraphicFramePr>
        </xdr:nvGraphicFramePr>
        <xdr:xfrm>
          <a:off x="471488" y="7010400"/>
          <a:ext cx="3739896"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8</xdr:col>
      <xdr:colOff>359959</xdr:colOff>
      <xdr:row>1</xdr:row>
      <xdr:rowOff>19046</xdr:rowOff>
    </xdr:from>
    <xdr:to>
      <xdr:col>12</xdr:col>
      <xdr:colOff>464447</xdr:colOff>
      <xdr:row>7</xdr:row>
      <xdr:rowOff>128107</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88EBB0D-8F75-4E00-974E-AA6893638A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253803" y="435765"/>
              <a:ext cx="3593019"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1</xdr:row>
      <xdr:rowOff>19046</xdr:rowOff>
    </xdr:from>
    <xdr:to>
      <xdr:col>16</xdr:col>
      <xdr:colOff>464336</xdr:colOff>
      <xdr:row>7</xdr:row>
      <xdr:rowOff>128107</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8F689C86-2AC9-4E08-81DB-D0E62E54D23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918155" y="435765"/>
              <a:ext cx="3595681"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535780</xdr:colOff>
      <xdr:row>8</xdr:row>
      <xdr:rowOff>16667</xdr:rowOff>
    </xdr:from>
    <xdr:to>
      <xdr:col>16</xdr:col>
      <xdr:colOff>464336</xdr:colOff>
      <xdr:row>15</xdr:row>
      <xdr:rowOff>37622</xdr:rowOff>
    </xdr:to>
    <mc:AlternateContent xmlns:mc="http://schemas.openxmlformats.org/markup-compatibility/2006" xmlns:a14="http://schemas.microsoft.com/office/drawing/2010/main">
      <mc:Choice Requires="a14">
        <xdr:graphicFrame macro="">
          <xdr:nvGraphicFramePr>
            <xdr:cNvPr id="28" name="Employee">
              <a:extLst>
                <a:ext uri="{FF2B5EF4-FFF2-40B4-BE49-F238E27FC236}">
                  <a16:creationId xmlns:a16="http://schemas.microsoft.com/office/drawing/2014/main" id="{9C13CEAC-2E36-42A7-BB86-8BC462A43CDA}"/>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1918155" y="1850230"/>
              <a:ext cx="3595681"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359899</xdr:colOff>
      <xdr:row>8</xdr:row>
      <xdr:rowOff>16667</xdr:rowOff>
    </xdr:from>
    <xdr:to>
      <xdr:col>12</xdr:col>
      <xdr:colOff>464814</xdr:colOff>
      <xdr:row>15</xdr:row>
      <xdr:rowOff>37622</xdr:rowOff>
    </xdr:to>
    <mc:AlternateContent xmlns:mc="http://schemas.openxmlformats.org/markup-compatibility/2006" xmlns:a14="http://schemas.microsoft.com/office/drawing/2010/main">
      <mc:Choice Requires="a14">
        <xdr:graphicFrame macro="">
          <xdr:nvGraphicFramePr>
            <xdr:cNvPr id="29" name="Product Name">
              <a:extLst>
                <a:ext uri="{FF2B5EF4-FFF2-40B4-BE49-F238E27FC236}">
                  <a16:creationId xmlns:a16="http://schemas.microsoft.com/office/drawing/2014/main" id="{E0A2DB6B-72C5-458F-8522-A25F1B0D91F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253743" y="1850230"/>
              <a:ext cx="3593446" cy="135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690561</xdr:colOff>
      <xdr:row>1</xdr:row>
      <xdr:rowOff>1</xdr:rowOff>
    </xdr:from>
    <xdr:to>
      <xdr:col>24</xdr:col>
      <xdr:colOff>202405</xdr:colOff>
      <xdr:row>31</xdr:row>
      <xdr:rowOff>166688</xdr:rowOff>
    </xdr:to>
    <xdr:grpSp>
      <xdr:nvGrpSpPr>
        <xdr:cNvPr id="32" name="Group 31">
          <a:extLst>
            <a:ext uri="{FF2B5EF4-FFF2-40B4-BE49-F238E27FC236}">
              <a16:creationId xmlns:a16="http://schemas.microsoft.com/office/drawing/2014/main" id="{F4ECFDD6-CAD1-47C3-9135-56CBDF03C9D3}"/>
            </a:ext>
          </a:extLst>
        </xdr:cNvPr>
        <xdr:cNvGrpSpPr/>
      </xdr:nvGrpSpPr>
      <xdr:grpSpPr>
        <a:xfrm>
          <a:off x="16376649" y="420689"/>
          <a:ext cx="4304506" cy="5865812"/>
          <a:chOff x="985929" y="865656"/>
          <a:chExt cx="3114675" cy="1905000"/>
        </a:xfrm>
      </xdr:grpSpPr>
      <xdr:sp macro="" textlink="">
        <xdr:nvSpPr>
          <xdr:cNvPr id="34" name="Speech Bubble: Rectangle 33">
            <a:extLst>
              <a:ext uri="{FF2B5EF4-FFF2-40B4-BE49-F238E27FC236}">
                <a16:creationId xmlns:a16="http://schemas.microsoft.com/office/drawing/2014/main" id="{DFCB0CB0-7A29-4976-A429-00091973679B}"/>
              </a:ext>
            </a:extLst>
          </xdr:cNvPr>
          <xdr:cNvSpPr/>
        </xdr:nvSpPr>
        <xdr:spPr>
          <a:xfrm>
            <a:off x="985929" y="865656"/>
            <a:ext cx="3114675" cy="1905000"/>
          </a:xfrm>
          <a:prstGeom prst="wedgeRectCallout">
            <a:avLst>
              <a:gd name="adj1" fmla="val -55536"/>
              <a:gd name="adj2" fmla="val -26563"/>
            </a:avLst>
          </a:prstGeom>
          <a:solidFill>
            <a:schemeClr val="bg1"/>
          </a:solidFill>
          <a:ln>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a:solidFill>
                  <a:srgbClr val="227447"/>
                </a:solidFill>
                <a:latin typeface="Segoe UI" panose="020B0502040204020203" pitchFamily="34" charset="0"/>
                <a:cs typeface="Segoe UI" panose="020B0502040204020203" pitchFamily="34" charset="0"/>
              </a:rPr>
              <a:t>Tips &amp; Tricks</a:t>
            </a:r>
            <a:endParaRPr lang="en-US" sz="1800" b="1"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formulas in Dashboards as well as PivotTables, Charts, Sparklines, Conditional Formatting, etc. In fact, the Top Sales Rep section to the left has formulas linked to a PivotTable that's hidden behind the Category Slicer.</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use Shapes to highlight certain sections. The borders surrounding these PivotTables are actually rounded rectangle shapes. If you move them, you'll see the full PivotTables beneath.</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We took advantage of a Map Chart here to fill white space. Note that it won't update with the Slicers.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create PivotTables on separate worksheets and only display their related PivotCharts. When you use Slicers, they will update the PivotTables, which will in turn update the PivotCharts.</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You can hide any worksheets that support your dashboard if you don't want users to see the underlying data and PivotTables. Right-click on a worksheet tab and select Hide. For instance, the Top 10, Monthly Sales and Sales Goals worksheets could be hidden.</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r>
              <a:rPr lang="en-US" sz="1200" b="0" i="0" baseline="0">
                <a:solidFill>
                  <a:srgbClr val="227447"/>
                </a:solidFill>
                <a:latin typeface="Segoe UI" panose="020B0502040204020203" pitchFamily="34" charset="0"/>
                <a:cs typeface="Segoe UI" panose="020B0502040204020203" pitchFamily="34" charset="0"/>
              </a:rPr>
              <a:t>• See the links below for additional tools you can use with your dashboard.</a:t>
            </a:r>
          </a:p>
          <a:p>
            <a:pPr algn="l"/>
            <a:endParaRPr lang="en-US" sz="1200" b="0" i="0" baseline="0">
              <a:solidFill>
                <a:srgbClr val="227447"/>
              </a:solidFill>
              <a:latin typeface="Segoe UI" panose="020B0502040204020203" pitchFamily="34" charset="0"/>
              <a:cs typeface="Segoe UI" panose="020B0502040204020203" pitchFamily="34" charset="0"/>
            </a:endParaRPr>
          </a:p>
          <a:p>
            <a:pPr algn="l"/>
            <a:endParaRPr lang="en-US" sz="1200" b="0" i="0" baseline="0">
              <a:solidFill>
                <a:srgbClr val="227447"/>
              </a:solidFill>
              <a:latin typeface="Segoe UI" panose="020B0502040204020203" pitchFamily="34" charset="0"/>
              <a:cs typeface="Segoe UI" panose="020B0502040204020203" pitchFamily="34" charset="0"/>
            </a:endParaRPr>
          </a:p>
        </xdr:txBody>
      </xdr:sp>
      <xdr:sp macro="" textlink="">
        <xdr:nvSpPr>
          <xdr:cNvPr id="35" name="TextBox 34">
            <a:extLst>
              <a:ext uri="{FF2B5EF4-FFF2-40B4-BE49-F238E27FC236}">
                <a16:creationId xmlns:a16="http://schemas.microsoft.com/office/drawing/2014/main" id="{9E04B6B2-0445-452E-8746-0A64F8EB5759}"/>
              </a:ext>
            </a:extLst>
          </xdr:cNvPr>
          <xdr:cNvSpPr txBox="1"/>
        </xdr:nvSpPr>
        <xdr:spPr>
          <a:xfrm>
            <a:off x="993156" y="869605"/>
            <a:ext cx="333375" cy="7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rgbClr val="227447"/>
                </a:solidFill>
                <a:latin typeface="Segoe UI" panose="020B0502040204020203" pitchFamily="34" charset="0"/>
                <a:cs typeface="Segoe UI" panose="020B0502040204020203" pitchFamily="34" charset="0"/>
              </a:rPr>
              <a:t>6</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200024</xdr:colOff>
      <xdr:row>2</xdr:row>
      <xdr:rowOff>38100</xdr:rowOff>
    </xdr:from>
    <xdr:to>
      <xdr:col>18</xdr:col>
      <xdr:colOff>400049</xdr:colOff>
      <xdr:row>13</xdr:row>
      <xdr:rowOff>196850</xdr:rowOff>
    </xdr:to>
    <mc:AlternateContent xmlns:mc="http://schemas.openxmlformats.org/markup-compatibility/2006" xmlns:a14="http://schemas.microsoft.com/office/drawing/2010/main">
      <mc:Choice Requires="a14">
        <xdr:graphicFrame macro="">
          <xdr:nvGraphicFramePr>
            <xdr:cNvPr id="6" name="Order Date">
              <a:extLst>
                <a:ext uri="{FF2B5EF4-FFF2-40B4-BE49-F238E27FC236}">
                  <a16:creationId xmlns:a16="http://schemas.microsoft.com/office/drawing/2014/main" id="{BFE70C37-59A7-43C6-B782-342D8C20494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220824" y="581025"/>
              <a:ext cx="2562225"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15</xdr:row>
      <xdr:rowOff>9525</xdr:rowOff>
    </xdr:from>
    <xdr:to>
      <xdr:col>3</xdr:col>
      <xdr:colOff>790575</xdr:colOff>
      <xdr:row>28</xdr:row>
      <xdr:rowOff>29337</xdr:rowOff>
    </xdr:to>
    <xdr:graphicFrame macro="">
      <xdr:nvGraphicFramePr>
        <xdr:cNvPr id="7" name="Chart 6">
          <a:extLst>
            <a:ext uri="{FF2B5EF4-FFF2-40B4-BE49-F238E27FC236}">
              <a16:creationId xmlns:a16="http://schemas.microsoft.com/office/drawing/2014/main" id="{D336D382-55A1-42EB-BF7A-012F6538C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171450</xdr:rowOff>
    </xdr:from>
    <xdr:to>
      <xdr:col>8</xdr:col>
      <xdr:colOff>38100</xdr:colOff>
      <xdr:row>28</xdr:row>
      <xdr:rowOff>762</xdr:rowOff>
    </xdr:to>
    <xdr:graphicFrame macro="">
      <xdr:nvGraphicFramePr>
        <xdr:cNvPr id="8" name="Chart 7">
          <a:extLst>
            <a:ext uri="{FF2B5EF4-FFF2-40B4-BE49-F238E27FC236}">
              <a16:creationId xmlns:a16="http://schemas.microsoft.com/office/drawing/2014/main" id="{21640C1F-26E5-4E33-9622-CDA5185FE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14</xdr:row>
      <xdr:rowOff>161925</xdr:rowOff>
    </xdr:from>
    <xdr:to>
      <xdr:col>12</xdr:col>
      <xdr:colOff>28575</xdr:colOff>
      <xdr:row>27</xdr:row>
      <xdr:rowOff>181737</xdr:rowOff>
    </xdr:to>
    <xdr:graphicFrame macro="">
      <xdr:nvGraphicFramePr>
        <xdr:cNvPr id="9" name="Chart 8">
          <a:extLst>
            <a:ext uri="{FF2B5EF4-FFF2-40B4-BE49-F238E27FC236}">
              <a16:creationId xmlns:a16="http://schemas.microsoft.com/office/drawing/2014/main" id="{D0C1A35F-550A-4F74-98F3-129293515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14</xdr:row>
      <xdr:rowOff>161925</xdr:rowOff>
    </xdr:from>
    <xdr:to>
      <xdr:col>15</xdr:col>
      <xdr:colOff>781050</xdr:colOff>
      <xdr:row>27</xdr:row>
      <xdr:rowOff>181737</xdr:rowOff>
    </xdr:to>
    <xdr:graphicFrame macro="">
      <xdr:nvGraphicFramePr>
        <xdr:cNvPr id="10" name="Chart 9">
          <a:extLst>
            <a:ext uri="{FF2B5EF4-FFF2-40B4-BE49-F238E27FC236}">
              <a16:creationId xmlns:a16="http://schemas.microsoft.com/office/drawing/2014/main" id="{8B9722B8-B11A-4FF3-90DE-025F04BA0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590550</xdr:colOff>
      <xdr:row>1</xdr:row>
      <xdr:rowOff>152400</xdr:rowOff>
    </xdr:from>
    <xdr:to>
      <xdr:col>21</xdr:col>
      <xdr:colOff>228600</xdr:colOff>
      <xdr:row>7</xdr:row>
      <xdr:rowOff>66675</xdr:rowOff>
    </xdr:to>
    <xdr:grpSp>
      <xdr:nvGrpSpPr>
        <xdr:cNvPr id="5" name="Group 4">
          <a:extLst>
            <a:ext uri="{FF2B5EF4-FFF2-40B4-BE49-F238E27FC236}">
              <a16:creationId xmlns:a16="http://schemas.microsoft.com/office/drawing/2014/main" id="{9B961976-C48E-4FDF-BB63-1CAFB4D0CB08}"/>
            </a:ext>
          </a:extLst>
        </xdr:cNvPr>
        <xdr:cNvGrpSpPr/>
      </xdr:nvGrpSpPr>
      <xdr:grpSpPr>
        <a:xfrm>
          <a:off x="17221200" y="450850"/>
          <a:ext cx="1695450" cy="936625"/>
          <a:chOff x="13239750" y="504825"/>
          <a:chExt cx="1619250" cy="1171575"/>
        </a:xfrm>
      </xdr:grpSpPr>
      <xdr:sp macro="" textlink="">
        <xdr:nvSpPr>
          <xdr:cNvPr id="3" name="Rectangle: Rounded Corners 2">
            <a:extLst>
              <a:ext uri="{FF2B5EF4-FFF2-40B4-BE49-F238E27FC236}">
                <a16:creationId xmlns:a16="http://schemas.microsoft.com/office/drawing/2014/main" id="{EC7EA371-26F8-490D-BA27-166CCA10C3B8}"/>
              </a:ext>
            </a:extLst>
          </xdr:cNvPr>
          <xdr:cNvSpPr/>
        </xdr:nvSpPr>
        <xdr:spPr>
          <a:xfrm>
            <a:off x="13239750" y="514350"/>
            <a:ext cx="1619250" cy="1162050"/>
          </a:xfrm>
          <a:prstGeom prst="roundRect">
            <a:avLst/>
          </a:prstGeom>
          <a:no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EE5DEA9A-51CA-48F1-812A-BF02EE07A7CF}"/>
              </a:ext>
            </a:extLst>
          </xdr:cNvPr>
          <xdr:cNvSpPr/>
        </xdr:nvSpPr>
        <xdr:spPr>
          <a:xfrm>
            <a:off x="13239750" y="504825"/>
            <a:ext cx="1619250" cy="323849"/>
          </a:xfrm>
          <a:prstGeom prst="round2SameRect">
            <a:avLst/>
          </a:prstGeom>
          <a:solidFill>
            <a:srgbClr val="227447"/>
          </a:solidFill>
          <a:ln w="19050">
            <a:solidFill>
              <a:srgbClr val="2274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latin typeface="Segoe UI Light" panose="020B0502040204020203" pitchFamily="34" charset="0"/>
                <a:cs typeface="Segoe UI Light" panose="020B0502040204020203" pitchFamily="34" charset="0"/>
              </a:rPr>
              <a:t>YTD Sales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Smith" refreshedDate="42754.502179050927" createdVersion="6" refreshedVersion="6" minRefreshableVersion="3" recordCount="49" xr:uid="{E1C68B2C-6524-4322-9F74-282CF33F3794}">
  <cacheSource type="worksheet">
    <worksheetSource name="tbl_Sales"/>
  </cacheSource>
  <cacheFields count="16">
    <cacheField name="Order ID" numFmtId="0">
      <sharedItems containsSemiMixedTypes="0" containsString="0" containsNumber="1" containsInteger="1" minValue="30" maxValue="79"/>
    </cacheField>
    <cacheField name="Order Date" numFmtId="167">
      <sharedItems containsSemiMixedTypes="0" containsNonDate="0" containsDate="1" containsString="0" minDate="2015-01-15T00:00:00" maxDate="2015-06-24T00:00:00" count="23">
        <d v="2015-01-15T00:00:00"/>
        <d v="2015-01-20T00:00:00"/>
        <d v="2015-01-22T00:00:00"/>
        <d v="2015-01-30T00:00:00"/>
        <d v="2015-02-06T00:00:00"/>
        <d v="2015-02-10T00:00:00"/>
        <d v="2015-02-23T00:00:00"/>
        <d v="2015-03-06T00:00:00"/>
        <d v="2015-03-10T00:00:00"/>
        <d v="2015-03-22T00:00:00"/>
        <d v="2015-03-24T00:00:00"/>
        <d v="2015-04-03T00:00:00"/>
        <d v="2015-04-05T00:00:00"/>
        <d v="2015-04-07T00:00:00"/>
        <d v="2015-04-08T00:00:00"/>
        <d v="2015-04-22T00:00:00"/>
        <d v="2015-04-25T00:00:00"/>
        <d v="2015-04-30T00:00:00"/>
        <d v="2015-05-24T00:00:00"/>
        <d v="2015-06-05T00:00:00"/>
        <d v="2015-06-07T00:00:00"/>
        <d v="2015-06-08T00:00:00"/>
        <d v="2015-06-23T00:00:00"/>
      </sharedItems>
      <fieldGroup base="1">
        <rangePr groupBy="months" startDate="2015-01-15T00:00:00" endDate="2015-06-24T00:00:00"/>
        <groupItems count="14">
          <s v="&lt;1/15/2015"/>
          <s v="Jan"/>
          <s v="Feb"/>
          <s v="Mar"/>
          <s v="Apr"/>
          <s v="May"/>
          <s v="Jun"/>
          <s v="Jul"/>
          <s v="Aug"/>
          <s v="Sep"/>
          <s v="Oct"/>
          <s v="Nov"/>
          <s v="Dec"/>
          <s v="&gt;6/24/2015"/>
        </groupItems>
      </fieldGroup>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165">
      <sharedItems containsSemiMixedTypes="0" containsString="0" containsNumber="1" minValue="35" maxValue="13800"/>
    </cacheField>
    <cacheField name="Payment Type" numFmtId="0">
      <sharedItems containsBlank="1"/>
    </cacheField>
    <cacheField name="CSAT" numFmtId="9">
      <sharedItems containsSemiMixedTypes="0" containsString="0" containsNumber="1" minValue="0.63" maxValue="1"/>
    </cacheField>
    <cacheField name="Last Name" numFmtId="0">
      <sharedItems/>
    </cacheField>
    <cacheField name="First Name" numFmtId="0">
      <sharedItems/>
    </cacheField>
    <cacheField name="Address" numFmtId="0">
      <sharedItems/>
    </cacheField>
    <cacheField name="City" numFmtId="0">
      <sharedItems/>
    </cacheField>
    <cacheField name="State/Province" numFmtId="0">
      <sharedItems/>
    </cacheField>
    <cacheField name="Map Sales" numFmtId="165">
      <sharedItems containsSemiMixedTypes="0" containsString="0" containsNumber="1" minValue="35" maxValue="13800"/>
    </cacheField>
    <cacheField name="Quarte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n v="1400"/>
    <s v="Check"/>
    <n v="0.81"/>
    <s v="Toh"/>
    <s v="Karen"/>
    <s v="789 27th Street"/>
    <s v="Las Vegas"/>
    <s v="NV"/>
    <n v="1400"/>
    <x v="0"/>
  </r>
  <r>
    <n v="30"/>
    <x v="0"/>
    <x v="0"/>
    <x v="0"/>
    <x v="1"/>
    <x v="1"/>
    <n v="105"/>
    <s v="Check"/>
    <n v="0.65"/>
    <s v="Toh"/>
    <s v="Karen"/>
    <s v="789 27th Street"/>
    <s v="Las Vegas"/>
    <s v="NV"/>
    <n v="105"/>
    <x v="0"/>
  </r>
  <r>
    <n v="31"/>
    <x v="1"/>
    <x v="1"/>
    <x v="1"/>
    <x v="1"/>
    <x v="2"/>
    <n v="530"/>
    <s v="Credit Card"/>
    <n v="0.97"/>
    <s v="Lee"/>
    <s v="Christina"/>
    <s v="123 4th Street"/>
    <s v="New York"/>
    <s v="NY"/>
    <n v="530"/>
    <x v="0"/>
  </r>
  <r>
    <n v="31"/>
    <x v="1"/>
    <x v="1"/>
    <x v="1"/>
    <x v="1"/>
    <x v="3"/>
    <n v="300"/>
    <s v="Credit Card"/>
    <n v="0.86"/>
    <s v="Lee"/>
    <s v="Christina"/>
    <s v="123 4th Street"/>
    <s v="New York"/>
    <s v="NY"/>
    <n v="300"/>
    <x v="0"/>
  </r>
  <r>
    <n v="31"/>
    <x v="1"/>
    <x v="1"/>
    <x v="1"/>
    <x v="1"/>
    <x v="1"/>
    <n v="35"/>
    <s v="Credit Card"/>
    <n v="0.66"/>
    <s v="Lee"/>
    <s v="Christina"/>
    <s v="123 4th Street"/>
    <s v="New York"/>
    <s v="NY"/>
    <n v="35"/>
    <x v="0"/>
  </r>
  <r>
    <n v="32"/>
    <x v="2"/>
    <x v="2"/>
    <x v="2"/>
    <x v="0"/>
    <x v="4"/>
    <n v="270"/>
    <s v="Credit Card"/>
    <n v="0.67"/>
    <s v="Edwards"/>
    <s v="John"/>
    <s v="123 12th Street"/>
    <s v="Las Vegas"/>
    <s v="NV"/>
    <n v="270"/>
    <x v="0"/>
  </r>
  <r>
    <n v="32"/>
    <x v="2"/>
    <x v="2"/>
    <x v="2"/>
    <x v="0"/>
    <x v="5"/>
    <n v="920"/>
    <s v="Credit Card"/>
    <n v="1"/>
    <s v="Edwards"/>
    <s v="John"/>
    <s v="123 12th Street"/>
    <s v="Las Vegas"/>
    <s v="NV"/>
    <n v="920"/>
    <x v="0"/>
  </r>
  <r>
    <n v="33"/>
    <x v="3"/>
    <x v="3"/>
    <x v="3"/>
    <x v="2"/>
    <x v="6"/>
    <n v="276"/>
    <s v="Credit Card"/>
    <n v="1"/>
    <s v="Andersen"/>
    <s v="Elizabeth"/>
    <s v="123 8th Street"/>
    <s v="Portland"/>
    <s v="OR"/>
    <n v="276"/>
    <x v="0"/>
  </r>
  <r>
    <n v="34"/>
    <x v="4"/>
    <x v="0"/>
    <x v="1"/>
    <x v="2"/>
    <x v="6"/>
    <n v="184"/>
    <s v="Check"/>
    <n v="0.74"/>
    <s v="Lee"/>
    <s v="Christina"/>
    <s v="123 4th Street"/>
    <s v="New York"/>
    <s v="NY"/>
    <n v="184"/>
    <x v="0"/>
  </r>
  <r>
    <n v="35"/>
    <x v="5"/>
    <x v="1"/>
    <x v="4"/>
    <x v="3"/>
    <x v="7"/>
    <n v="127.5"/>
    <s v="Check"/>
    <n v="0.65"/>
    <s v="Lee"/>
    <s v="Soo Jung"/>
    <s v="789 29th Street"/>
    <s v="Denver"/>
    <s v="CO"/>
    <n v="127.5"/>
    <x v="0"/>
  </r>
  <r>
    <n v="36"/>
    <x v="6"/>
    <x v="2"/>
    <x v="5"/>
    <x v="4"/>
    <x v="8"/>
    <n v="1930"/>
    <s v="Cash"/>
    <n v="0.8"/>
    <s v="Axen"/>
    <s v="Thomas"/>
    <s v="123 3rd Street"/>
    <s v="Los Angelas"/>
    <s v="CA"/>
    <n v="1930"/>
    <x v="0"/>
  </r>
  <r>
    <n v="37"/>
    <x v="7"/>
    <x v="4"/>
    <x v="6"/>
    <x v="5"/>
    <x v="9"/>
    <n v="680"/>
    <s v="Credit Card"/>
    <n v="0.63"/>
    <s v="Pérez-Olaeta"/>
    <s v="Francisco"/>
    <s v="123 6th Street"/>
    <s v="Milwaukee"/>
    <s v="WI"/>
    <n v="680"/>
    <x v="0"/>
  </r>
  <r>
    <n v="38"/>
    <x v="8"/>
    <x v="0"/>
    <x v="7"/>
    <x v="0"/>
    <x v="5"/>
    <n v="13800"/>
    <s v="Check"/>
    <n v="0.69"/>
    <s v="Raghav"/>
    <s v="Amritansh"/>
    <s v="789 28th Street"/>
    <s v="Memphis"/>
    <s v="TN"/>
    <n v="13800"/>
    <x v="0"/>
  </r>
  <r>
    <n v="39"/>
    <x v="9"/>
    <x v="1"/>
    <x v="3"/>
    <x v="3"/>
    <x v="7"/>
    <n v="1275"/>
    <s v="Check"/>
    <n v="0.76"/>
    <s v="Andersen"/>
    <s v="Elizabeth"/>
    <s v="123 8th Street"/>
    <s v="Portland"/>
    <s v="OR"/>
    <n v="1275"/>
    <x v="0"/>
  </r>
  <r>
    <n v="42"/>
    <x v="10"/>
    <x v="5"/>
    <x v="8"/>
    <x v="2"/>
    <x v="6"/>
    <n v="92"/>
    <m/>
    <n v="0.66"/>
    <s v="Wacker"/>
    <s v="Roland"/>
    <s v="123 10th Street"/>
    <s v="Chicago"/>
    <s v="IL"/>
    <n v="92"/>
    <x v="0"/>
  </r>
  <r>
    <n v="40"/>
    <x v="10"/>
    <x v="2"/>
    <x v="8"/>
    <x v="0"/>
    <x v="10"/>
    <n v="598"/>
    <s v="Credit Card"/>
    <n v="0.92"/>
    <s v="Wacker"/>
    <s v="Roland"/>
    <s v="123 10th Street"/>
    <s v="Chicago"/>
    <s v="IL"/>
    <n v="598"/>
    <x v="0"/>
  </r>
  <r>
    <n v="42"/>
    <x v="10"/>
    <x v="5"/>
    <x v="8"/>
    <x v="6"/>
    <x v="11"/>
    <n v="220"/>
    <m/>
    <n v="0.73"/>
    <s v="Wacker"/>
    <s v="Roland"/>
    <s v="123 10th Street"/>
    <s v="Chicago"/>
    <s v="IL"/>
    <n v="220"/>
    <x v="0"/>
  </r>
  <r>
    <n v="42"/>
    <x v="10"/>
    <x v="5"/>
    <x v="8"/>
    <x v="7"/>
    <x v="12"/>
    <n v="250"/>
    <m/>
    <n v="0.96"/>
    <s v="Wacker"/>
    <s v="Roland"/>
    <s v="123 10th Street"/>
    <s v="Chicago"/>
    <s v="IL"/>
    <n v="250"/>
    <x v="0"/>
  </r>
  <r>
    <n v="56"/>
    <x v="11"/>
    <x v="6"/>
    <x v="6"/>
    <x v="3"/>
    <x v="7"/>
    <n v="127.5"/>
    <s v="Check"/>
    <n v="0.82"/>
    <s v="Pérez-Olaeta"/>
    <s v="Francisco"/>
    <s v="123 6th Street"/>
    <s v="Milwaukee"/>
    <s v="WI"/>
    <n v="127.5"/>
    <x v="1"/>
  </r>
  <r>
    <n v="55"/>
    <x v="12"/>
    <x v="5"/>
    <x v="4"/>
    <x v="0"/>
    <x v="0"/>
    <n v="1218"/>
    <s v="Check"/>
    <n v="0.67"/>
    <s v="Lee"/>
    <s v="Soo Jung"/>
    <s v="789 29th Street"/>
    <s v="Denver"/>
    <s v="CO"/>
    <n v="1218"/>
    <x v="1"/>
  </r>
  <r>
    <n v="48"/>
    <x v="12"/>
    <x v="2"/>
    <x v="3"/>
    <x v="2"/>
    <x v="6"/>
    <n v="230"/>
    <s v="Check"/>
    <n v="0.88"/>
    <s v="Andersen"/>
    <s v="Elizabeth"/>
    <s v="123 8th Street"/>
    <s v="Portland"/>
    <s v="OR"/>
    <n v="230"/>
    <x v="1"/>
  </r>
  <r>
    <n v="48"/>
    <x v="12"/>
    <x v="2"/>
    <x v="3"/>
    <x v="5"/>
    <x v="9"/>
    <n v="1000"/>
    <s v="Check"/>
    <n v="0.64"/>
    <s v="Andersen"/>
    <s v="Elizabeth"/>
    <s v="123 8th Street"/>
    <s v="Portland"/>
    <s v="OR"/>
    <n v="1000"/>
    <x v="1"/>
  </r>
  <r>
    <n v="46"/>
    <x v="12"/>
    <x v="7"/>
    <x v="9"/>
    <x v="8"/>
    <x v="13"/>
    <n v="1740"/>
    <s v="Check"/>
    <n v="0.92"/>
    <s v="Mortensen"/>
    <s v="Sven"/>
    <s v="123 9th Street"/>
    <s v="Salt Lake City"/>
    <s v="UT"/>
    <n v="1740"/>
    <x v="1"/>
  </r>
  <r>
    <n v="46"/>
    <x v="12"/>
    <x v="7"/>
    <x v="9"/>
    <x v="9"/>
    <x v="14"/>
    <n v="1950"/>
    <s v="Check"/>
    <n v="0.64"/>
    <s v="Mortensen"/>
    <s v="Sven"/>
    <s v="123 9th Street"/>
    <s v="Salt Lake City"/>
    <s v="UT"/>
    <n v="1950"/>
    <x v="1"/>
  </r>
  <r>
    <n v="50"/>
    <x v="12"/>
    <x v="0"/>
    <x v="10"/>
    <x v="2"/>
    <x v="15"/>
    <n v="200"/>
    <s v="Cash"/>
    <n v="0.8"/>
    <s v="Rodman"/>
    <s v="John"/>
    <s v="789 25th Street"/>
    <s v="Chicago"/>
    <s v="IL"/>
    <n v="200"/>
    <x v="1"/>
  </r>
  <r>
    <n v="51"/>
    <x v="12"/>
    <x v="0"/>
    <x v="11"/>
    <x v="10"/>
    <x v="16"/>
    <n v="552"/>
    <s v="Credit Card"/>
    <n v="1"/>
    <s v="Liu"/>
    <s v="Run"/>
    <s v="789 26th Street"/>
    <s v="Miami"/>
    <s v="FL"/>
    <n v="552"/>
    <x v="1"/>
  </r>
  <r>
    <n v="51"/>
    <x v="12"/>
    <x v="0"/>
    <x v="11"/>
    <x v="11"/>
    <x v="17"/>
    <n v="533.75"/>
    <s v="Credit Card"/>
    <n v="0.95"/>
    <s v="Liu"/>
    <s v="Run"/>
    <s v="789 26th Street"/>
    <s v="Miami"/>
    <s v="FL"/>
    <n v="533.75"/>
    <x v="1"/>
  </r>
  <r>
    <n v="51"/>
    <x v="12"/>
    <x v="0"/>
    <x v="11"/>
    <x v="4"/>
    <x v="8"/>
    <n v="289.5"/>
    <s v="Credit Card"/>
    <n v="0.66"/>
    <s v="Liu"/>
    <s v="Run"/>
    <s v="789 26th Street"/>
    <s v="Miami"/>
    <s v="FL"/>
    <n v="289.5"/>
    <x v="1"/>
  </r>
  <r>
    <n v="45"/>
    <x v="13"/>
    <x v="5"/>
    <x v="7"/>
    <x v="10"/>
    <x v="16"/>
    <n v="920"/>
    <s v="Credit Card"/>
    <n v="0.97"/>
    <s v="Raghav"/>
    <s v="Amritansh"/>
    <s v="789 28th Street"/>
    <s v="Memphis"/>
    <s v="TN"/>
    <n v="920"/>
    <x v="1"/>
  </r>
  <r>
    <n v="45"/>
    <x v="13"/>
    <x v="5"/>
    <x v="7"/>
    <x v="4"/>
    <x v="8"/>
    <n v="482.5"/>
    <s v="Credit Card"/>
    <n v="0.97"/>
    <s v="Raghav"/>
    <s v="Amritansh"/>
    <s v="789 28th Street"/>
    <s v="Memphis"/>
    <s v="TN"/>
    <n v="482.5"/>
    <x v="1"/>
  </r>
  <r>
    <n v="47"/>
    <x v="14"/>
    <x v="3"/>
    <x v="6"/>
    <x v="0"/>
    <x v="0"/>
    <n v="4200"/>
    <s v="Credit Card"/>
    <n v="0.81"/>
    <s v="Pérez-Olaeta"/>
    <s v="Francisco"/>
    <s v="123 6th Street"/>
    <s v="Milwaukee"/>
    <s v="WI"/>
    <n v="4200"/>
    <x v="1"/>
  </r>
  <r>
    <n v="58"/>
    <x v="15"/>
    <x v="1"/>
    <x v="1"/>
    <x v="12"/>
    <x v="18"/>
    <n v="280"/>
    <s v="Credit Card"/>
    <n v="0.66"/>
    <s v="Lee"/>
    <s v="Christina"/>
    <s v="123 4th Street"/>
    <s v="New York"/>
    <s v="NY"/>
    <n v="280"/>
    <x v="1"/>
  </r>
  <r>
    <n v="58"/>
    <x v="15"/>
    <x v="1"/>
    <x v="1"/>
    <x v="7"/>
    <x v="19"/>
    <n v="3240"/>
    <s v="Credit Card"/>
    <n v="0.72"/>
    <s v="Lee"/>
    <s v="Christina"/>
    <s v="123 4th Street"/>
    <s v="New York"/>
    <s v="NY"/>
    <n v="3240"/>
    <x v="1"/>
  </r>
  <r>
    <n v="63"/>
    <x v="16"/>
    <x v="2"/>
    <x v="5"/>
    <x v="6"/>
    <x v="20"/>
    <n v="500"/>
    <s v="Cash"/>
    <n v="0.64"/>
    <s v="Axen"/>
    <s v="Thomas"/>
    <s v="123 3rd Street"/>
    <s v="Los Angelas"/>
    <s v="CA"/>
    <n v="500"/>
    <x v="1"/>
  </r>
  <r>
    <n v="63"/>
    <x v="16"/>
    <x v="2"/>
    <x v="5"/>
    <x v="5"/>
    <x v="9"/>
    <n v="120"/>
    <s v="Cash"/>
    <n v="0.66"/>
    <s v="Axen"/>
    <s v="Thomas"/>
    <s v="123 3rd Street"/>
    <s v="Los Angelas"/>
    <s v="CA"/>
    <n v="120"/>
    <x v="1"/>
  </r>
  <r>
    <n v="60"/>
    <x v="17"/>
    <x v="3"/>
    <x v="3"/>
    <x v="8"/>
    <x v="13"/>
    <n v="1392"/>
    <s v="Credit Card"/>
    <n v="0.8"/>
    <s v="Andersen"/>
    <s v="Elizabeth"/>
    <s v="123 8th Street"/>
    <s v="Portland"/>
    <s v="OR"/>
    <n v="1392"/>
    <x v="1"/>
  </r>
  <r>
    <n v="71"/>
    <x v="18"/>
    <x v="5"/>
    <x v="12"/>
    <x v="10"/>
    <x v="16"/>
    <n v="736"/>
    <m/>
    <n v="0.92"/>
    <s v="Bedecs"/>
    <s v="Anna"/>
    <s v="123 1st Street"/>
    <s v="Seattle"/>
    <s v="WA"/>
    <n v="736"/>
    <x v="1"/>
  </r>
  <r>
    <n v="67"/>
    <x v="18"/>
    <x v="2"/>
    <x v="8"/>
    <x v="1"/>
    <x v="21"/>
    <n v="200"/>
    <s v="Credit Card"/>
    <n v="0.63"/>
    <s v="Wacker"/>
    <s v="Roland"/>
    <s v="123 10th Street"/>
    <s v="Chicago"/>
    <s v="IL"/>
    <n v="200"/>
    <x v="1"/>
  </r>
  <r>
    <n v="69"/>
    <x v="18"/>
    <x v="5"/>
    <x v="8"/>
    <x v="1"/>
    <x v="1"/>
    <n v="52.5"/>
    <m/>
    <n v="0.86"/>
    <s v="Wacker"/>
    <s v="Roland"/>
    <s v="123 10th Street"/>
    <s v="Chicago"/>
    <s v="IL"/>
    <n v="52.5"/>
    <x v="1"/>
  </r>
  <r>
    <n v="70"/>
    <x v="18"/>
    <x v="5"/>
    <x v="13"/>
    <x v="5"/>
    <x v="9"/>
    <n v="800"/>
    <m/>
    <n v="0.8"/>
    <s v="Krschne"/>
    <s v="Peter"/>
    <s v="123 11th Street"/>
    <s v="Miami"/>
    <s v="FL"/>
    <n v="800"/>
    <x v="1"/>
  </r>
  <r>
    <n v="78"/>
    <x v="19"/>
    <x v="5"/>
    <x v="4"/>
    <x v="13"/>
    <x v="22"/>
    <n v="1560"/>
    <s v="Check"/>
    <n v="0.69"/>
    <s v="Lee"/>
    <s v="Soo Jung"/>
    <s v="789 29th Street"/>
    <s v="Denver"/>
    <s v="CO"/>
    <n v="1560"/>
    <x v="1"/>
  </r>
  <r>
    <n v="75"/>
    <x v="19"/>
    <x v="2"/>
    <x v="3"/>
    <x v="3"/>
    <x v="7"/>
    <n v="510"/>
    <s v="Check"/>
    <n v="0.72"/>
    <s v="Andersen"/>
    <s v="Elizabeth"/>
    <s v="123 8th Street"/>
    <s v="Portland"/>
    <s v="OR"/>
    <n v="510"/>
    <x v="1"/>
  </r>
  <r>
    <n v="73"/>
    <x v="19"/>
    <x v="7"/>
    <x v="9"/>
    <x v="4"/>
    <x v="8"/>
    <n v="96.5"/>
    <s v="Check"/>
    <n v="0.65"/>
    <s v="Mortensen"/>
    <s v="Sven"/>
    <s v="123 9th Street"/>
    <s v="Salt Lake City"/>
    <s v="UT"/>
    <n v="96.5"/>
    <x v="1"/>
  </r>
  <r>
    <n v="76"/>
    <x v="19"/>
    <x v="0"/>
    <x v="10"/>
    <x v="6"/>
    <x v="11"/>
    <n v="660"/>
    <s v="Cash"/>
    <n v="0.95"/>
    <s v="Rodman"/>
    <s v="John"/>
    <s v="789 25th Street"/>
    <s v="Chicago"/>
    <s v="IL"/>
    <n v="660"/>
    <x v="1"/>
  </r>
  <r>
    <n v="77"/>
    <x v="19"/>
    <x v="0"/>
    <x v="11"/>
    <x v="7"/>
    <x v="12"/>
    <n v="2250"/>
    <s v="Credit Card"/>
    <n v="0.85"/>
    <s v="Liu"/>
    <s v="Run"/>
    <s v="789 26th Street"/>
    <s v="Miami"/>
    <s v="FL"/>
    <n v="2250"/>
    <x v="1"/>
  </r>
  <r>
    <n v="72"/>
    <x v="20"/>
    <x v="5"/>
    <x v="7"/>
    <x v="0"/>
    <x v="5"/>
    <n v="230"/>
    <s v="Credit Card"/>
    <n v="0.96"/>
    <s v="Raghav"/>
    <s v="Amritansh"/>
    <s v="789 28th Street"/>
    <s v="Memphis"/>
    <s v="TN"/>
    <n v="230"/>
    <x v="1"/>
  </r>
  <r>
    <n v="74"/>
    <x v="21"/>
    <x v="3"/>
    <x v="6"/>
    <x v="3"/>
    <x v="7"/>
    <n v="510"/>
    <s v="Credit Card"/>
    <n v="0.92"/>
    <s v="Pérez-Olaeta"/>
    <s v="Francisco"/>
    <s v="123 6th Street"/>
    <s v="Milwaukee"/>
    <s v="WI"/>
    <n v="510"/>
    <x v="1"/>
  </r>
  <r>
    <n v="79"/>
    <x v="22"/>
    <x v="6"/>
    <x v="6"/>
    <x v="1"/>
    <x v="2"/>
    <n v="1590"/>
    <s v="Check"/>
    <n v="0.64"/>
    <s v="Pérez-Olaeta"/>
    <s v="Francisco"/>
    <s v="123 6th Street"/>
    <s v="Milwaukee"/>
    <s v="WI"/>
    <n v="1590"/>
    <x v="1"/>
  </r>
  <r>
    <n v="79"/>
    <x v="22"/>
    <x v="6"/>
    <x v="6"/>
    <x v="1"/>
    <x v="3"/>
    <n v="900"/>
    <s v="Check"/>
    <n v="0.68"/>
    <s v="Pérez-Olaeta"/>
    <s v="Francisco"/>
    <s v="123 6th Street"/>
    <s v="Milwaukee"/>
    <s v="WI"/>
    <n v="9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1a" cacheId="0" applyNumberFormats="0" applyBorderFormats="0" applyFontFormats="0" applyPatternFormats="0" applyAlignmentFormats="0" applyWidthHeightFormats="1" dataCaption="Values" updatedVersion="6" minRefreshableVersion="3" useAutoFormatting="1" itemPrintTitles="1" createdVersion="6" indent="0" multipleFieldFilters="0" fieldListSortAscending="1">
  <location ref="A3:C18" firstHeaderRow="0" firstDataRow="1" firstDataCol="1"/>
  <pivotFields count="16">
    <pivotField outline="0" showAll="0"/>
    <pivotField numFmtId="167" outline="0" showAll="0"/>
    <pivotField outline="0" showAll="0"/>
    <pivotField outline="0" showAll="0"/>
    <pivotField axis="axisRow"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dataField name="Sum of Sales2" fld="6" showDataAs="percentOfTotal" baseField="4" baseItem="7" numFmtId="10"/>
  </dataFields>
  <formats count="6">
    <format dxfId="806">
      <pivotArea type="all" dataOnly="0" outline="0" fieldPosition="0"/>
    </format>
    <format dxfId="805">
      <pivotArea outline="0" collapsedLevelsAreSubtotals="1" fieldPosition="0"/>
    </format>
    <format dxfId="804">
      <pivotArea field="4" type="button" dataOnly="0" labelOnly="1" outline="0" axis="axisRow" fieldPosition="0"/>
    </format>
    <format dxfId="803">
      <pivotArea dataOnly="0" labelOnly="1" fieldPosition="0">
        <references count="1">
          <reference field="4" count="0"/>
        </references>
      </pivotArea>
    </format>
    <format dxfId="802">
      <pivotArea dataOnly="0" labelOnly="1" grandRow="1" outline="0" fieldPosition="0"/>
    </format>
    <format dxfId="80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d" cacheId="0" applyNumberFormats="0" applyBorderFormats="0" applyFontFormats="0" applyPatternFormats="0" applyAlignmentFormats="0" applyWidthHeightFormats="1" dataCaption="Values" updatedVersion="8" minRefreshableVersion="5" showDrill="0" itemPrintTitles="1" createdVersion="6" indent="0" multipleFieldFilters="0" chartFormat="2" rowHeaderCaption="Sales Rep" fieldListSortAscending="1">
  <location ref="N3:P5"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axis="axisRow" outline="0" showAll="0">
      <items count="9">
        <item h="1" x="6"/>
        <item h="1" x="0"/>
        <item h="1" x="1"/>
        <item h="1" x="4"/>
        <item h="1" x="2"/>
        <item h="1" x="3"/>
        <item x="5"/>
        <item h="1" x="7"/>
        <item t="default"/>
      </items>
    </pivotField>
    <pivotField outline="0" showAll="0">
      <items count="15">
        <item x="12"/>
        <item h="1" x="0"/>
        <item h="1" x="7"/>
        <item h="1" x="5"/>
        <item h="1" x="4"/>
        <item h="1" x="1"/>
        <item h="1" x="6"/>
        <item h="1" x="3"/>
        <item h="1" x="9"/>
        <item h="1" x="8"/>
        <item h="1" x="13"/>
        <item h="1" x="2"/>
        <item h="1" x="10"/>
        <item h="1"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2">
    <i>
      <x v="6"/>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668">
      <pivotArea field="4" grandRow="1" outline="0" collapsedLevelsAreSubtotals="1">
        <references count="1">
          <reference field="4294967294" count="1" selected="0">
            <x v="0"/>
          </reference>
        </references>
      </pivotArea>
    </format>
    <format dxfId="667">
      <pivotArea field="4" grandRow="1" outline="0" collapsedLevelsAreSubtotals="1">
        <references count="1">
          <reference field="4294967294" count="1" selected="0">
            <x v="0"/>
          </reference>
        </references>
      </pivotArea>
    </format>
    <format dxfId="666">
      <pivotArea field="4" grandRow="1" outline="0" collapsedLevelsAreSubtotals="1">
        <references count="1">
          <reference field="4294967294" count="1" selected="0">
            <x v="0"/>
          </reference>
        </references>
      </pivotArea>
    </format>
    <format dxfId="665">
      <pivotArea field="4" grandRow="1" outline="0" collapsedLevelsAreSubtotals="1">
        <references count="1">
          <reference field="4294967294" count="1" selected="0">
            <x v="0"/>
          </reference>
        </references>
      </pivotArea>
    </format>
    <format dxfId="664">
      <pivotArea dataOnly="0" labelOnly="1" outline="0" fieldPosition="0">
        <references count="1">
          <reference field="4294967294" count="2">
            <x v="0"/>
            <x v="1"/>
          </reference>
        </references>
      </pivotArea>
    </format>
    <format dxfId="663">
      <pivotArea dataOnly="0" outline="0" fieldPosition="0">
        <references count="1">
          <reference field="4294967294" count="1">
            <x v="0"/>
          </reference>
        </references>
      </pivotArea>
    </format>
    <format dxfId="662">
      <pivotArea type="all" dataOnly="0" outline="0" fieldPosition="0"/>
    </format>
    <format dxfId="661">
      <pivotArea outline="0" collapsedLevelsAreSubtotals="1" fieldPosition="0"/>
    </format>
    <format dxfId="660">
      <pivotArea field="2" type="button" dataOnly="0" labelOnly="1" outline="0" axis="axisRow" fieldPosition="0"/>
    </format>
    <format dxfId="659">
      <pivotArea dataOnly="0" labelOnly="1" fieldPosition="0">
        <references count="1">
          <reference field="2" count="0"/>
        </references>
      </pivotArea>
    </format>
    <format dxfId="658">
      <pivotArea dataOnly="0" labelOnly="1" grandRow="1" outline="0" fieldPosition="0"/>
    </format>
    <format dxfId="65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c" cacheId="0" applyNumberFormats="0" applyBorderFormats="0" applyFontFormats="0" applyPatternFormats="0" applyAlignmentFormats="0" applyWidthHeightFormats="1" dataCaption="Values" updatedVersion="8" minRefreshableVersion="5" showDrill="0" itemPrintTitles="1" createdVersion="6" indent="0" multipleFieldFilters="0" chartFormat="2" rowHeaderCaption=" Company" fieldListSortAscending="1">
  <location ref="J3:L5"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h="1" x="6"/>
        <item h="1" x="0"/>
        <item h="1" x="1"/>
        <item h="1" x="4"/>
        <item h="1" x="2"/>
        <item h="1" x="3"/>
        <item x="5"/>
        <item h="1" x="7"/>
        <item t="default"/>
      </items>
    </pivotField>
    <pivotField axis="axisRow" outline="0" showAll="0">
      <items count="15">
        <item x="12"/>
        <item h="1" x="0"/>
        <item h="1" x="7"/>
        <item h="1" x="5"/>
        <item h="1" x="4"/>
        <item h="1" x="1"/>
        <item h="1" x="6"/>
        <item h="1" x="3"/>
        <item h="1" x="9"/>
        <item h="1" x="8"/>
        <item h="1" x="13"/>
        <item h="1" x="2"/>
        <item h="1" x="10"/>
        <item h="1" x="11"/>
        <item t="default"/>
      </items>
    </pivotField>
    <pivotField outline="0" showAll="0">
      <items count="15">
        <item x="2"/>
        <item x="0"/>
        <item x="3"/>
        <item x="13"/>
        <item x="10"/>
        <item x="6"/>
        <item x="8"/>
        <item x="1"/>
        <item x="12"/>
        <item x="7"/>
        <item x="11"/>
        <item x="9"/>
        <item x="5"/>
        <item x="4"/>
        <item t="default"/>
      </items>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2">
    <i>
      <x/>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680">
      <pivotArea field="4" grandRow="1" outline="0" collapsedLevelsAreSubtotals="1">
        <references count="1">
          <reference field="4294967294" count="1" selected="0">
            <x v="0"/>
          </reference>
        </references>
      </pivotArea>
    </format>
    <format dxfId="679">
      <pivotArea field="4" grandRow="1" outline="0" collapsedLevelsAreSubtotals="1">
        <references count="1">
          <reference field="4294967294" count="1" selected="0">
            <x v="0"/>
          </reference>
        </references>
      </pivotArea>
    </format>
    <format dxfId="678">
      <pivotArea field="4" grandRow="1" outline="0" collapsedLevelsAreSubtotals="1">
        <references count="1">
          <reference field="4294967294" count="1" selected="0">
            <x v="0"/>
          </reference>
        </references>
      </pivotArea>
    </format>
    <format dxfId="677">
      <pivotArea field="4" grandRow="1" outline="0" collapsedLevelsAreSubtotals="1">
        <references count="1">
          <reference field="4294967294" count="1" selected="0">
            <x v="0"/>
          </reference>
        </references>
      </pivotArea>
    </format>
    <format dxfId="676">
      <pivotArea dataOnly="0" labelOnly="1" outline="0" fieldPosition="0">
        <references count="1">
          <reference field="4294967294" count="2">
            <x v="0"/>
            <x v="1"/>
          </reference>
        </references>
      </pivotArea>
    </format>
    <format dxfId="675">
      <pivotArea dataOnly="0" outline="0" fieldPosition="0">
        <references count="1">
          <reference field="4294967294" count="1">
            <x v="0"/>
          </reference>
        </references>
      </pivotArea>
    </format>
    <format dxfId="674">
      <pivotArea type="all" dataOnly="0" outline="0" fieldPosition="0"/>
    </format>
    <format dxfId="673">
      <pivotArea outline="0" collapsedLevelsAreSubtotals="1" fieldPosition="0"/>
    </format>
    <format dxfId="672">
      <pivotArea field="3" type="button" dataOnly="0" labelOnly="1" outline="0" axis="axisRow" fieldPosition="0"/>
    </format>
    <format dxfId="671">
      <pivotArea dataOnly="0" labelOnly="1" fieldPosition="0">
        <references count="1">
          <reference field="3" count="0"/>
        </references>
      </pivotArea>
    </format>
    <format dxfId="670">
      <pivotArea dataOnly="0" labelOnly="1" grandRow="1" outline="0" fieldPosition="0"/>
    </format>
    <format dxfId="669">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b" cacheId="0" applyNumberFormats="0" applyBorderFormats="0" applyFontFormats="0" applyPatternFormats="0" applyAlignmentFormats="0" applyWidthHeightFormats="1" dataCaption="Values" updatedVersion="8" minRefreshableVersion="5" showDrill="0" itemPrintTitles="1" createdVersion="6" indent="0" multipleFieldFilters="0" chartFormat="2" rowHeaderCaption=" Product" fieldListSortAscending="1">
  <location ref="F3:H5"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h="1" x="6"/>
        <item h="1" x="0"/>
        <item h="1" x="1"/>
        <item h="1" x="4"/>
        <item h="1" x="2"/>
        <item h="1" x="3"/>
        <item x="5"/>
        <item h="1" x="7"/>
        <item t="default"/>
      </items>
    </pivotField>
    <pivotField outline="0" showAll="0">
      <items count="15">
        <item x="12"/>
        <item h="1" x="0"/>
        <item h="1" x="7"/>
        <item h="1" x="5"/>
        <item h="1" x="4"/>
        <item h="1" x="1"/>
        <item h="1" x="6"/>
        <item h="1" x="3"/>
        <item h="1" x="9"/>
        <item h="1" x="8"/>
        <item h="1" x="13"/>
        <item h="1" x="2"/>
        <item h="1" x="10"/>
        <item h="1" x="11"/>
        <item t="default"/>
      </items>
    </pivotField>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2">
    <i>
      <x v="9"/>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692">
      <pivotArea field="4" grandRow="1" outline="0" collapsedLevelsAreSubtotals="1">
        <references count="1">
          <reference field="4294967294" count="1" selected="0">
            <x v="0"/>
          </reference>
        </references>
      </pivotArea>
    </format>
    <format dxfId="691">
      <pivotArea field="4" grandRow="1" outline="0" collapsedLevelsAreSubtotals="1">
        <references count="1">
          <reference field="4294967294" count="1" selected="0">
            <x v="0"/>
          </reference>
        </references>
      </pivotArea>
    </format>
    <format dxfId="690">
      <pivotArea field="4" grandRow="1" outline="0" collapsedLevelsAreSubtotals="1">
        <references count="1">
          <reference field="4294967294" count="1" selected="0">
            <x v="0"/>
          </reference>
        </references>
      </pivotArea>
    </format>
    <format dxfId="689">
      <pivotArea field="4" grandRow="1" outline="0" collapsedLevelsAreSubtotals="1">
        <references count="1">
          <reference field="4294967294" count="1" selected="0">
            <x v="0"/>
          </reference>
        </references>
      </pivotArea>
    </format>
    <format dxfId="688">
      <pivotArea dataOnly="0" labelOnly="1" outline="0" fieldPosition="0">
        <references count="1">
          <reference field="4294967294" count="2">
            <x v="0"/>
            <x v="1"/>
          </reference>
        </references>
      </pivotArea>
    </format>
    <format dxfId="687">
      <pivotArea dataOnly="0" outline="0" fieldPosition="0">
        <references count="1">
          <reference field="4294967294" count="1">
            <x v="0"/>
          </reference>
        </references>
      </pivotArea>
    </format>
    <format dxfId="686">
      <pivotArea type="all" dataOnly="0" outline="0" fieldPosition="0"/>
    </format>
    <format dxfId="685">
      <pivotArea outline="0" collapsedLevelsAreSubtotals="1" fieldPosition="0"/>
    </format>
    <format dxfId="684">
      <pivotArea field="5" type="button" dataOnly="0" labelOnly="1" outline="0" axis="axisRow" fieldPosition="0"/>
    </format>
    <format dxfId="683">
      <pivotArea dataOnly="0" labelOnly="1" fieldPosition="0">
        <references count="1">
          <reference field="5" count="10">
            <x v="1"/>
            <x v="2"/>
            <x v="5"/>
            <x v="7"/>
            <x v="8"/>
            <x v="9"/>
            <x v="10"/>
            <x v="11"/>
            <x v="17"/>
            <x v="18"/>
          </reference>
        </references>
      </pivotArea>
    </format>
    <format dxfId="682">
      <pivotArea dataOnly="0" labelOnly="1" grandRow="1" outline="0" fieldPosition="0"/>
    </format>
    <format dxfId="68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4a" cacheId="0" applyNumberFormats="0" applyBorderFormats="0" applyFontFormats="0" applyPatternFormats="0" applyAlignmentFormats="0" applyWidthHeightFormats="1" dataCaption="Values" updatedVersion="8" minRefreshableVersion="5" showDrill="0" itemPrintTitles="1" createdVersion="6" indent="0" multipleFieldFilters="0" chartFormat="5" rowHeaderCaption=" Category" fieldListSortAscending="1">
  <location ref="B3:D5" firstHeaderRow="0" firstDataRow="1" firstDataCol="1"/>
  <pivotFields count="16">
    <pivotField outline="0" showAll="0"/>
    <pivotField numFmtId="167" outline="0" showAll="0">
      <items count="15">
        <item x="0"/>
        <item x="1"/>
        <item x="2"/>
        <item x="3"/>
        <item x="4"/>
        <item x="5"/>
        <item x="6"/>
        <item x="7"/>
        <item x="8"/>
        <item x="9"/>
        <item x="10"/>
        <item x="11"/>
        <item x="12"/>
        <item x="13"/>
        <item t="default"/>
      </items>
    </pivotField>
    <pivotField outline="0" showAll="0">
      <items count="9">
        <item h="1" x="6"/>
        <item h="1" x="0"/>
        <item h="1" x="1"/>
        <item h="1" x="4"/>
        <item h="1" x="2"/>
        <item h="1" x="3"/>
        <item x="5"/>
        <item h="1" x="7"/>
        <item t="default"/>
      </items>
    </pivotField>
    <pivotField outline="0" showAll="0">
      <items count="15">
        <item x="12"/>
        <item h="1" x="0"/>
        <item h="1" x="7"/>
        <item h="1" x="5"/>
        <item h="1" x="4"/>
        <item h="1" x="1"/>
        <item h="1" x="6"/>
        <item h="1" x="3"/>
        <item h="1" x="9"/>
        <item h="1" x="8"/>
        <item h="1" x="13"/>
        <item h="1" x="2"/>
        <item h="1" x="10"/>
        <item h="1"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2">
    <i>
      <x v="4"/>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04">
      <pivotArea field="4" grandRow="1" outline="0" collapsedLevelsAreSubtotals="1" axis="axisRow" fieldPosition="0">
        <references count="1">
          <reference field="4294967294" count="1" selected="0">
            <x v="0"/>
          </reference>
        </references>
      </pivotArea>
    </format>
    <format dxfId="703">
      <pivotArea field="4" grandRow="1" outline="0" collapsedLevelsAreSubtotals="1" axis="axisRow" fieldPosition="0">
        <references count="1">
          <reference field="4294967294" count="1" selected="0">
            <x v="0"/>
          </reference>
        </references>
      </pivotArea>
    </format>
    <format dxfId="702">
      <pivotArea field="4" grandRow="1" outline="0" collapsedLevelsAreSubtotals="1" axis="axisRow" fieldPosition="0">
        <references count="1">
          <reference field="4294967294" count="1" selected="0">
            <x v="0"/>
          </reference>
        </references>
      </pivotArea>
    </format>
    <format dxfId="701">
      <pivotArea field="4" grandRow="1" outline="0" collapsedLevelsAreSubtotals="1" axis="axisRow" fieldPosition="0">
        <references count="1">
          <reference field="4294967294" count="1" selected="0">
            <x v="0"/>
          </reference>
        </references>
      </pivotArea>
    </format>
    <format dxfId="700">
      <pivotArea dataOnly="0" labelOnly="1" outline="0" fieldPosition="0">
        <references count="1">
          <reference field="4294967294" count="2">
            <x v="0"/>
            <x v="1"/>
          </reference>
        </references>
      </pivotArea>
    </format>
    <format dxfId="699">
      <pivotArea outline="0" collapsedLevelsAreSubtotals="1" fieldPosition="0">
        <references count="2">
          <reference field="4294967294" count="1" selected="0">
            <x v="0"/>
          </reference>
          <reference field="4" count="0" selected="0"/>
        </references>
      </pivotArea>
    </format>
    <format dxfId="698">
      <pivotArea type="all" dataOnly="0" outline="0" fieldPosition="0"/>
    </format>
    <format dxfId="697">
      <pivotArea outline="0" collapsedLevelsAreSubtotals="1" fieldPosition="0"/>
    </format>
    <format dxfId="696">
      <pivotArea field="4" type="button" dataOnly="0" labelOnly="1" outline="0" axis="axisRow" fieldPosition="0"/>
    </format>
    <format dxfId="695">
      <pivotArea dataOnly="0" labelOnly="1" fieldPosition="0">
        <references count="1">
          <reference field="4" count="0"/>
        </references>
      </pivotArea>
    </format>
    <format dxfId="694">
      <pivotArea dataOnly="0" labelOnly="1" grandRow="1" outline="0" fieldPosition="0"/>
    </format>
    <format dxfId="693">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1" cacheId="0"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Category Activity" fieldListSortAscending="1">
  <location ref="B19:D32"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measureFilter="1" sortType="descending">
      <items count="24">
        <item x="21"/>
        <item x="0"/>
        <item x="12"/>
        <item x="11"/>
        <item x="4"/>
        <item x="7"/>
        <item x="6"/>
        <item x="8"/>
        <item x="5"/>
        <item x="16"/>
        <item x="9"/>
        <item x="2"/>
        <item x="3"/>
        <item x="1"/>
        <item x="22"/>
        <item x="10"/>
        <item x="18"/>
        <item x="19"/>
        <item x="13"/>
        <item x="17"/>
        <item x="14"/>
        <item x="15"/>
        <item x="20"/>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4"/>
  </rowFields>
  <rowItems count="13">
    <i>
      <x v="1"/>
    </i>
    <i>
      <x v="9"/>
    </i>
    <i>
      <x v="6"/>
    </i>
    <i>
      <x v="11"/>
    </i>
    <i>
      <x v="4"/>
    </i>
    <i>
      <x v="12"/>
    </i>
    <i>
      <x v="13"/>
    </i>
    <i>
      <x v="10"/>
    </i>
    <i>
      <x v="5"/>
    </i>
    <i>
      <x/>
    </i>
    <i>
      <x v="8"/>
    </i>
    <i>
      <x v="2"/>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14">
    <format dxfId="609">
      <pivotArea grandRow="1" outline="0" collapsedLevelsAreSubtotals="1" fieldPosition="0"/>
    </format>
    <format dxfId="608">
      <pivotArea outline="0" fieldPosition="0">
        <references count="1">
          <reference field="4294967294" count="1">
            <x v="1"/>
          </reference>
        </references>
      </pivotArea>
    </format>
    <format dxfId="607">
      <pivotArea dataOnly="0" labelOnly="1" outline="0" fieldPosition="0">
        <references count="1">
          <reference field="4294967294" count="1">
            <x v="1"/>
          </reference>
        </references>
      </pivotArea>
    </format>
    <format dxfId="606">
      <pivotArea dataOnly="0" labelOnly="1" outline="0" fieldPosition="0">
        <references count="1">
          <reference field="4294967294" count="1">
            <x v="0"/>
          </reference>
        </references>
      </pivotArea>
    </format>
    <format dxfId="605">
      <pivotArea grandRow="1" outline="0" collapsedLevelsAreSubtotals="1" fieldPosition="0"/>
    </format>
    <format dxfId="604">
      <pivotArea field="4" grandRow="1" outline="0" collapsedLevelsAreSubtotals="1" axis="axisRow" fieldPosition="0">
        <references count="1">
          <reference field="4294967294" count="1" selected="0">
            <x v="0"/>
          </reference>
        </references>
      </pivotArea>
    </format>
    <format dxfId="603">
      <pivotArea field="4" grandRow="1" outline="0" collapsedLevelsAreSubtotals="1" axis="axisRow" fieldPosition="0">
        <references count="1">
          <reference field="4294967294" count="1" selected="0">
            <x v="1"/>
          </reference>
        </references>
      </pivotArea>
    </format>
    <format dxfId="602">
      <pivotArea type="all" dataOnly="0" outline="0" fieldPosition="0"/>
    </format>
    <format dxfId="601">
      <pivotArea outline="0" collapsedLevelsAreSubtotals="1" fieldPosition="0"/>
    </format>
    <format dxfId="600">
      <pivotArea field="4" type="button" dataOnly="0" labelOnly="1" outline="0" axis="axisRow" fieldPosition="0"/>
    </format>
    <format dxfId="599">
      <pivotArea dataOnly="0" labelOnly="1" fieldPosition="0">
        <references count="1">
          <reference field="4" count="0"/>
        </references>
      </pivotArea>
    </format>
    <format dxfId="598">
      <pivotArea dataOnly="0" labelOnly="1" grandRow="1" outline="0" fieldPosition="0"/>
    </format>
    <format dxfId="597">
      <pivotArea dataOnly="0" labelOnly="1" outline="0" fieldPosition="0">
        <references count="1">
          <reference field="4294967294" count="2">
            <x v="0"/>
            <x v="1"/>
          </reference>
        </references>
      </pivotArea>
    </format>
    <format dxfId="596">
      <pivotArea dataOnly="0" outline="0"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6" cacheId="0"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Sales Rep Activity" fieldListSortAscending="1">
  <location ref="N19:P27"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8">
    <i>
      <x v="5"/>
    </i>
    <i>
      <x v="7"/>
    </i>
    <i>
      <x v="2"/>
    </i>
    <i>
      <x v="6"/>
    </i>
    <i>
      <x v="4"/>
    </i>
    <i>
      <x v="1"/>
    </i>
    <i>
      <x/>
    </i>
    <i t="grand">
      <x/>
    </i>
  </rowItems>
  <colFields count="1">
    <field x="-2"/>
  </colFields>
  <colItems count="2">
    <i>
      <x/>
    </i>
    <i i="1">
      <x v="1"/>
    </i>
  </colItems>
  <dataFields count="2">
    <dataField name="Total Sales" fld="6" baseField="0" baseItem="0" numFmtId="164"/>
    <dataField name="% of Total" fld="6" showDataAs="percentOfTotal" baseField="2" baseItem="1" numFmtId="166"/>
  </dataFields>
  <formats count="12">
    <format dxfId="621">
      <pivotArea grandRow="1" outline="0" collapsedLevelsAreSubtotals="1" fieldPosition="0"/>
    </format>
    <format dxfId="620">
      <pivotArea outline="0" fieldPosition="0">
        <references count="1">
          <reference field="4294967294" count="1">
            <x v="1"/>
          </reference>
        </references>
      </pivotArea>
    </format>
    <format dxfId="619">
      <pivotArea dataOnly="0" labelOnly="1" outline="0" fieldPosition="0">
        <references count="1">
          <reference field="4294967294" count="1">
            <x v="1"/>
          </reference>
        </references>
      </pivotArea>
    </format>
    <format dxfId="618">
      <pivotArea dataOnly="0" labelOnly="1" outline="0" fieldPosition="0">
        <references count="1">
          <reference field="4294967294" count="1">
            <x v="0"/>
          </reference>
        </references>
      </pivotArea>
    </format>
    <format dxfId="617">
      <pivotArea type="all" dataOnly="0" outline="0" fieldPosition="0"/>
    </format>
    <format dxfId="616">
      <pivotArea outline="0" collapsedLevelsAreSubtotals="1" fieldPosition="0"/>
    </format>
    <format dxfId="615">
      <pivotArea field="2" type="button" dataOnly="0" labelOnly="1" outline="0" axis="axisRow" fieldPosition="0"/>
    </format>
    <format dxfId="614">
      <pivotArea dataOnly="0" labelOnly="1" fieldPosition="0">
        <references count="1">
          <reference field="2" count="0"/>
        </references>
      </pivotArea>
    </format>
    <format dxfId="613">
      <pivotArea dataOnly="0" labelOnly="1" grandRow="1" outline="0" fieldPosition="0"/>
    </format>
    <format dxfId="612">
      <pivotArea dataOnly="0" labelOnly="1" outline="0" fieldPosition="0">
        <references count="1">
          <reference field="4294967294" count="2">
            <x v="0"/>
            <x v="1"/>
          </reference>
        </references>
      </pivotArea>
    </format>
    <format dxfId="611">
      <pivotArea outline="0" collapsedLevelsAreSubtotals="1" fieldPosition="0">
        <references count="1">
          <reference field="2" count="0" selected="0"/>
        </references>
      </pivotArea>
    </format>
    <format dxfId="610">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5" cacheId="0"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Customer Activity" fieldListSortAscending="1">
  <location ref="J19:L29"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items count="9">
        <item x="6"/>
        <item x="0"/>
        <item x="1"/>
        <item x="4"/>
        <item x="2"/>
        <item x="3"/>
        <item x="5"/>
        <item x="7"/>
        <item t="default"/>
      </items>
    </pivotField>
    <pivotField axis="axisRow" outline="0" showAll="0"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3"/>
  </rowFields>
  <rowItems count="10">
    <i>
      <x v="7"/>
    </i>
    <i>
      <x v="5"/>
    </i>
    <i>
      <x v="8"/>
    </i>
    <i>
      <x v="6"/>
    </i>
    <i>
      <x v="11"/>
    </i>
    <i>
      <x/>
    </i>
    <i>
      <x v="9"/>
    </i>
    <i>
      <x v="10"/>
    </i>
    <i>
      <x v="1"/>
    </i>
    <i t="grand">
      <x/>
    </i>
  </rowItems>
  <colFields count="1">
    <field x="-2"/>
  </colFields>
  <colItems count="2">
    <i>
      <x/>
    </i>
    <i i="1">
      <x v="1"/>
    </i>
  </colItems>
  <dataFields count="2">
    <dataField name="Total Sales" fld="6" baseField="0" baseItem="0" numFmtId="164"/>
    <dataField name="% of Total" fld="6" showDataAs="percentOfTotal" baseField="3" baseItem="11" numFmtId="166"/>
  </dataFields>
  <formats count="10">
    <format dxfId="631">
      <pivotArea grandRow="1" outline="0" collapsedLevelsAreSubtotals="1" fieldPosition="0"/>
    </format>
    <format dxfId="630">
      <pivotArea outline="0" fieldPosition="0">
        <references count="1">
          <reference field="4294967294" count="1">
            <x v="1"/>
          </reference>
        </references>
      </pivotArea>
    </format>
    <format dxfId="629">
      <pivotArea dataOnly="0" labelOnly="1" outline="0" fieldPosition="0">
        <references count="1">
          <reference field="4294967294" count="1">
            <x v="0"/>
          </reference>
        </references>
      </pivotArea>
    </format>
    <format dxfId="628">
      <pivotArea type="all" dataOnly="0" outline="0" fieldPosition="0"/>
    </format>
    <format dxfId="627">
      <pivotArea outline="0" collapsedLevelsAreSubtotals="1" fieldPosition="0"/>
    </format>
    <format dxfId="626">
      <pivotArea field="3" type="button" dataOnly="0" labelOnly="1" outline="0" axis="axisRow" fieldPosition="0"/>
    </format>
    <format dxfId="625">
      <pivotArea dataOnly="0" labelOnly="1" fieldPosition="0">
        <references count="1">
          <reference field="3" count="0"/>
        </references>
      </pivotArea>
    </format>
    <format dxfId="624">
      <pivotArea dataOnly="0" labelOnly="1" grandRow="1" outline="0" fieldPosition="0"/>
    </format>
    <format dxfId="623">
      <pivotArea dataOnly="0" labelOnly="1" outline="0" fieldPosition="0">
        <references count="1">
          <reference field="4294967294" count="2">
            <x v="0"/>
            <x v="1"/>
          </reference>
        </references>
      </pivotArea>
    </format>
    <format dxfId="622">
      <pivotArea dataOnly="0" outline="0"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4" cacheId="0" applyNumberFormats="0" applyBorderFormats="0" applyFontFormats="0" applyPatternFormats="0" applyAlignmentFormats="0" applyWidthHeightFormats="1" dataCaption="Values" updatedVersion="8" minRefreshableVersion="3" showDrill="0" itemPrintTitles="1" createdVersion="6" indent="0" multipleFieldFilters="0" chartFormat="4" rowHeaderCaption="Product Activity" fieldListSortAscending="1">
  <location ref="F19:H30"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items count="9">
        <item x="6"/>
        <item x="0"/>
        <item x="1"/>
        <item x="4"/>
        <item x="2"/>
        <item x="3"/>
        <item x="5"/>
        <item x="7"/>
        <item t="default"/>
      </items>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axis="axisRow" outline="0" showAll="0" measureFilter="1"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5"/>
  </rowFields>
  <rowItems count="11">
    <i>
      <x/>
    </i>
    <i>
      <x v="21"/>
    </i>
    <i>
      <x v="15"/>
    </i>
    <i>
      <x v="14"/>
    </i>
    <i>
      <x v="13"/>
    </i>
    <i>
      <x v="9"/>
    </i>
    <i>
      <x v="8"/>
    </i>
    <i>
      <x v="17"/>
    </i>
    <i>
      <x v="20"/>
    </i>
    <i>
      <x v="22"/>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15">
    <format dxfId="646">
      <pivotArea grandRow="1" outline="0" collapsedLevelsAreSubtotals="1" fieldPosition="0"/>
    </format>
    <format dxfId="645">
      <pivotArea outline="0" fieldPosition="0">
        <references count="1">
          <reference field="4294967294" count="1">
            <x v="1"/>
          </reference>
        </references>
      </pivotArea>
    </format>
    <format dxfId="644">
      <pivotArea dataOnly="0" labelOnly="1" outline="0" fieldPosition="0">
        <references count="1">
          <reference field="4294967294" count="1">
            <x v="1"/>
          </reference>
        </references>
      </pivotArea>
    </format>
    <format dxfId="643">
      <pivotArea dataOnly="0" labelOnly="1" outline="0" fieldPosition="0">
        <references count="1">
          <reference field="4294967294" count="1">
            <x v="0"/>
          </reference>
        </references>
      </pivotArea>
    </format>
    <format dxfId="642">
      <pivotArea type="all" dataOnly="0" outline="0" fieldPosition="0"/>
    </format>
    <format dxfId="641">
      <pivotArea outline="0" collapsedLevelsAreSubtotals="1" fieldPosition="0"/>
    </format>
    <format dxfId="640">
      <pivotArea field="5" type="button" dataOnly="0" labelOnly="1" outline="0" axis="axisRow" fieldPosition="0"/>
    </format>
    <format dxfId="639">
      <pivotArea dataOnly="0" labelOnly="1" fieldPosition="0">
        <references count="1">
          <reference field="5" count="10">
            <x v="0"/>
            <x v="3"/>
            <x v="5"/>
            <x v="7"/>
            <x v="8"/>
            <x v="9"/>
            <x v="11"/>
            <x v="13"/>
            <x v="15"/>
            <x v="21"/>
          </reference>
        </references>
      </pivotArea>
    </format>
    <format dxfId="638">
      <pivotArea dataOnly="0" labelOnly="1" grandRow="1" outline="0" fieldPosition="0"/>
    </format>
    <format dxfId="637">
      <pivotArea dataOnly="0" labelOnly="1" outline="0" fieldPosition="0">
        <references count="1">
          <reference field="4294967294" count="2">
            <x v="0"/>
            <x v="1"/>
          </reference>
        </references>
      </pivotArea>
    </format>
    <format dxfId="636">
      <pivotArea dataOnly="0" outline="0" fieldPosition="0">
        <references count="1">
          <reference field="5" count="10">
            <x v="0"/>
            <x v="3"/>
            <x v="5"/>
            <x v="7"/>
            <x v="8"/>
            <x v="9"/>
            <x v="11"/>
            <x v="13"/>
            <x v="15"/>
            <x v="21"/>
          </reference>
        </references>
      </pivotArea>
    </format>
    <format dxfId="635">
      <pivotArea outline="0" collapsedLevelsAreSubtotals="1" fieldPosition="0">
        <references count="1">
          <reference field="5" count="10" selected="0">
            <x v="0"/>
            <x v="3"/>
            <x v="5"/>
            <x v="7"/>
            <x v="8"/>
            <x v="9"/>
            <x v="11"/>
            <x v="13"/>
            <x v="15"/>
            <x v="21"/>
          </reference>
        </references>
      </pivotArea>
    </format>
    <format dxfId="634">
      <pivotArea field="5" type="button" dataOnly="0" labelOnly="1" outline="0" axis="axisRow" fieldPosition="0"/>
    </format>
    <format dxfId="633">
      <pivotArea dataOnly="0" labelOnly="1" fieldPosition="0">
        <references count="1">
          <reference field="5" count="10">
            <x v="0"/>
            <x v="3"/>
            <x v="5"/>
            <x v="7"/>
            <x v="8"/>
            <x v="9"/>
            <x v="11"/>
            <x v="13"/>
            <x v="15"/>
            <x v="21"/>
          </reference>
        </references>
      </pivotArea>
    </format>
    <format dxfId="63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0" cacheId="0" applyNumberFormats="0" applyBorderFormats="0" applyFontFormats="0" applyPatternFormats="0" applyAlignmentFormats="0" applyWidthHeightFormats="1" dataCaption="Values" updatedVersion="8" minRefreshableVersion="3" showDrill="0" rowGrandTotals="0" colGrandTotals="0" itemPrintTitles="1" createdVersion="6" indent="0" multipleFieldFilters="0" chartFormat="1" rowHeaderCaption="Sales Rep Activity" fieldListSortAscending="1">
  <location ref="K3:L4" firstHeaderRow="1"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axis="axisRow" outline="0" showAll="0" measureFilter="1"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1">
    <i>
      <x v="5"/>
    </i>
  </rowItems>
  <colItems count="1">
    <i/>
  </colItems>
  <dataFields count="1">
    <dataField name="Total Sales" fld="6" baseField="0" baseItem="0" numFmtId="164"/>
  </dataFields>
  <formats count="10">
    <format dxfId="656">
      <pivotArea grandRow="1" outline="0" collapsedLevelsAreSubtotals="1" fieldPosition="0"/>
    </format>
    <format dxfId="655">
      <pivotArea dataOnly="0" labelOnly="1" outline="0" fieldPosition="0">
        <references count="1">
          <reference field="4294967294" count="1">
            <x v="0"/>
          </reference>
        </references>
      </pivotArea>
    </format>
    <format dxfId="654">
      <pivotArea type="all" dataOnly="0" outline="0" fieldPosition="0"/>
    </format>
    <format dxfId="653">
      <pivotArea outline="0" collapsedLevelsAreSubtotals="1" fieldPosition="0"/>
    </format>
    <format dxfId="652">
      <pivotArea field="2" type="button" dataOnly="0" labelOnly="1" outline="0" axis="axisRow" fieldPosition="0"/>
    </format>
    <format dxfId="651">
      <pivotArea dataOnly="0" labelOnly="1" fieldPosition="0">
        <references count="1">
          <reference field="2" count="0"/>
        </references>
      </pivotArea>
    </format>
    <format dxfId="650">
      <pivotArea dataOnly="0" labelOnly="1" grandRow="1" outline="0" fieldPosition="0"/>
    </format>
    <format dxfId="649">
      <pivotArea dataOnly="0" labelOnly="1" outline="0" fieldPosition="0">
        <references count="1">
          <reference field="4294967294" count="1">
            <x v="0"/>
          </reference>
        </references>
      </pivotArea>
    </format>
    <format dxfId="648">
      <pivotArea outline="0" collapsedLevelsAreSubtotals="1" fieldPosition="0">
        <references count="1">
          <reference field="2" count="0" selected="0"/>
        </references>
      </pivotArea>
    </format>
    <format dxfId="64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Products" cacheId="0" applyNumberFormats="0" applyBorderFormats="0" applyFontFormats="0" applyPatternFormats="0" applyAlignmentFormats="0" applyWidthHeightFormats="1" dataCaption="Values" updatedVersion="8" minRefreshableVersion="3" showDrill="0" itemPrintTitles="1" createdVersion="6" indent="0" multipleFieldFilters="0" chartFormat="9" rowHeaderCaption="Top 10 Products" fieldListSortAscending="1">
  <location ref="F3:H14"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5"/>
  </rowFields>
  <rowItems count="11">
    <i>
      <x/>
    </i>
    <i>
      <x v="21"/>
    </i>
    <i>
      <x v="15"/>
    </i>
    <i>
      <x v="14"/>
    </i>
    <i>
      <x v="13"/>
    </i>
    <i>
      <x v="9"/>
    </i>
    <i>
      <x v="8"/>
    </i>
    <i>
      <x v="17"/>
    </i>
    <i>
      <x v="20"/>
    </i>
    <i>
      <x v="22"/>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10">
    <format dxfId="563">
      <pivotArea grandRow="1" outline="0" collapsedLevelsAreSubtotals="1" fieldPosition="0"/>
    </format>
    <format dxfId="562">
      <pivotArea outline="0" fieldPosition="0">
        <references count="1">
          <reference field="4294967294" count="1">
            <x v="1"/>
          </reference>
        </references>
      </pivotArea>
    </format>
    <format dxfId="561">
      <pivotArea dataOnly="0" labelOnly="1" outline="0" fieldPosition="0">
        <references count="1">
          <reference field="4294967294" count="1">
            <x v="1"/>
          </reference>
        </references>
      </pivotArea>
    </format>
    <format dxfId="560">
      <pivotArea dataOnly="0" labelOnly="1" outline="0" fieldPosition="0">
        <references count="1">
          <reference field="4294967294" count="1">
            <x v="0"/>
          </reference>
        </references>
      </pivotArea>
    </format>
    <format dxfId="559">
      <pivotArea type="all" dataOnly="0" outline="0" fieldPosition="0"/>
    </format>
    <format dxfId="558">
      <pivotArea outline="0" collapsedLevelsAreSubtotals="1" fieldPosition="0"/>
    </format>
    <format dxfId="557">
      <pivotArea field="5" type="button" dataOnly="0" labelOnly="1" outline="0" axis="axisRow" fieldPosition="0"/>
    </format>
    <format dxfId="556">
      <pivotArea dataOnly="0" labelOnly="1" fieldPosition="0">
        <references count="1">
          <reference field="5" count="10">
            <x v="0"/>
            <x v="3"/>
            <x v="5"/>
            <x v="7"/>
            <x v="8"/>
            <x v="9"/>
            <x v="11"/>
            <x v="13"/>
            <x v="15"/>
            <x v="21"/>
          </reference>
        </references>
      </pivotArea>
    </format>
    <format dxfId="555">
      <pivotArea dataOnly="0" labelOnly="1" grandRow="1" outline="0" fieldPosition="0"/>
    </format>
    <format dxfId="554">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b" cacheId="0" applyNumberFormats="0" applyBorderFormats="0" applyFontFormats="0" applyPatternFormats="0" applyAlignmentFormats="0" applyWidthHeightFormats="1" dataCaption="Values" updatedVersion="6" minRefreshableVersion="3" showDrill="0" itemPrintTitles="1" createdVersion="6" indent="0" multipleFieldFilters="0" rowHeaderCaption=" Product" fieldListSortAscending="1">
  <location ref="E3:G14" firstHeaderRow="0" firstDataRow="1" firstDataCol="1"/>
  <pivotFields count="16">
    <pivotField outline="0" showAll="0"/>
    <pivotField numFmtId="167"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64">
      <pivotArea field="4" grandRow="1" outline="0" collapsedLevelsAreSubtotals="1">
        <references count="1">
          <reference field="4294967294" count="1" selected="0">
            <x v="0"/>
          </reference>
        </references>
      </pivotArea>
    </format>
    <format dxfId="763">
      <pivotArea field="4" grandRow="1" outline="0" collapsedLevelsAreSubtotals="1">
        <references count="1">
          <reference field="4294967294" count="1" selected="0">
            <x v="0"/>
          </reference>
        </references>
      </pivotArea>
    </format>
    <format dxfId="762">
      <pivotArea field="4" grandRow="1" outline="0" collapsedLevelsAreSubtotals="1">
        <references count="1">
          <reference field="4294967294" count="1" selected="0">
            <x v="0"/>
          </reference>
        </references>
      </pivotArea>
    </format>
    <format dxfId="761">
      <pivotArea field="4" grandRow="1" outline="0" collapsedLevelsAreSubtotals="1">
        <references count="1">
          <reference field="4294967294" count="1" selected="0">
            <x v="0"/>
          </reference>
        </references>
      </pivotArea>
    </format>
    <format dxfId="760">
      <pivotArea dataOnly="0" labelOnly="1" outline="0" fieldPosition="0">
        <references count="1">
          <reference field="4294967294" count="2">
            <x v="0"/>
            <x v="1"/>
          </reference>
        </references>
      </pivotArea>
    </format>
    <format dxfId="759">
      <pivotArea dataOnly="0" outline="0" fieldPosition="0">
        <references count="1">
          <reference field="4294967294" count="1">
            <x v="0"/>
          </reference>
        </references>
      </pivotArea>
    </format>
    <format dxfId="758">
      <pivotArea type="all" dataOnly="0" outline="0" fieldPosition="0"/>
    </format>
    <format dxfId="757">
      <pivotArea outline="0" collapsedLevelsAreSubtotals="1" fieldPosition="0"/>
    </format>
    <format dxfId="756">
      <pivotArea field="5" type="button" dataOnly="0" labelOnly="1" outline="0" axis="axisRow" fieldPosition="0"/>
    </format>
    <format dxfId="755">
      <pivotArea dataOnly="0" labelOnly="1" fieldPosition="0">
        <references count="1">
          <reference field="5" count="0"/>
        </references>
      </pivotArea>
    </format>
    <format dxfId="754">
      <pivotArea dataOnly="0" labelOnly="1" grandRow="1" outline="0" fieldPosition="0"/>
    </format>
    <format dxfId="753">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ategories" cacheId="0" applyNumberFormats="0" applyBorderFormats="0" applyFontFormats="0" applyPatternFormats="0" applyAlignmentFormats="0" applyWidthHeightFormats="1" dataCaption="Values" updatedVersion="8" minRefreshableVersion="3" showDrill="0" itemPrintTitles="1" createdVersion="6" indent="0" multipleFieldFilters="0" chartFormat="2" rowHeaderCaption="Top 10 Categories" fieldListSortAscending="1">
  <location ref="B3:D14"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pivotField outline="0" showAll="0"/>
    <pivotField axis="axisRow" outline="0" showAll="0" measureFilter="1">
      <items count="15">
        <item x="2"/>
        <item x="0"/>
        <item x="3"/>
        <item x="13"/>
        <item x="10"/>
        <item x="6"/>
        <item x="8"/>
        <item x="1"/>
        <item x="12"/>
        <item x="7"/>
        <item x="11"/>
        <item x="9"/>
        <item x="5"/>
        <item x="4"/>
        <item t="default"/>
      </items>
    </pivotField>
    <pivotField outline="0" showAll="0" measureFilter="1" sortType="descending">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4"/>
  </rowFields>
  <rowItems count="11">
    <i>
      <x/>
    </i>
    <i>
      <x v="1"/>
    </i>
    <i>
      <x v="4"/>
    </i>
    <i>
      <x v="5"/>
    </i>
    <i>
      <x v="6"/>
    </i>
    <i>
      <x v="9"/>
    </i>
    <i>
      <x v="10"/>
    </i>
    <i>
      <x v="11"/>
    </i>
    <i>
      <x v="12"/>
    </i>
    <i>
      <x v="13"/>
    </i>
    <i t="grand">
      <x/>
    </i>
  </rowItems>
  <colFields count="1">
    <field x="-2"/>
  </colFields>
  <colItems count="2">
    <i>
      <x/>
    </i>
    <i i="1">
      <x v="1"/>
    </i>
  </colItems>
  <dataFields count="2">
    <dataField name="Total Sales" fld="6" baseField="0" baseItem="0" numFmtId="164"/>
    <dataField name="% of Total" fld="6" showDataAs="percentOfTotal" baseField="5" baseItem="17" numFmtId="166"/>
  </dataFields>
  <formats count="13">
    <format dxfId="576">
      <pivotArea grandRow="1" outline="0" collapsedLevelsAreSubtotals="1" fieldPosition="0"/>
    </format>
    <format dxfId="575">
      <pivotArea outline="0" fieldPosition="0">
        <references count="1">
          <reference field="4294967294" count="1">
            <x v="1"/>
          </reference>
        </references>
      </pivotArea>
    </format>
    <format dxfId="574">
      <pivotArea dataOnly="0" labelOnly="1" outline="0" fieldPosition="0">
        <references count="1">
          <reference field="4294967294" count="1">
            <x v="1"/>
          </reference>
        </references>
      </pivotArea>
    </format>
    <format dxfId="573">
      <pivotArea dataOnly="0" labelOnly="1" outline="0" fieldPosition="0">
        <references count="1">
          <reference field="4294967294" count="1">
            <x v="0"/>
          </reference>
        </references>
      </pivotArea>
    </format>
    <format dxfId="572">
      <pivotArea grandRow="1" outline="0" collapsedLevelsAreSubtotals="1" fieldPosition="0"/>
    </format>
    <format dxfId="571">
      <pivotArea field="4" grandRow="1" outline="0" collapsedLevelsAreSubtotals="1" axis="axisRow" fieldPosition="0">
        <references count="1">
          <reference field="4294967294" count="1" selected="0">
            <x v="0"/>
          </reference>
        </references>
      </pivotArea>
    </format>
    <format dxfId="570">
      <pivotArea field="4" grandRow="1" outline="0" collapsedLevelsAreSubtotals="1" axis="axisRow" fieldPosition="0">
        <references count="1">
          <reference field="4294967294" count="1" selected="0">
            <x v="1"/>
          </reference>
        </references>
      </pivotArea>
    </format>
    <format dxfId="569">
      <pivotArea type="all" dataOnly="0" outline="0" fieldPosition="0"/>
    </format>
    <format dxfId="568">
      <pivotArea outline="0" collapsedLevelsAreSubtotals="1" fieldPosition="0"/>
    </format>
    <format dxfId="567">
      <pivotArea field="4" type="button" dataOnly="0" labelOnly="1" outline="0" axis="axisRow" fieldPosition="0"/>
    </format>
    <format dxfId="566">
      <pivotArea dataOnly="0" labelOnly="1" fieldPosition="0">
        <references count="1">
          <reference field="4" count="10">
            <x v="1"/>
            <x v="2"/>
            <x v="3"/>
            <x v="4"/>
            <x v="6"/>
            <x v="7"/>
            <x v="9"/>
            <x v="11"/>
            <x v="12"/>
            <x v="13"/>
          </reference>
        </references>
      </pivotArea>
    </format>
    <format dxfId="565">
      <pivotArea dataOnly="0" labelOnly="1" grandRow="1" outline="0" fieldPosition="0"/>
    </format>
    <format dxfId="56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SalesReps" cacheId="0" applyNumberFormats="0" applyBorderFormats="0" applyFontFormats="0" applyPatternFormats="0" applyAlignmentFormats="0" applyWidthHeightFormats="1" dataCaption="Values" updatedVersion="8" minRefreshableVersion="3" showDrill="0" itemPrintTitles="1" createdVersion="6" indent="0" multipleFieldFilters="0" chartFormat="4" rowHeaderCaption="Top Sales Reps" fieldListSortAscending="1">
  <location ref="N3:P11"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axis="axisRow" outline="0"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outline="0" showAll="0"/>
    <pivotField outline="0" showAll="0">
      <items count="15">
        <item x="2"/>
        <item x="0"/>
        <item x="3"/>
        <item x="13"/>
        <item x="10"/>
        <item x="6"/>
        <item x="8"/>
        <item x="1"/>
        <item x="12"/>
        <item x="7"/>
        <item x="11"/>
        <item x="9"/>
        <item x="5"/>
        <item x="4"/>
        <item t="default"/>
      </items>
    </pivotField>
    <pivotField outline="0" showAll="0" measureFilter="1"/>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2"/>
  </rowFields>
  <rowItems count="8">
    <i>
      <x v="5"/>
    </i>
    <i>
      <x v="7"/>
    </i>
    <i>
      <x v="2"/>
    </i>
    <i>
      <x v="6"/>
    </i>
    <i>
      <x v="4"/>
    </i>
    <i>
      <x v="1"/>
    </i>
    <i>
      <x/>
    </i>
    <i t="grand">
      <x/>
    </i>
  </rowItems>
  <colFields count="1">
    <field x="-2"/>
  </colFields>
  <colItems count="2">
    <i>
      <x/>
    </i>
    <i i="1">
      <x v="1"/>
    </i>
  </colItems>
  <dataFields count="2">
    <dataField name="Total Sales" fld="6" baseField="0" baseItem="0" numFmtId="164"/>
    <dataField name="% of Total" fld="6" showDataAs="percentOfTotal" baseField="2" baseItem="1" numFmtId="166"/>
  </dataFields>
  <formats count="10">
    <format dxfId="586">
      <pivotArea grandRow="1" outline="0" collapsedLevelsAreSubtotals="1" fieldPosition="0"/>
    </format>
    <format dxfId="585">
      <pivotArea outline="0" fieldPosition="0">
        <references count="1">
          <reference field="4294967294" count="1">
            <x v="1"/>
          </reference>
        </references>
      </pivotArea>
    </format>
    <format dxfId="584">
      <pivotArea dataOnly="0" labelOnly="1" outline="0" fieldPosition="0">
        <references count="1">
          <reference field="4294967294" count="1">
            <x v="1"/>
          </reference>
        </references>
      </pivotArea>
    </format>
    <format dxfId="583">
      <pivotArea dataOnly="0" labelOnly="1" outline="0" fieldPosition="0">
        <references count="1">
          <reference field="4294967294" count="1">
            <x v="0"/>
          </reference>
        </references>
      </pivotArea>
    </format>
    <format dxfId="582">
      <pivotArea type="all" dataOnly="0" outline="0" fieldPosition="0"/>
    </format>
    <format dxfId="581">
      <pivotArea outline="0" collapsedLevelsAreSubtotals="1" fieldPosition="0"/>
    </format>
    <format dxfId="580">
      <pivotArea field="2" type="button" dataOnly="0" labelOnly="1" outline="0" axis="axisRow" fieldPosition="0"/>
    </format>
    <format dxfId="579">
      <pivotArea dataOnly="0" labelOnly="1" fieldPosition="0">
        <references count="1">
          <reference field="2" count="0"/>
        </references>
      </pivotArea>
    </format>
    <format dxfId="578">
      <pivotArea dataOnly="0" labelOnly="1" grandRow="1" outline="0" fieldPosition="0"/>
    </format>
    <format dxfId="57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t_Top10_Customers" cacheId="0" applyNumberFormats="0" applyBorderFormats="0" applyFontFormats="0" applyPatternFormats="0" applyAlignmentFormats="0" applyWidthHeightFormats="1" dataCaption="Values" updatedVersion="8" minRefreshableVersion="3" showDrill="0" itemPrintTitles="1" createdVersion="6" indent="0" multipleFieldFilters="0" chartFormat="4" rowHeaderCaption="Top 10 Customers" fieldListSortAscending="1">
  <location ref="J3:L13" firstHeaderRow="0" firstDataRow="1" firstDataCol="1"/>
  <pivotFields count="16">
    <pivotField outline="0" showAll="0"/>
    <pivotField numFmtId="14" outline="0" showAll="0">
      <items count="15">
        <item h="1" x="0"/>
        <item h="1" x="1"/>
        <item h="1" x="2"/>
        <item h="1" x="3"/>
        <item x="4"/>
        <item h="1" x="5"/>
        <item h="1" x="6"/>
        <item h="1" x="7"/>
        <item h="1" x="8"/>
        <item h="1" x="9"/>
        <item h="1" x="10"/>
        <item h="1" x="11"/>
        <item h="1" x="12"/>
        <item h="1" x="13"/>
        <item t="default"/>
      </items>
    </pivotField>
    <pivotField outline="0" showAll="0"/>
    <pivotField axis="axisRow" outline="0" showAll="0" measureFilter="1" sortType="descending">
      <items count="15">
        <item x="11"/>
        <item x="10"/>
        <item x="2"/>
        <item x="13"/>
        <item x="8"/>
        <item x="9"/>
        <item x="3"/>
        <item x="6"/>
        <item x="1"/>
        <item x="4"/>
        <item x="5"/>
        <item x="7"/>
        <item x="0"/>
        <item x="12"/>
        <item t="default"/>
      </items>
      <autoSortScope>
        <pivotArea dataOnly="0" outline="0" fieldPosition="0">
          <references count="1">
            <reference field="4294967294" count="1" selected="0">
              <x v="0"/>
            </reference>
          </references>
        </pivotArea>
      </autoSortScope>
    </pivotField>
    <pivotField outline="0" showAll="0">
      <items count="15">
        <item x="2"/>
        <item x="0"/>
        <item x="3"/>
        <item x="13"/>
        <item x="10"/>
        <item x="6"/>
        <item x="8"/>
        <item x="1"/>
        <item x="12"/>
        <item x="7"/>
        <item x="11"/>
        <item x="9"/>
        <item x="5"/>
        <item x="4"/>
        <item t="default"/>
      </items>
    </pivotField>
    <pivotField outline="0" showAll="0" measureFilter="1"/>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1">
    <field x="3"/>
  </rowFields>
  <rowItems count="10">
    <i>
      <x v="7"/>
    </i>
    <i>
      <x v="5"/>
    </i>
    <i>
      <x v="8"/>
    </i>
    <i>
      <x v="6"/>
    </i>
    <i>
      <x v="11"/>
    </i>
    <i>
      <x/>
    </i>
    <i>
      <x v="9"/>
    </i>
    <i>
      <x v="10"/>
    </i>
    <i>
      <x v="1"/>
    </i>
    <i t="grand">
      <x/>
    </i>
  </rowItems>
  <colFields count="1">
    <field x="-2"/>
  </colFields>
  <colItems count="2">
    <i>
      <x/>
    </i>
    <i i="1">
      <x v="1"/>
    </i>
  </colItems>
  <dataFields count="2">
    <dataField name="Total Sales" fld="6" baseField="0" baseItem="0" numFmtId="164"/>
    <dataField name="% of Total" fld="6" showDataAs="percentOfTotal" baseField="3" baseItem="11" numFmtId="166"/>
  </dataFields>
  <formats count="9">
    <format dxfId="595">
      <pivotArea grandRow="1" outline="0" collapsedLevelsAreSubtotals="1" fieldPosition="0"/>
    </format>
    <format dxfId="594">
      <pivotArea outline="0" fieldPosition="0">
        <references count="1">
          <reference field="4294967294" count="1">
            <x v="1"/>
          </reference>
        </references>
      </pivotArea>
    </format>
    <format dxfId="593">
      <pivotArea dataOnly="0" labelOnly="1" outline="0" fieldPosition="0">
        <references count="1">
          <reference field="4294967294" count="1">
            <x v="0"/>
          </reference>
        </references>
      </pivotArea>
    </format>
    <format dxfId="592">
      <pivotArea type="all" dataOnly="0" outline="0" fieldPosition="0"/>
    </format>
    <format dxfId="591">
      <pivotArea outline="0" collapsedLevelsAreSubtotals="1" fieldPosition="0"/>
    </format>
    <format dxfId="590">
      <pivotArea field="3" type="button" dataOnly="0" labelOnly="1" outline="0" axis="axisRow" fieldPosition="0"/>
    </format>
    <format dxfId="589">
      <pivotArea dataOnly="0" labelOnly="1" fieldPosition="0">
        <references count="1">
          <reference field="3" count="10">
            <x v="0"/>
            <x v="4"/>
            <x v="5"/>
            <x v="6"/>
            <x v="7"/>
            <x v="8"/>
            <x v="9"/>
            <x v="10"/>
            <x v="11"/>
            <x v="12"/>
          </reference>
        </references>
      </pivotArea>
    </format>
    <format dxfId="588">
      <pivotArea dataOnly="0" labelOnly="1" grandRow="1" outline="0" fieldPosition="0"/>
    </format>
    <format dxfId="58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2">
    <filter fld="5" type="count" evalOrder="-1" id="1" iMeasureFld="0">
      <autoFilter ref="A1">
        <filterColumn colId="0">
          <top10 val="10" filterVal="10"/>
        </filterColumn>
      </autoFilter>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9" cacheId="0"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Total Sales by Category" colHeaderCaption=" " fieldListSortAscending="1">
  <location ref="B3:E30" firstHeaderRow="1" firstDataRow="2" firstDataCol="2"/>
  <pivotFields count="16">
    <pivotField outline="0" showAll="0"/>
    <pivotField axis="axisCol" numFmtId="14" outline="0">
      <items count="15">
        <item h="1" x="0"/>
        <item h="1" x="1"/>
        <item h="1" x="2"/>
        <item h="1" x="3"/>
        <item x="4"/>
        <item h="1" x="5"/>
        <item h="1" x="6"/>
        <item h="1" x="7"/>
        <item h="1" x="8"/>
        <item h="1" x="9"/>
        <item h="1" x="10"/>
        <item h="1" x="11"/>
        <item h="1" x="12"/>
        <item h="1" x="13"/>
        <item t="default"/>
      </items>
    </pivotField>
    <pivotField outline="0" showAll="0"/>
    <pivotField outline="0" showAll="0"/>
    <pivotField axis="axisRow" outline="0" showAll="0">
      <items count="15">
        <item x="2"/>
        <item x="0"/>
        <item x="3"/>
        <item x="13"/>
        <item x="10"/>
        <item x="6"/>
        <item x="8"/>
        <item x="1"/>
        <item x="12"/>
        <item x="7"/>
        <item x="11"/>
        <item x="9"/>
        <item x="5"/>
        <item x="4"/>
        <item t="default"/>
      </items>
    </pivotField>
    <pivotField axis="axisRow"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2">
    <field x="4"/>
    <field x="5"/>
  </rowFields>
  <rowItems count="26">
    <i>
      <x/>
      <x v="6"/>
    </i>
    <i r="1">
      <x v="16"/>
    </i>
    <i t="default">
      <x/>
    </i>
    <i>
      <x v="1"/>
      <x/>
    </i>
    <i t="default">
      <x v="1"/>
    </i>
    <i>
      <x v="2"/>
      <x v="7"/>
    </i>
    <i t="default">
      <x v="2"/>
    </i>
    <i>
      <x v="4"/>
      <x v="13"/>
    </i>
    <i t="default">
      <x v="4"/>
    </i>
    <i>
      <x v="5"/>
      <x v="20"/>
    </i>
    <i t="default">
      <x v="5"/>
    </i>
    <i>
      <x v="6"/>
      <x v="15"/>
    </i>
    <i t="default">
      <x v="6"/>
    </i>
    <i>
      <x v="8"/>
      <x v="22"/>
    </i>
    <i t="default">
      <x v="8"/>
    </i>
    <i>
      <x v="9"/>
      <x v="21"/>
    </i>
    <i t="default">
      <x v="9"/>
    </i>
    <i>
      <x v="10"/>
      <x v="17"/>
    </i>
    <i t="default">
      <x v="10"/>
    </i>
    <i>
      <x v="11"/>
      <x v="14"/>
    </i>
    <i t="default">
      <x v="11"/>
    </i>
    <i>
      <x v="12"/>
      <x v="9"/>
    </i>
    <i t="default">
      <x v="12"/>
    </i>
    <i>
      <x v="13"/>
      <x v="8"/>
    </i>
    <i t="default">
      <x v="13"/>
    </i>
    <i t="grand">
      <x/>
    </i>
  </rowItems>
  <colFields count="1">
    <field x="1"/>
  </colFields>
  <colItems count="2">
    <i>
      <x v="4"/>
    </i>
    <i t="grand">
      <x/>
    </i>
  </colItems>
  <dataFields count="1">
    <dataField name=" " fld="6" baseField="0" baseItem="0" numFmtId="164"/>
  </dataFields>
  <formats count="32">
    <format dxfId="527">
      <pivotArea grandRow="1" outline="0" collapsedLevelsAreSubtotals="1" fieldPosition="0"/>
    </format>
    <format dxfId="526">
      <pivotArea dataOnly="0" labelOnly="1" outline="0" fieldPosition="0">
        <references count="1">
          <reference field="4294967294" count="1">
            <x v="0"/>
          </reference>
        </references>
      </pivotArea>
    </format>
    <format dxfId="525">
      <pivotArea dataOnly="0" labelOnly="1" fieldPosition="0">
        <references count="1">
          <reference field="1" count="0"/>
        </references>
      </pivotArea>
    </format>
    <format dxfId="524">
      <pivotArea dataOnly="0" labelOnly="1" grandCol="1" outline="0" fieldPosition="0"/>
    </format>
    <format dxfId="523">
      <pivotArea dataOnly="0" labelOnly="1" fieldPosition="0">
        <references count="1">
          <reference field="1" count="0"/>
        </references>
      </pivotArea>
    </format>
    <format dxfId="522">
      <pivotArea dataOnly="0" labelOnly="1" grandCol="1" outline="0" fieldPosition="0"/>
    </format>
    <format dxfId="521">
      <pivotArea type="all" dataOnly="0" outline="0" fieldPosition="0"/>
    </format>
    <format dxfId="520">
      <pivotArea outline="0" collapsedLevelsAreSubtotals="1" fieldPosition="0"/>
    </format>
    <format dxfId="519">
      <pivotArea type="origin" dataOnly="0" labelOnly="1" outline="0" fieldPosition="0"/>
    </format>
    <format dxfId="518">
      <pivotArea field="1" type="button" dataOnly="0" labelOnly="1" outline="0" axis="axisCol" fieldPosition="0"/>
    </format>
    <format dxfId="517">
      <pivotArea type="topRight" dataOnly="0" labelOnly="1" outline="0" fieldPosition="0"/>
    </format>
    <format dxfId="516">
      <pivotArea field="4" type="button" dataOnly="0" labelOnly="1" outline="0" axis="axisRow" fieldPosition="0"/>
    </format>
    <format dxfId="515">
      <pivotArea field="5" type="button" dataOnly="0" labelOnly="1" outline="0" axis="axisRow" fieldPosition="1"/>
    </format>
    <format dxfId="514">
      <pivotArea dataOnly="0" labelOnly="1" fieldPosition="0">
        <references count="1">
          <reference field="4" count="0"/>
        </references>
      </pivotArea>
    </format>
    <format dxfId="513">
      <pivotArea dataOnly="0" labelOnly="1" fieldPosition="0">
        <references count="1">
          <reference field="4" count="0" defaultSubtotal="1"/>
        </references>
      </pivotArea>
    </format>
    <format dxfId="512">
      <pivotArea dataOnly="0" labelOnly="1" grandRow="1" outline="0" fieldPosition="0"/>
    </format>
    <format dxfId="511">
      <pivotArea dataOnly="0" labelOnly="1" fieldPosition="0">
        <references count="2">
          <reference field="4" count="1" selected="0">
            <x v="0"/>
          </reference>
          <reference field="5" count="2">
            <x v="6"/>
            <x v="16"/>
          </reference>
        </references>
      </pivotArea>
    </format>
    <format dxfId="510">
      <pivotArea dataOnly="0" labelOnly="1" fieldPosition="0">
        <references count="2">
          <reference field="4" count="1" selected="0">
            <x v="1"/>
          </reference>
          <reference field="5" count="4">
            <x v="0"/>
            <x v="4"/>
            <x v="5"/>
            <x v="10"/>
          </reference>
        </references>
      </pivotArea>
    </format>
    <format dxfId="509">
      <pivotArea dataOnly="0" labelOnly="1" fieldPosition="0">
        <references count="2">
          <reference field="4" count="1" selected="0">
            <x v="2"/>
          </reference>
          <reference field="5" count="1">
            <x v="7"/>
          </reference>
        </references>
      </pivotArea>
    </format>
    <format dxfId="508">
      <pivotArea dataOnly="0" labelOnly="1" fieldPosition="0">
        <references count="2">
          <reference field="4" count="1" selected="0">
            <x v="3"/>
          </reference>
          <reference field="5" count="1">
            <x v="18"/>
          </reference>
        </references>
      </pivotArea>
    </format>
    <format dxfId="507">
      <pivotArea dataOnly="0" labelOnly="1" fieldPosition="0">
        <references count="2">
          <reference field="4" count="1" selected="0">
            <x v="4"/>
          </reference>
          <reference field="5" count="1">
            <x v="13"/>
          </reference>
        </references>
      </pivotArea>
    </format>
    <format dxfId="506">
      <pivotArea dataOnly="0" labelOnly="1" fieldPosition="0">
        <references count="2">
          <reference field="4" count="1" selected="0">
            <x v="5"/>
          </reference>
          <reference field="5" count="2">
            <x v="12"/>
            <x v="20"/>
          </reference>
        </references>
      </pivotArea>
    </format>
    <format dxfId="505">
      <pivotArea dataOnly="0" labelOnly="1" fieldPosition="0">
        <references count="2">
          <reference field="4" count="1" selected="0">
            <x v="6"/>
          </reference>
          <reference field="5" count="1">
            <x v="15"/>
          </reference>
        </references>
      </pivotArea>
    </format>
    <format dxfId="504">
      <pivotArea dataOnly="0" labelOnly="1" fieldPosition="0">
        <references count="2">
          <reference field="4" count="1" selected="0">
            <x v="7"/>
          </reference>
          <reference field="5" count="4">
            <x v="1"/>
            <x v="2"/>
            <x v="3"/>
            <x v="19"/>
          </reference>
        </references>
      </pivotArea>
    </format>
    <format dxfId="503">
      <pivotArea dataOnly="0" labelOnly="1" fieldPosition="0">
        <references count="2">
          <reference field="4" count="1" selected="0">
            <x v="8"/>
          </reference>
          <reference field="5" count="1">
            <x v="22"/>
          </reference>
        </references>
      </pivotArea>
    </format>
    <format dxfId="502">
      <pivotArea dataOnly="0" labelOnly="1" fieldPosition="0">
        <references count="2">
          <reference field="4" count="1" selected="0">
            <x v="9"/>
          </reference>
          <reference field="5" count="2">
            <x v="11"/>
            <x v="21"/>
          </reference>
        </references>
      </pivotArea>
    </format>
    <format dxfId="501">
      <pivotArea dataOnly="0" labelOnly="1" fieldPosition="0">
        <references count="2">
          <reference field="4" count="1" selected="0">
            <x v="10"/>
          </reference>
          <reference field="5" count="1">
            <x v="17"/>
          </reference>
        </references>
      </pivotArea>
    </format>
    <format dxfId="500">
      <pivotArea dataOnly="0" labelOnly="1" fieldPosition="0">
        <references count="2">
          <reference field="4" count="1" selected="0">
            <x v="11"/>
          </reference>
          <reference field="5" count="1">
            <x v="14"/>
          </reference>
        </references>
      </pivotArea>
    </format>
    <format dxfId="499">
      <pivotArea dataOnly="0" labelOnly="1" fieldPosition="0">
        <references count="2">
          <reference field="4" count="1" selected="0">
            <x v="12"/>
          </reference>
          <reference field="5" count="1">
            <x v="9"/>
          </reference>
        </references>
      </pivotArea>
    </format>
    <format dxfId="498">
      <pivotArea dataOnly="0" labelOnly="1" fieldPosition="0">
        <references count="2">
          <reference field="4" count="1" selected="0">
            <x v="13"/>
          </reference>
          <reference field="5" count="1">
            <x v="8"/>
          </reference>
        </references>
      </pivotArea>
    </format>
    <format dxfId="497">
      <pivotArea dataOnly="0" labelOnly="1" fieldPosition="0">
        <references count="1">
          <reference field="1" count="0"/>
        </references>
      </pivotArea>
    </format>
    <format dxfId="496">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0ADBA21-C7A2-49A8-8D19-6C3AD8D1A688}" name="PivotTable1" cacheId="0" applyNumberFormats="0" applyBorderFormats="0" applyFontFormats="0" applyPatternFormats="0" applyAlignmentFormats="0" applyWidthHeightFormats="1" dataCaption="Values" updatedVersion="8" minRefreshableVersion="3" showDrill="0" itemPrintTitles="1" createdVersion="6" indent="0" multipleFieldFilters="0" chartFormat="1" rowHeaderCaption="Total Sales by Sales Rep" colHeaderCaption=" " fieldListSortAscending="1">
  <location ref="B44:E64" firstHeaderRow="1" firstDataRow="2" firstDataCol="2"/>
  <pivotFields count="16">
    <pivotField outline="0" showAll="0"/>
    <pivotField axis="axisCol" numFmtId="14" outline="0">
      <items count="15">
        <item h="1" x="0"/>
        <item h="1" x="1"/>
        <item h="1" x="2"/>
        <item h="1" x="3"/>
        <item x="4"/>
        <item h="1" x="5"/>
        <item h="1" x="6"/>
        <item h="1" x="7"/>
        <item h="1" x="8"/>
        <item h="1" x="9"/>
        <item h="1" x="10"/>
        <item h="1" x="11"/>
        <item h="1" x="12"/>
        <item h="1" x="13"/>
        <item t="default"/>
      </items>
    </pivotField>
    <pivotField axis="axisRow" outline="0" showAll="0">
      <items count="9">
        <item x="6"/>
        <item x="0"/>
        <item x="1"/>
        <item x="4"/>
        <item x="2"/>
        <item x="3"/>
        <item x="5"/>
        <item x="7"/>
        <item t="default"/>
      </items>
    </pivotField>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sortType="descending">
      <items count="24">
        <item x="0"/>
        <item x="1"/>
        <item x="3"/>
        <item x="2"/>
        <item x="4"/>
        <item x="5"/>
        <item x="6"/>
        <item x="7"/>
        <item x="8"/>
        <item x="9"/>
        <item x="10"/>
        <item x="12"/>
        <item x="11"/>
        <item x="16"/>
        <item x="14"/>
        <item x="13"/>
        <item x="15"/>
        <item x="17"/>
        <item x="22"/>
        <item x="21"/>
        <item x="20"/>
        <item x="19"/>
        <item x="18"/>
        <item t="default"/>
      </items>
      <autoSortScope>
        <pivotArea dataOnly="0" outline="0" fieldPosition="0">
          <references count="1">
            <reference field="4294967294" count="1" selected="0">
              <x v="0"/>
            </reference>
          </references>
        </pivotArea>
      </autoSortScope>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showAll="0"/>
    <pivotField outline="0" showAll="0"/>
  </pivotFields>
  <rowFields count="2">
    <field x="2"/>
    <field x="3"/>
  </rowFields>
  <rowItems count="19">
    <i>
      <x/>
      <x v="6"/>
    </i>
    <i t="default">
      <x/>
    </i>
    <i>
      <x v="1"/>
      <x v="12"/>
    </i>
    <i r="1">
      <x v="13"/>
    </i>
    <i t="default">
      <x v="1"/>
    </i>
    <i>
      <x v="2"/>
      <x v="5"/>
    </i>
    <i t="default">
      <x v="2"/>
    </i>
    <i>
      <x v="4"/>
      <x v="3"/>
    </i>
    <i r="1">
      <x v="7"/>
    </i>
    <i t="default">
      <x v="4"/>
    </i>
    <i>
      <x v="5"/>
      <x v="6"/>
    </i>
    <i r="1">
      <x v="7"/>
    </i>
    <i t="default">
      <x v="5"/>
    </i>
    <i>
      <x v="6"/>
      <x v="2"/>
    </i>
    <i r="1">
      <x v="4"/>
    </i>
    <i t="default">
      <x v="6"/>
    </i>
    <i>
      <x v="7"/>
      <x v="8"/>
    </i>
    <i t="default">
      <x v="7"/>
    </i>
    <i t="grand">
      <x/>
    </i>
  </rowItems>
  <colFields count="1">
    <field x="1"/>
  </colFields>
  <colItems count="2">
    <i>
      <x v="4"/>
    </i>
    <i t="grand">
      <x/>
    </i>
  </colItems>
  <dataFields count="1">
    <dataField name=" " fld="6" baseField="0" baseItem="0" numFmtId="164"/>
  </dataFields>
  <formats count="26">
    <format dxfId="553">
      <pivotArea grandRow="1" outline="0" collapsedLevelsAreSubtotals="1" fieldPosition="0"/>
    </format>
    <format dxfId="552">
      <pivotArea dataOnly="0" labelOnly="1" outline="0" fieldPosition="0">
        <references count="1">
          <reference field="4294967294" count="1">
            <x v="0"/>
          </reference>
        </references>
      </pivotArea>
    </format>
    <format dxfId="551">
      <pivotArea dataOnly="0" labelOnly="1" fieldPosition="0">
        <references count="1">
          <reference field="1" count="0"/>
        </references>
      </pivotArea>
    </format>
    <format dxfId="550">
      <pivotArea dataOnly="0" labelOnly="1" grandCol="1" outline="0" fieldPosition="0"/>
    </format>
    <format dxfId="549">
      <pivotArea dataOnly="0" labelOnly="1" fieldPosition="0">
        <references count="1">
          <reference field="1" count="0"/>
        </references>
      </pivotArea>
    </format>
    <format dxfId="548">
      <pivotArea dataOnly="0" labelOnly="1" grandCol="1" outline="0" fieldPosition="0"/>
    </format>
    <format dxfId="547">
      <pivotArea type="all" dataOnly="0" outline="0" fieldPosition="0"/>
    </format>
    <format dxfId="546">
      <pivotArea outline="0" collapsedLevelsAreSubtotals="1" fieldPosition="0"/>
    </format>
    <format dxfId="545">
      <pivotArea type="origin" dataOnly="0" labelOnly="1" outline="0" fieldPosition="0"/>
    </format>
    <format dxfId="544">
      <pivotArea field="1" type="button" dataOnly="0" labelOnly="1" outline="0" axis="axisCol" fieldPosition="0"/>
    </format>
    <format dxfId="543">
      <pivotArea type="topRight" dataOnly="0" labelOnly="1" outline="0" fieldPosition="0"/>
    </format>
    <format dxfId="542">
      <pivotArea field="2" type="button" dataOnly="0" labelOnly="1" outline="0" axis="axisRow" fieldPosition="0"/>
    </format>
    <format dxfId="541">
      <pivotArea field="3" type="button" dataOnly="0" labelOnly="1" outline="0" axis="axisRow" fieldPosition="1"/>
    </format>
    <format dxfId="540">
      <pivotArea dataOnly="0" labelOnly="1" fieldPosition="0">
        <references count="1">
          <reference field="2" count="0"/>
        </references>
      </pivotArea>
    </format>
    <format dxfId="539">
      <pivotArea dataOnly="0" labelOnly="1" fieldPosition="0">
        <references count="1">
          <reference field="2" count="0" defaultSubtotal="1"/>
        </references>
      </pivotArea>
    </format>
    <format dxfId="538">
      <pivotArea dataOnly="0" labelOnly="1" grandRow="1" outline="0" fieldPosition="0"/>
    </format>
    <format dxfId="537">
      <pivotArea dataOnly="0" labelOnly="1" fieldPosition="0">
        <references count="2">
          <reference field="2" count="1" selected="0">
            <x v="0"/>
          </reference>
          <reference field="3" count="1">
            <x v="6"/>
          </reference>
        </references>
      </pivotArea>
    </format>
    <format dxfId="536">
      <pivotArea dataOnly="0" labelOnly="1" fieldPosition="0">
        <references count="2">
          <reference field="2" count="1" selected="0">
            <x v="1"/>
          </reference>
          <reference field="3" count="5">
            <x v="1"/>
            <x v="2"/>
            <x v="5"/>
            <x v="12"/>
            <x v="13"/>
          </reference>
        </references>
      </pivotArea>
    </format>
    <format dxfId="535">
      <pivotArea dataOnly="0" labelOnly="1" fieldPosition="0">
        <references count="2">
          <reference field="2" count="1" selected="0">
            <x v="2"/>
          </reference>
          <reference field="3" count="3">
            <x v="4"/>
            <x v="5"/>
            <x v="7"/>
          </reference>
        </references>
      </pivotArea>
    </format>
    <format dxfId="534">
      <pivotArea dataOnly="0" labelOnly="1" fieldPosition="0">
        <references count="2">
          <reference field="2" count="1" selected="0">
            <x v="3"/>
          </reference>
          <reference field="3" count="1">
            <x v="6"/>
          </reference>
        </references>
      </pivotArea>
    </format>
    <format dxfId="533">
      <pivotArea dataOnly="0" labelOnly="1" fieldPosition="0">
        <references count="2">
          <reference field="2" count="1" selected="0">
            <x v="4"/>
          </reference>
          <reference field="3" count="4">
            <x v="3"/>
            <x v="7"/>
            <x v="9"/>
            <x v="11"/>
          </reference>
        </references>
      </pivotArea>
    </format>
    <format dxfId="532">
      <pivotArea dataOnly="0" labelOnly="1" fieldPosition="0">
        <references count="2">
          <reference field="2" count="1" selected="0">
            <x v="5"/>
          </reference>
          <reference field="3" count="2">
            <x v="6"/>
            <x v="7"/>
          </reference>
        </references>
      </pivotArea>
    </format>
    <format dxfId="531">
      <pivotArea dataOnly="0" labelOnly="1" fieldPosition="0">
        <references count="2">
          <reference field="2" count="1" selected="0">
            <x v="6"/>
          </reference>
          <reference field="3" count="5">
            <x v="0"/>
            <x v="2"/>
            <x v="4"/>
            <x v="9"/>
            <x v="10"/>
          </reference>
        </references>
      </pivotArea>
    </format>
    <format dxfId="530">
      <pivotArea dataOnly="0" labelOnly="1" fieldPosition="0">
        <references count="2">
          <reference field="2" count="1" selected="0">
            <x v="7"/>
          </reference>
          <reference field="3" count="1">
            <x v="8"/>
          </reference>
        </references>
      </pivotArea>
    </format>
    <format dxfId="529">
      <pivotArea dataOnly="0" labelOnly="1" fieldPosition="0">
        <references count="1">
          <reference field="1" count="0"/>
        </references>
      </pivotArea>
    </format>
    <format dxfId="528">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a" cacheId="0" applyNumberFormats="0" applyBorderFormats="0" applyFontFormats="0" applyPatternFormats="0" applyAlignmentFormats="0" applyWidthHeightFormats="1" dataCaption="Values" updatedVersion="6" minRefreshableVersion="3" showDrill="0" itemPrintTitles="1" createdVersion="6" indent="0" multipleFieldFilters="0" rowHeaderCaption=" Category" fieldListSortAscending="1">
  <location ref="A3:C18" firstHeaderRow="0" firstDataRow="1" firstDataCol="1"/>
  <pivotFields count="16">
    <pivotField outline="0" showAll="0"/>
    <pivotField numFmtId="167"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76">
      <pivotArea field="4" grandRow="1" outline="0" collapsedLevelsAreSubtotals="1" axis="axisRow" fieldPosition="0">
        <references count="1">
          <reference field="4294967294" count="1" selected="0">
            <x v="0"/>
          </reference>
        </references>
      </pivotArea>
    </format>
    <format dxfId="775">
      <pivotArea field="4" grandRow="1" outline="0" collapsedLevelsAreSubtotals="1" axis="axisRow" fieldPosition="0">
        <references count="1">
          <reference field="4294967294" count="1" selected="0">
            <x v="0"/>
          </reference>
        </references>
      </pivotArea>
    </format>
    <format dxfId="774">
      <pivotArea field="4" grandRow="1" outline="0" collapsedLevelsAreSubtotals="1" axis="axisRow" fieldPosition="0">
        <references count="1">
          <reference field="4294967294" count="1" selected="0">
            <x v="0"/>
          </reference>
        </references>
      </pivotArea>
    </format>
    <format dxfId="773">
      <pivotArea field="4" grandRow="1" outline="0" collapsedLevelsAreSubtotals="1" axis="axisRow" fieldPosition="0">
        <references count="1">
          <reference field="4294967294" count="1" selected="0">
            <x v="0"/>
          </reference>
        </references>
      </pivotArea>
    </format>
    <format dxfId="772">
      <pivotArea dataOnly="0" labelOnly="1" outline="0" fieldPosition="0">
        <references count="1">
          <reference field="4294967294" count="2">
            <x v="0"/>
            <x v="1"/>
          </reference>
        </references>
      </pivotArea>
    </format>
    <format dxfId="771">
      <pivotArea dataOnly="0" outline="0" fieldPosition="0">
        <references count="1">
          <reference field="4294967294" count="1">
            <x v="0"/>
          </reference>
        </references>
      </pivotArea>
    </format>
    <format dxfId="770">
      <pivotArea type="all" dataOnly="0" outline="0" fieldPosition="0"/>
    </format>
    <format dxfId="769">
      <pivotArea outline="0" collapsedLevelsAreSubtotals="1" fieldPosition="0"/>
    </format>
    <format dxfId="768">
      <pivotArea field="4" type="button" dataOnly="0" labelOnly="1" outline="0" axis="axisRow" fieldPosition="0"/>
    </format>
    <format dxfId="767">
      <pivotArea dataOnly="0" labelOnly="1" fieldPosition="0">
        <references count="1">
          <reference field="4" count="0"/>
        </references>
      </pivotArea>
    </format>
    <format dxfId="766">
      <pivotArea dataOnly="0" labelOnly="1" grandRow="1" outline="0" fieldPosition="0"/>
    </format>
    <format dxfId="765">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d" cacheId="0" applyNumberFormats="0" applyBorderFormats="0" applyFontFormats="0" applyPatternFormats="0" applyAlignmentFormats="0" applyWidthHeightFormats="1" dataCaption="Values" updatedVersion="6" minRefreshableVersion="3" showDrill="0" itemPrintTitles="1" createdVersion="6" indent="0" multipleFieldFilters="0" rowHeaderCaption="Sales Rep" fieldListSortAscending="1">
  <location ref="M3:O12" firstHeaderRow="0" firstDataRow="1" firstDataCol="1"/>
  <pivotFields count="16">
    <pivotField outline="0" showAll="0"/>
    <pivotField numFmtId="167"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88">
      <pivotArea field="4" grandRow="1" outline="0" collapsedLevelsAreSubtotals="1">
        <references count="1">
          <reference field="4294967294" count="1" selected="0">
            <x v="0"/>
          </reference>
        </references>
      </pivotArea>
    </format>
    <format dxfId="787">
      <pivotArea field="4" grandRow="1" outline="0" collapsedLevelsAreSubtotals="1">
        <references count="1">
          <reference field="4294967294" count="1" selected="0">
            <x v="0"/>
          </reference>
        </references>
      </pivotArea>
    </format>
    <format dxfId="786">
      <pivotArea field="4" grandRow="1" outline="0" collapsedLevelsAreSubtotals="1">
        <references count="1">
          <reference field="4294967294" count="1" selected="0">
            <x v="0"/>
          </reference>
        </references>
      </pivotArea>
    </format>
    <format dxfId="785">
      <pivotArea field="4" grandRow="1" outline="0" collapsedLevelsAreSubtotals="1">
        <references count="1">
          <reference field="4294967294" count="1" selected="0">
            <x v="0"/>
          </reference>
        </references>
      </pivotArea>
    </format>
    <format dxfId="784">
      <pivotArea dataOnly="0" labelOnly="1" outline="0" fieldPosition="0">
        <references count="1">
          <reference field="4294967294" count="2">
            <x v="0"/>
            <x v="1"/>
          </reference>
        </references>
      </pivotArea>
    </format>
    <format dxfId="783">
      <pivotArea dataOnly="0" outline="0" fieldPosition="0">
        <references count="1">
          <reference field="4294967294" count="1">
            <x v="0"/>
          </reference>
        </references>
      </pivotArea>
    </format>
    <format dxfId="782">
      <pivotArea type="all" dataOnly="0" outline="0" fieldPosition="0"/>
    </format>
    <format dxfId="781">
      <pivotArea outline="0" collapsedLevelsAreSubtotals="1" fieldPosition="0"/>
    </format>
    <format dxfId="780">
      <pivotArea field="2" type="button" dataOnly="0" labelOnly="1" outline="0" axis="axisRow" fieldPosition="0"/>
    </format>
    <format dxfId="779">
      <pivotArea dataOnly="0" labelOnly="1" fieldPosition="0">
        <references count="1">
          <reference field="2" count="0"/>
        </references>
      </pivotArea>
    </format>
    <format dxfId="778">
      <pivotArea dataOnly="0" labelOnly="1" grandRow="1" outline="0" fieldPosition="0"/>
    </format>
    <format dxfId="777">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2c" cacheId="0" applyNumberFormats="0" applyBorderFormats="0" applyFontFormats="0" applyPatternFormats="0" applyAlignmentFormats="0" applyWidthHeightFormats="1" dataCaption="Values" updatedVersion="6" minRefreshableVersion="3" showDrill="0" itemPrintTitles="1" createdVersion="6" indent="0" multipleFieldFilters="0" rowHeaderCaption=" Company" fieldListSortAscending="1">
  <location ref="I3:K18" firstHeaderRow="0" firstDataRow="1" firstDataCol="1"/>
  <pivotFields count="16">
    <pivotField outline="0" showAll="0"/>
    <pivotField numFmtId="167"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800">
      <pivotArea field="4" grandRow="1" outline="0" collapsedLevelsAreSubtotals="1">
        <references count="1">
          <reference field="4294967294" count="1" selected="0">
            <x v="0"/>
          </reference>
        </references>
      </pivotArea>
    </format>
    <format dxfId="799">
      <pivotArea field="4" grandRow="1" outline="0" collapsedLevelsAreSubtotals="1">
        <references count="1">
          <reference field="4294967294" count="1" selected="0">
            <x v="0"/>
          </reference>
        </references>
      </pivotArea>
    </format>
    <format dxfId="798">
      <pivotArea field="4" grandRow="1" outline="0" collapsedLevelsAreSubtotals="1">
        <references count="1">
          <reference field="4294967294" count="1" selected="0">
            <x v="0"/>
          </reference>
        </references>
      </pivotArea>
    </format>
    <format dxfId="797">
      <pivotArea field="4" grandRow="1" outline="0" collapsedLevelsAreSubtotals="1">
        <references count="1">
          <reference field="4294967294" count="1" selected="0">
            <x v="0"/>
          </reference>
        </references>
      </pivotArea>
    </format>
    <format dxfId="796">
      <pivotArea dataOnly="0" labelOnly="1" outline="0" fieldPosition="0">
        <references count="1">
          <reference field="4294967294" count="2">
            <x v="0"/>
            <x v="1"/>
          </reference>
        </references>
      </pivotArea>
    </format>
    <format dxfId="795">
      <pivotArea dataOnly="0" outline="0" fieldPosition="0">
        <references count="1">
          <reference field="4294967294" count="1">
            <x v="0"/>
          </reference>
        </references>
      </pivotArea>
    </format>
    <format dxfId="794">
      <pivotArea type="all" dataOnly="0" outline="0" fieldPosition="0"/>
    </format>
    <format dxfId="793">
      <pivotArea outline="0" collapsedLevelsAreSubtotals="1" fieldPosition="0"/>
    </format>
    <format dxfId="792">
      <pivotArea field="3" type="button" dataOnly="0" labelOnly="1" outline="0" axis="axisRow" fieldPosition="0"/>
    </format>
    <format dxfId="791">
      <pivotArea dataOnly="0" labelOnly="1" fieldPosition="0">
        <references count="1">
          <reference field="3" count="0"/>
        </references>
      </pivotArea>
    </format>
    <format dxfId="790">
      <pivotArea dataOnly="0" labelOnly="1" grandRow="1" outline="0" fieldPosition="0"/>
    </format>
    <format dxfId="789">
      <pivotArea dataOnly="0" labelOnly="1" outline="0" fieldPosition="0">
        <references count="1">
          <reference field="4294967294" count="2">
            <x v="0"/>
            <x v="1"/>
          </reference>
        </references>
      </pivotArea>
    </format>
  </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b" cacheId="0"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 Product" fieldListSortAscending="1">
  <location ref="E3:G14" firstHeaderRow="0" firstDataRow="1" firstDataCol="1"/>
  <pivotFields count="16">
    <pivotField outline="0" showAll="0"/>
    <pivotField numFmtId="167" outline="0" showAll="0"/>
    <pivotField outline="0" showAll="0"/>
    <pivotField outline="0" showAll="0"/>
    <pivotField outline="0" showAll="0">
      <items count="15">
        <item x="2"/>
        <item x="0"/>
        <item x="3"/>
        <item x="13"/>
        <item x="10"/>
        <item x="6"/>
        <item x="8"/>
        <item x="1"/>
        <item x="12"/>
        <item x="7"/>
        <item x="11"/>
        <item x="9"/>
        <item x="5"/>
        <item x="4"/>
        <item t="default"/>
      </items>
    </pivotField>
    <pivotField axis="axisRow" outline="0"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16">
      <pivotArea field="4" grandRow="1" outline="0" collapsedLevelsAreSubtotals="1">
        <references count="1">
          <reference field="4294967294" count="1" selected="0">
            <x v="0"/>
          </reference>
        </references>
      </pivotArea>
    </format>
    <format dxfId="715">
      <pivotArea field="4" grandRow="1" outline="0" collapsedLevelsAreSubtotals="1">
        <references count="1">
          <reference field="4294967294" count="1" selected="0">
            <x v="0"/>
          </reference>
        </references>
      </pivotArea>
    </format>
    <format dxfId="714">
      <pivotArea field="4" grandRow="1" outline="0" collapsedLevelsAreSubtotals="1">
        <references count="1">
          <reference field="4294967294" count="1" selected="0">
            <x v="0"/>
          </reference>
        </references>
      </pivotArea>
    </format>
    <format dxfId="713">
      <pivotArea field="4" grandRow="1" outline="0" collapsedLevelsAreSubtotals="1">
        <references count="1">
          <reference field="4294967294" count="1" selected="0">
            <x v="0"/>
          </reference>
        </references>
      </pivotArea>
    </format>
    <format dxfId="712">
      <pivotArea dataOnly="0" labelOnly="1" outline="0" fieldPosition="0">
        <references count="1">
          <reference field="4294967294" count="2">
            <x v="0"/>
            <x v="1"/>
          </reference>
        </references>
      </pivotArea>
    </format>
    <format dxfId="711">
      <pivotArea dataOnly="0" outline="0" fieldPosition="0">
        <references count="1">
          <reference field="4294967294" count="1">
            <x v="0"/>
          </reference>
        </references>
      </pivotArea>
    </format>
    <format dxfId="710">
      <pivotArea type="all" dataOnly="0" outline="0" fieldPosition="0"/>
    </format>
    <format dxfId="709">
      <pivotArea outline="0" collapsedLevelsAreSubtotals="1" fieldPosition="0"/>
    </format>
    <format dxfId="708">
      <pivotArea field="5" type="button" dataOnly="0" labelOnly="1" outline="0" axis="axisRow" fieldPosition="0"/>
    </format>
    <format dxfId="707">
      <pivotArea dataOnly="0" labelOnly="1" fieldPosition="0">
        <references count="1">
          <reference field="5" count="10">
            <x v="1"/>
            <x v="2"/>
            <x v="5"/>
            <x v="7"/>
            <x v="8"/>
            <x v="9"/>
            <x v="10"/>
            <x v="11"/>
            <x v="17"/>
            <x v="18"/>
          </reference>
        </references>
      </pivotArea>
    </format>
    <format dxfId="706">
      <pivotArea dataOnly="0" labelOnly="1" grandRow="1" outline="0" fieldPosition="0"/>
    </format>
    <format dxfId="70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c" cacheId="0"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 Company" fieldListSortAscending="1">
  <location ref="I3:K18" firstHeaderRow="0" firstDataRow="1" firstDataCol="1"/>
  <pivotFields count="16">
    <pivotField outline="0" showAll="0"/>
    <pivotField numFmtId="167" outline="0" showAll="0"/>
    <pivotField outline="0" showAll="0"/>
    <pivotField axis="axisRow" outline="0" showAll="0">
      <items count="15">
        <item x="12"/>
        <item x="0"/>
        <item x="7"/>
        <item x="5"/>
        <item x="4"/>
        <item x="1"/>
        <item x="6"/>
        <item x="3"/>
        <item x="9"/>
        <item x="8"/>
        <item x="13"/>
        <item x="2"/>
        <item x="10"/>
        <item x="11"/>
        <item t="default"/>
      </items>
    </pivotField>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28">
      <pivotArea field="4" grandRow="1" outline="0" collapsedLevelsAreSubtotals="1">
        <references count="1">
          <reference field="4294967294" count="1" selected="0">
            <x v="0"/>
          </reference>
        </references>
      </pivotArea>
    </format>
    <format dxfId="727">
      <pivotArea field="4" grandRow="1" outline="0" collapsedLevelsAreSubtotals="1">
        <references count="1">
          <reference field="4294967294" count="1" selected="0">
            <x v="0"/>
          </reference>
        </references>
      </pivotArea>
    </format>
    <format dxfId="726">
      <pivotArea field="4" grandRow="1" outline="0" collapsedLevelsAreSubtotals="1">
        <references count="1">
          <reference field="4294967294" count="1" selected="0">
            <x v="0"/>
          </reference>
        </references>
      </pivotArea>
    </format>
    <format dxfId="725">
      <pivotArea field="4" grandRow="1" outline="0" collapsedLevelsAreSubtotals="1">
        <references count="1">
          <reference field="4294967294" count="1" selected="0">
            <x v="0"/>
          </reference>
        </references>
      </pivotArea>
    </format>
    <format dxfId="724">
      <pivotArea dataOnly="0" labelOnly="1" outline="0" fieldPosition="0">
        <references count="1">
          <reference field="4294967294" count="2">
            <x v="0"/>
            <x v="1"/>
          </reference>
        </references>
      </pivotArea>
    </format>
    <format dxfId="723">
      <pivotArea dataOnly="0" outline="0" fieldPosition="0">
        <references count="1">
          <reference field="4294967294" count="1">
            <x v="0"/>
          </reference>
        </references>
      </pivotArea>
    </format>
    <format dxfId="722">
      <pivotArea type="all" dataOnly="0" outline="0" fieldPosition="0"/>
    </format>
    <format dxfId="721">
      <pivotArea outline="0" collapsedLevelsAreSubtotals="1" fieldPosition="0"/>
    </format>
    <format dxfId="720">
      <pivotArea field="3" type="button" dataOnly="0" labelOnly="1" outline="0" axis="axisRow" fieldPosition="0"/>
    </format>
    <format dxfId="719">
      <pivotArea dataOnly="0" labelOnly="1" fieldPosition="0">
        <references count="1">
          <reference field="3" count="0"/>
        </references>
      </pivotArea>
    </format>
    <format dxfId="718">
      <pivotArea dataOnly="0" labelOnly="1" grandRow="1" outline="0" fieldPosition="0"/>
    </format>
    <format dxfId="71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d" cacheId="0" applyNumberFormats="0" applyBorderFormats="0" applyFontFormats="0" applyPatternFormats="0" applyAlignmentFormats="0" applyWidthHeightFormats="1" dataCaption="Values" updatedVersion="6" minRefreshableVersion="3" showDrill="0" itemPrintTitles="1" createdVersion="6" indent="0" multipleFieldFilters="0" chartFormat="1" rowHeaderCaption="Sales Rep" fieldListSortAscending="1">
  <location ref="M3:O12" firstHeaderRow="0" firstDataRow="1" firstDataCol="1"/>
  <pivotFields count="16">
    <pivotField outline="0" showAll="0"/>
    <pivotField numFmtId="167" outline="0" showAll="0"/>
    <pivotField axis="axisRow" outline="0" showAll="0">
      <items count="9">
        <item x="6"/>
        <item x="0"/>
        <item x="1"/>
        <item x="4"/>
        <item x="2"/>
        <item x="3"/>
        <item x="5"/>
        <item x="7"/>
        <item t="default"/>
      </items>
    </pivotField>
    <pivotField outline="0" showAll="0"/>
    <pivotField outline="0" showAll="0">
      <items count="15">
        <item x="2"/>
        <item x="0"/>
        <item x="3"/>
        <item x="13"/>
        <item x="10"/>
        <item x="6"/>
        <item x="8"/>
        <item x="1"/>
        <item x="12"/>
        <item x="7"/>
        <item x="11"/>
        <item x="9"/>
        <item x="5"/>
        <item x="4"/>
        <item t="default"/>
      </items>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2"/>
  </rowFields>
  <rowItems count="9">
    <i>
      <x/>
    </i>
    <i>
      <x v="1"/>
    </i>
    <i>
      <x v="2"/>
    </i>
    <i>
      <x v="3"/>
    </i>
    <i>
      <x v="4"/>
    </i>
    <i>
      <x v="5"/>
    </i>
    <i>
      <x v="6"/>
    </i>
    <i>
      <x v="7"/>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40">
      <pivotArea field="4" grandRow="1" outline="0" collapsedLevelsAreSubtotals="1">
        <references count="1">
          <reference field="4294967294" count="1" selected="0">
            <x v="0"/>
          </reference>
        </references>
      </pivotArea>
    </format>
    <format dxfId="739">
      <pivotArea field="4" grandRow="1" outline="0" collapsedLevelsAreSubtotals="1">
        <references count="1">
          <reference field="4294967294" count="1" selected="0">
            <x v="0"/>
          </reference>
        </references>
      </pivotArea>
    </format>
    <format dxfId="738">
      <pivotArea field="4" grandRow="1" outline="0" collapsedLevelsAreSubtotals="1">
        <references count="1">
          <reference field="4294967294" count="1" selected="0">
            <x v="0"/>
          </reference>
        </references>
      </pivotArea>
    </format>
    <format dxfId="737">
      <pivotArea field="4" grandRow="1" outline="0" collapsedLevelsAreSubtotals="1">
        <references count="1">
          <reference field="4294967294" count="1" selected="0">
            <x v="0"/>
          </reference>
        </references>
      </pivotArea>
    </format>
    <format dxfId="736">
      <pivotArea dataOnly="0" labelOnly="1" outline="0" fieldPosition="0">
        <references count="1">
          <reference field="4294967294" count="2">
            <x v="0"/>
            <x v="1"/>
          </reference>
        </references>
      </pivotArea>
    </format>
    <format dxfId="735">
      <pivotArea dataOnly="0" outline="0" fieldPosition="0">
        <references count="1">
          <reference field="4294967294" count="1">
            <x v="0"/>
          </reference>
        </references>
      </pivotArea>
    </format>
    <format dxfId="734">
      <pivotArea type="all" dataOnly="0" outline="0" fieldPosition="0"/>
    </format>
    <format dxfId="733">
      <pivotArea outline="0" collapsedLevelsAreSubtotals="1" fieldPosition="0"/>
    </format>
    <format dxfId="732">
      <pivotArea field="2" type="button" dataOnly="0" labelOnly="1" outline="0" axis="axisRow" fieldPosition="0"/>
    </format>
    <format dxfId="731">
      <pivotArea dataOnly="0" labelOnly="1" fieldPosition="0">
        <references count="1">
          <reference field="2" count="0"/>
        </references>
      </pivotArea>
    </format>
    <format dxfId="730">
      <pivotArea dataOnly="0" labelOnly="1" grandRow="1" outline="0" fieldPosition="0"/>
    </format>
    <format dxfId="72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D37C8D-7D2B-47A9-BA36-77A9DAE94D7E}" name="pt_3a" cacheId="0" applyNumberFormats="0" applyBorderFormats="0" applyFontFormats="0" applyPatternFormats="0" applyAlignmentFormats="0" applyWidthHeightFormats="1" dataCaption="Values" updatedVersion="6" minRefreshableVersion="3" showDrill="0" itemPrintTitles="1" createdVersion="6" indent="0" multipleFieldFilters="0" chartFormat="4" rowHeaderCaption=" Category" fieldListSortAscending="1">
  <location ref="A3:C18" firstHeaderRow="0" firstDataRow="1" firstDataCol="1"/>
  <pivotFields count="16">
    <pivotField outline="0" showAll="0"/>
    <pivotField numFmtId="167" outline="0" showAll="0"/>
    <pivotField outline="0" showAll="0"/>
    <pivotField outline="0" showAll="0"/>
    <pivotField axis="axisRow" outline="0"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outline="0" showAll="0"/>
    <pivotField dataField="1" numFmtId="165" outline="0" showAll="0"/>
    <pivotField outline="0" showAll="0"/>
    <pivotField numFmtId="9" outline="0" showAll="0"/>
    <pivotField outline="0" showAll="0"/>
    <pivotField outline="0" showAll="0"/>
    <pivotField outline="0" showAll="0"/>
    <pivotField outline="0" showAll="0"/>
    <pivotField outline="0" showAll="0"/>
    <pivotField numFmtId="165" outline="0" showAll="0"/>
    <pivotField outline="0"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 Sales" fld="6" baseField="0" baseItem="0" numFmtId="164"/>
    <dataField name="% Total" fld="6" showDataAs="percentOfTotal" baseField="4" baseItem="7" numFmtId="10"/>
  </dataFields>
  <formats count="12">
    <format dxfId="752">
      <pivotArea field="4" grandRow="1" outline="0" collapsedLevelsAreSubtotals="1" axis="axisRow" fieldPosition="0">
        <references count="1">
          <reference field="4294967294" count="1" selected="0">
            <x v="0"/>
          </reference>
        </references>
      </pivotArea>
    </format>
    <format dxfId="751">
      <pivotArea field="4" grandRow="1" outline="0" collapsedLevelsAreSubtotals="1" axis="axisRow" fieldPosition="0">
        <references count="1">
          <reference field="4294967294" count="1" selected="0">
            <x v="0"/>
          </reference>
        </references>
      </pivotArea>
    </format>
    <format dxfId="750">
      <pivotArea field="4" grandRow="1" outline="0" collapsedLevelsAreSubtotals="1" axis="axisRow" fieldPosition="0">
        <references count="1">
          <reference field="4294967294" count="1" selected="0">
            <x v="0"/>
          </reference>
        </references>
      </pivotArea>
    </format>
    <format dxfId="749">
      <pivotArea field="4" grandRow="1" outline="0" collapsedLevelsAreSubtotals="1" axis="axisRow" fieldPosition="0">
        <references count="1">
          <reference field="4294967294" count="1" selected="0">
            <x v="0"/>
          </reference>
        </references>
      </pivotArea>
    </format>
    <format dxfId="748">
      <pivotArea dataOnly="0" labelOnly="1" outline="0" fieldPosition="0">
        <references count="1">
          <reference field="4294967294" count="2">
            <x v="0"/>
            <x v="1"/>
          </reference>
        </references>
      </pivotArea>
    </format>
    <format dxfId="747">
      <pivotArea outline="0" collapsedLevelsAreSubtotals="1" fieldPosition="0">
        <references count="2">
          <reference field="4294967294" count="1" selected="0">
            <x v="0"/>
          </reference>
          <reference field="4" count="0" selected="0"/>
        </references>
      </pivotArea>
    </format>
    <format dxfId="746">
      <pivotArea type="all" dataOnly="0" outline="0" fieldPosition="0"/>
    </format>
    <format dxfId="745">
      <pivotArea outline="0" collapsedLevelsAreSubtotals="1" fieldPosition="0"/>
    </format>
    <format dxfId="744">
      <pivotArea field="4" type="button" dataOnly="0" labelOnly="1" outline="0" axis="axisRow" fieldPosition="0"/>
    </format>
    <format dxfId="743">
      <pivotArea dataOnly="0" labelOnly="1" fieldPosition="0">
        <references count="1">
          <reference field="4" count="0"/>
        </references>
      </pivotArea>
    </format>
    <format dxfId="742">
      <pivotArea dataOnly="0" labelOnly="1" grandRow="1" outline="0" fieldPosition="0"/>
    </format>
    <format dxfId="74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Excel_PivotTab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516CA52-5F88-4A4D-A8D5-51A73444FA23}" sourceName="Order Date">
  <pivotTables>
    <pivotTable tabId="4" name="pt_Top10_SalesReps"/>
    <pivotTable tabId="4" name="pt_Top10_Customers"/>
    <pivotTable tabId="4" name="pt_Top10_Products"/>
    <pivotTable tabId="1" name="pt_Top10_Categories1"/>
    <pivotTable tabId="4" name="pt_Top10_Categories"/>
    <pivotTable tabId="7" name="PivotTable1"/>
    <pivotTable tabId="7" name="PivotTable9"/>
    <pivotTable tabId="1" name="PivotTable4"/>
    <pivotTable tabId="1" name="PivotTable5"/>
    <pivotTable tabId="1" name="PivotTable6"/>
    <pivotTable tabId="1" name="PivotTable10"/>
  </pivotTables>
  <data>
    <tabular pivotCacheId="1">
      <items count="14">
        <i x="1"/>
        <i x="2"/>
        <i x="3"/>
        <i x="4" s="1"/>
        <i x="5"/>
        <i x="6"/>
        <i x="7" nd="1"/>
        <i x="8" nd="1"/>
        <i x="9"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F51EAC-0B34-42F3-B7A5-EB130016D823}" sourceName="Category">
  <pivotTables>
    <pivotTable tabId="1" name="PivotTable5"/>
    <pivotTable tabId="1" name="PivotTable4"/>
    <pivotTable tabId="1" name="PivotTable6"/>
    <pivotTable tabId="1" name="pt_Top10_Categories1"/>
    <pivotTable tabId="1" name="PivotTable10"/>
  </pivotTables>
  <data>
    <tabular pivotCacheId="1">
      <items count="14">
        <i x="2" s="1"/>
        <i x="0" s="1"/>
        <i x="3" s="1"/>
        <i x="10" s="1"/>
        <i x="6" s="1"/>
        <i x="8" s="1"/>
        <i x="12" s="1"/>
        <i x="7" s="1"/>
        <i x="11" s="1"/>
        <i x="9" s="1"/>
        <i x="5" s="1"/>
        <i x="4" s="1"/>
        <i x="13"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3AA0BA1-B4DD-47D0-81FA-ED34A37A866D}" sourceName="Customer Name">
  <pivotTables>
    <pivotTable tabId="1" name="PivotTable5"/>
    <pivotTable tabId="1" name="PivotTable4"/>
    <pivotTable tabId="1" name="PivotTable6"/>
    <pivotTable tabId="1" name="pt_Top10_Categories1"/>
    <pivotTable tabId="1" name="PivotTable10"/>
  </pivotTables>
  <data>
    <tabular pivotCacheId="1">
      <items count="14">
        <i x="7" s="1"/>
        <i x="5" s="1"/>
        <i x="4" s="1"/>
        <i x="1" s="1"/>
        <i x="6" s="1"/>
        <i x="3" s="1"/>
        <i x="9" s="1"/>
        <i x="10" s="1"/>
        <i x="11" s="1"/>
        <i x="12" s="1" nd="1"/>
        <i x="0" s="1" nd="1"/>
        <i x="8" s="1" nd="1"/>
        <i x="13"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E5F0F65-F812-4164-86A1-5C1538B2CFE6}" sourceName="Employee">
  <pivotTables>
    <pivotTable tabId="1" name="PivotTable5"/>
    <pivotTable tabId="1" name="PivotTable4"/>
    <pivotTable tabId="1" name="PivotTable6"/>
    <pivotTable tabId="1" name="pt_Top10_Categories1"/>
    <pivotTable tabId="1" name="PivotTable10"/>
  </pivotTables>
  <data>
    <tabular pivotCacheId="1">
      <items count="8">
        <i x="6" s="1"/>
        <i x="0" s="1"/>
        <i x="1" s="1"/>
        <i x="2" s="1"/>
        <i x="3" s="1"/>
        <i x="5" s="1"/>
        <i x="7"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2E5183C-6A16-4D76-B5E5-794292C272F4}" sourceName="Product Name">
  <pivotTables>
    <pivotTable tabId="1" name="PivotTable5"/>
    <pivotTable tabId="1" name="PivotTable4"/>
    <pivotTable tabId="1" name="PivotTable6"/>
    <pivotTable tabId="1" name="pt_Top10_Categories1"/>
    <pivotTable tabId="1" name="PivotTable10"/>
  </pivotTables>
  <data>
    <tabular pivotCacheId="1">
      <items count="23">
        <i x="0" s="1"/>
        <i x="7" s="1"/>
        <i x="6" s="1"/>
        <i x="8" s="1"/>
        <i x="16" s="1"/>
        <i x="9" s="1"/>
        <i x="18" s="1"/>
        <i x="19" s="1"/>
        <i x="13" s="1"/>
        <i x="17" s="1"/>
        <i x="14" s="1"/>
        <i x="15" s="1"/>
        <i x="20" s="1"/>
        <i x="21" s="1" nd="1"/>
        <i x="12" s="1" nd="1"/>
        <i x="11" s="1" nd="1"/>
        <i x="4" s="1" nd="1"/>
        <i x="5" s="1" nd="1"/>
        <i x="2" s="1" nd="1"/>
        <i x="3" s="1" nd="1"/>
        <i x="1" s="1" nd="1"/>
        <i x="22"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1B2965F-6AE6-4A5A-B467-9843079CB193}" sourceName="Category">
  <pivotTables>
    <pivotTable tabId="13" name="pt_4a"/>
    <pivotTable tabId="13" name="pt_4b"/>
    <pivotTable tabId="13" name="pt_4c"/>
    <pivotTable tabId="13" name="pt_4d"/>
  </pivotTables>
  <data>
    <tabular pivotCacheId="1">
      <items count="14">
        <i x="10" s="1"/>
        <i x="2" s="1" nd="1"/>
        <i x="0" s="1" nd="1"/>
        <i x="3" s="1" nd="1"/>
        <i x="13" s="1" nd="1"/>
        <i x="6" s="1" nd="1"/>
        <i x="8" s="1" nd="1"/>
        <i x="1" s="1" nd="1"/>
        <i x="12" s="1" nd="1"/>
        <i x="7" s="1" nd="1"/>
        <i x="11" s="1" nd="1"/>
        <i x="9" s="1" nd="1"/>
        <i x="5"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342A9107-0C2F-4F3D-A001-C78D6B673453}" sourceName="Customer Name">
  <pivotTables>
    <pivotTable tabId="13" name="pt_4a"/>
    <pivotTable tabId="13" name="pt_4b"/>
    <pivotTable tabId="13" name="pt_4c"/>
    <pivotTable tabId="13" name="pt_4d"/>
  </pivotTables>
  <data>
    <tabular pivotCacheId="1">
      <items count="14">
        <i x="12" s="1"/>
        <i x="7"/>
        <i x="4"/>
        <i x="8"/>
        <i x="13"/>
        <i x="0" nd="1"/>
        <i x="5" nd="1"/>
        <i x="1" nd="1"/>
        <i x="6" nd="1"/>
        <i x="3" nd="1"/>
        <i x="9" nd="1"/>
        <i x="2" nd="1"/>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6202E9DF-8F07-4D45-B649-21A08508EB89}" sourceName="Employee">
  <pivotTables>
    <pivotTable tabId="13" name="pt_4a"/>
    <pivotTable tabId="13" name="pt_4b"/>
    <pivotTable tabId="13" name="pt_4c"/>
    <pivotTable tabId="13" name="pt_4d"/>
  </pivotTables>
  <data>
    <tabular pivotCacheId="1">
      <items count="8">
        <i x="5" s="1"/>
        <i x="6" nd="1"/>
        <i x="0" nd="1"/>
        <i x="1" nd="1"/>
        <i x="4" nd="1"/>
        <i x="2" nd="1"/>
        <i x="3" nd="1"/>
        <i x="7"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60A2A168-4769-4C3C-AC27-BAAEDF041974}" sourceName="Product Name">
  <pivotTables>
    <pivotTable tabId="13" name="pt_4a"/>
    <pivotTable tabId="13" name="pt_4b"/>
    <pivotTable tabId="13" name="pt_4c"/>
    <pivotTable tabId="13" name="pt_4d"/>
  </pivotTables>
  <data>
    <tabular pivotCacheId="1">
      <items count="23">
        <i x="16" s="1"/>
        <i x="21" s="1" nd="1"/>
        <i x="0" s="1" nd="1"/>
        <i x="12" s="1" nd="1"/>
        <i x="11" s="1" nd="1"/>
        <i x="4" s="1" nd="1"/>
        <i x="7" s="1" nd="1"/>
        <i x="6" s="1" nd="1"/>
        <i x="8" s="1" nd="1"/>
        <i x="5" s="1" nd="1"/>
        <i x="9" s="1" nd="1"/>
        <i x="2" s="1" nd="1"/>
        <i x="3" s="1" nd="1"/>
        <i x="1" s="1" nd="1"/>
        <i x="22" s="1" nd="1"/>
        <i x="10" s="1" nd="1"/>
        <i x="18" s="1" nd="1"/>
        <i x="19" s="1" nd="1"/>
        <i x="13" s="1" nd="1"/>
        <i x="17" s="1" nd="1"/>
        <i x="14" s="1" nd="1"/>
        <i x="15" s="1" nd="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C8138DE-8331-48F8-AFF0-C5C043D73C1F}" cache="Slicer_Category1" caption="Category" columnCount="2" style="SlicerStyleLight6" rowHeight="273050"/>
  <slicer name="Customer Name 1" xr10:uid="{A4154D6D-3C45-4903-9CDE-01DD5B6FD988}" cache="Slicer_Customer_Name1" caption="Customer Name" columnCount="2" style="SlicerStyleLight6" rowHeight="273050"/>
  <slicer name="Employee 1" xr10:uid="{665D3181-F3DE-4EC3-8457-E5E753765096}" cache="Slicer_Employee1" caption="Employee" columnCount="2" style="SlicerStyleLight6" rowHeight="273050"/>
  <slicer name="Product Name 1" xr10:uid="{50D9186F-7400-46F6-B816-5E052AC16A79}" cache="Slicer_Product_Name1" caption="Product Name" columnCount="3" style="SlicerStyleLight6"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A5DAB960-1272-4206-B91F-33FA09587A9E}" cache="Slicer_Order_Date" caption="Order Date" columnCount="4" style="SlicerStyleLight6" rowHeight="273050"/>
  <slicer name="Category" xr10:uid="{14381E86-DEDD-46D0-82CF-93CD1E508B67}" cache="Slicer_Category" caption="Category" columnCount="2" style="SlicerStyleLight6" rowHeight="273050"/>
  <slicer name="Customer Name" xr10:uid="{CCD7B77E-D3B6-453C-800B-14A50244F7A4}" cache="Slicer_Customer_Name" caption="Customer Name" columnCount="2" style="SlicerStyleLight6" rowHeight="273050"/>
  <slicer name="Employee" xr10:uid="{34B92BAF-D7C7-4CD1-B61D-1293B17CB452}" cache="Slicer_Employee" caption="Employee" columnCount="2" style="SlicerStyleLight6" rowHeight="273050"/>
  <slicer name="Product Name" xr10:uid="{80708A52-7B77-499A-9C80-4B166170EE00}" cache="Slicer_Product_Name" caption="Product Name" columnCount="2" style="SlicerStyleLight6"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E3501F7C-CE3F-47F5-B1BF-7B82E33A5B69}" cache="Slicer_Order_Date" caption="Order Date" columnCount="2" style="SlicerStyleLight6"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02E67-4AD6-4DAC-ACD9-5376951D10C8}" name="tbl_Sales" displayName="tbl_Sales" ref="A1:P50" totalsRowShown="0" headerRowDxfId="824" dataDxfId="823">
  <autoFilter ref="A1:P50" xr:uid="{FE31DDE8-BA89-4359-BD31-6B42146CC14C}"/>
  <sortState xmlns:xlrd2="http://schemas.microsoft.com/office/spreadsheetml/2017/richdata2" ref="A2:P50">
    <sortCondition ref="B2:B50"/>
    <sortCondition ref="D2:D50"/>
    <sortCondition ref="E2:E50"/>
    <sortCondition ref="F2:F50"/>
  </sortState>
  <tableColumns count="16">
    <tableColumn id="1" xr3:uid="{71E204AC-9431-47A3-B9DC-6A1C74DA5F36}" name="Order ID" dataDxfId="822"/>
    <tableColumn id="2" xr3:uid="{DE77DBF9-12B8-47B6-8CF0-8E3394881E7C}" name="Order Date" dataDxfId="821"/>
    <tableColumn id="3" xr3:uid="{1D7BF2D7-BEBF-4978-A57C-3FFED4973B8F}" name="Employee" dataDxfId="820"/>
    <tableColumn id="4" xr3:uid="{35CF43C5-A864-4B6C-8D05-678D0E66C884}" name="Customer Name" dataDxfId="819"/>
    <tableColumn id="5" xr3:uid="{8BD3E2BD-D3E9-4B9E-8C1C-948A610485C6}" name="Category" dataDxfId="818"/>
    <tableColumn id="6" xr3:uid="{3C5FBA21-91AE-45AF-BE8F-AE8CC865C3E8}" name="Product Name" dataDxfId="817"/>
    <tableColumn id="7" xr3:uid="{407B13AB-5903-46FD-A3B2-62C43CCDABEF}" name="Sales" dataDxfId="816"/>
    <tableColumn id="8" xr3:uid="{392C854D-FEAC-494F-BC99-477C38ED803E}" name="Payment Type" dataDxfId="815"/>
    <tableColumn id="9" xr3:uid="{E7DD4AAC-636A-4D16-945C-808CD71FB6AC}" name="CSAT" dataDxfId="814"/>
    <tableColumn id="10" xr3:uid="{C01AD28F-519A-44FD-918B-BF3FDCE05B0A}" name="Last Name" dataDxfId="813"/>
    <tableColumn id="11" xr3:uid="{F322F21F-2933-476E-9E8E-C6933BE70B0E}" name="First Name" dataDxfId="812"/>
    <tableColumn id="12" xr3:uid="{F5151BB1-C184-411F-8621-86C4093FA3AD}" name="Address" dataDxfId="811"/>
    <tableColumn id="13" xr3:uid="{2E886381-018C-4DE2-B438-E6CB98F1CC3A}" name="City" dataDxfId="810"/>
    <tableColumn id="14" xr3:uid="{5E8A4BAD-9725-4298-B346-A04672895B3A}" name="State/Province" dataDxfId="809"/>
    <tableColumn id="18" xr3:uid="{361DEA4B-FC0C-44B5-947F-D77236691CD9}" name="Map Sales" dataDxfId="808"/>
    <tableColumn id="15" xr3:uid="{CFE70F9B-8209-47BF-BDA2-D0D5869648B9}" name="Quarter" dataDxfId="807"/>
  </tableColumns>
  <tableStyleInfo name="Excel UI"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FA0968-2659-4322-9653-2B6CF6138033}" name="tbl_Goals" displayName="tbl_Goals" ref="B3:F12" totalsRowCount="1" headerRowDxfId="495" dataDxfId="494" totalsRowDxfId="493">
  <tableColumns count="5">
    <tableColumn id="1" xr3:uid="{63A5AC76-9B54-4826-BBD3-297421B79B0A}" name="Sales Representative" totalsRowLabel="Total" dataDxfId="492" totalsRowDxfId="491"/>
    <tableColumn id="2" xr3:uid="{F0371BED-D789-4CA7-8CD4-D7F98466963B}" name="Sales Goal" totalsRowFunction="sum" dataDxfId="490" totalsRowDxfId="489"/>
    <tableColumn id="3" xr3:uid="{2BC461DB-8117-4461-8468-04892EB8FEB3}" name="% of Total" totalsRowFunction="sum" dataDxfId="488" totalsRowDxfId="487">
      <calculatedColumnFormula>tbl_Goals[[#This Row],[Sales Goal]]/SUM(tbl_Goals[Sales Goal])</calculatedColumnFormula>
    </tableColumn>
    <tableColumn id="4" xr3:uid="{66D9EBDB-B464-4001-897D-7B7F71F62E6A}" name="Monthly Goal" totalsRowFunction="sum" dataDxfId="486" totalsRowDxfId="485">
      <calculatedColumnFormula>tbl_Goals[[#This Row],[Sales Goal]]/12</calculatedColumnFormula>
    </tableColumn>
    <tableColumn id="5" xr3:uid="{4AECF9B0-125F-40FC-92F6-8C88C99D6CF7}" name="YTD Goal" totalsRowFunction="sum" dataDxfId="484" totalsRowDxfId="483">
      <calculatedColumnFormula>tbl_Goals[[#This Row],[Monthly Goal]]*MONTH(MAX(tbl_Sales[Order Date]))</calculatedColumnFormula>
    </tableColumn>
  </tableColumns>
  <tableStyleInfo name="Excel UI"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1826D9-1FC4-4AD3-B078-69F0A967FF36}" sourceName="Order Date">
  <pivotTables>
    <pivotTable tabId="13" name="pt_4a"/>
    <pivotTable tabId="13" name="pt_4b"/>
    <pivotTable tabId="13" name="pt_4c"/>
    <pivotTable tabId="13" name="pt_4d"/>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437F24D-D76B-4AF3-A930-8C2B240407D6}" cache="NativeTimeline_Order_Date" caption="Order Date" level="2" selectionLevel="2" scrollPosition="2015-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12.xml"/><Relationship Id="rId7" Type="http://schemas.microsoft.com/office/2007/relationships/slicer" Target="../slicers/slicer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8" Type="http://schemas.openxmlformats.org/officeDocument/2006/relationships/hyperlink" Target="https://support.office.com/en-us/article/Use-sparklines-to-show-data-trends-1474E169-008C-4783-926B-5C60E620F5CA" TargetMode="External"/><Relationship Id="rId13" Type="http://schemas.openxmlformats.org/officeDocument/2006/relationships/printerSettings" Target="../printerSettings/printerSettings5.bin"/><Relationship Id="rId3" Type="http://schemas.openxmlformats.org/officeDocument/2006/relationships/pivotTable" Target="../pivotTables/pivotTable16.xml"/><Relationship Id="rId7" Type="http://schemas.openxmlformats.org/officeDocument/2006/relationships/hyperlink" Target="https://support.office.com/en-us/article/Quick-start-Apply-conditional-formatting-6B6F7C2A-5D62-45A1-8F67-584A76776D67" TargetMode="External"/><Relationship Id="rId12" Type="http://schemas.openxmlformats.org/officeDocument/2006/relationships/hyperlink" Target="https://support.office.com/en-us/article/create-a-map-chart-f2cfed55-d622-42cd-8ec9-ec8a358b593b" TargetMode="Externa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hyperlink" Target="https://support.office.com/en-us/article/Create-a-PivotTable-to-analyze-worksheet-data-A9A84538-BFE9-40A9-A8E9-F99134456576" TargetMode="External"/><Relationship Id="rId11" Type="http://schemas.openxmlformats.org/officeDocument/2006/relationships/hyperlink" Target="https://support.office.com/en-us/article/Create-a-chart-from-start-to-finish-0baf399e-dd61-4e18-8a73-b3fd5d5680c2" TargetMode="External"/><Relationship Id="rId5" Type="http://schemas.openxmlformats.org/officeDocument/2006/relationships/pivotTable" Target="../pivotTables/pivotTable18.xml"/><Relationship Id="rId15" Type="http://schemas.microsoft.com/office/2007/relationships/slicer" Target="../slicers/slicer2.xml"/><Relationship Id="rId10" Type="http://schemas.openxmlformats.org/officeDocument/2006/relationships/hyperlink" Target="https://support.office.com/en-us/article/Create-a-PivotTable-timeline-to-filter-dates-D3956083-01BE-408C-906D-6FC99D9FADFA" TargetMode="External"/><Relationship Id="rId4" Type="http://schemas.openxmlformats.org/officeDocument/2006/relationships/pivotTable" Target="../pivotTables/pivotTable17.xml"/><Relationship Id="rId9" Type="http://schemas.openxmlformats.org/officeDocument/2006/relationships/hyperlink" Target="https://support.office.com/en-us/article/Use-slicers-to-filter-PivotTable-data-249F966B-A9D5-4B0F-B31A-12651785D29D"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7" Type="http://schemas.microsoft.com/office/2007/relationships/slicer" Target="../slicers/slicer3.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7.xml"/><Relationship Id="rId5" Type="http://schemas.openxmlformats.org/officeDocument/2006/relationships/printerSettings" Target="../printerSettings/printerSettings6.bin"/><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1001-8EA6-49DD-99C3-AC4303BC6E1A}">
  <sheetPr codeName="Sheet2"/>
  <dimension ref="A1:R50"/>
  <sheetViews>
    <sheetView showGridLines="0" tabSelected="1" topLeftCell="G1" zoomScale="85" zoomScaleNormal="85" workbookViewId="0">
      <pane ySplit="1" topLeftCell="A16" activePane="bottomLeft" state="frozen"/>
      <selection pane="bottomLeft" activeCell="U20" sqref="U20"/>
    </sheetView>
  </sheetViews>
  <sheetFormatPr defaultRowHeight="16.5" x14ac:dyDescent="0.45"/>
  <cols>
    <col min="1" max="1" width="9" customWidth="1"/>
    <col min="2" max="2" width="13.08203125" bestFit="1" customWidth="1"/>
    <col min="3" max="4" width="17.58203125" bestFit="1" customWidth="1"/>
    <col min="5" max="5" width="22.83203125" bestFit="1" customWidth="1"/>
    <col min="6" max="6" width="22" bestFit="1" customWidth="1"/>
    <col min="7" max="7" width="18.08203125" bestFit="1" customWidth="1"/>
    <col min="8" max="8" width="9.75" bestFit="1" customWidth="1"/>
    <col min="9" max="9" width="7.75" bestFit="1" customWidth="1"/>
    <col min="10" max="11" width="12.5" bestFit="1" customWidth="1"/>
    <col min="12" max="13" width="12.75" bestFit="1" customWidth="1"/>
    <col min="14" max="14" width="11" bestFit="1" customWidth="1"/>
    <col min="15" max="15" width="9.5" bestFit="1" customWidth="1"/>
    <col min="16" max="16" width="10" bestFit="1" customWidth="1"/>
    <col min="17" max="17" width="13.08203125" bestFit="1" customWidth="1"/>
    <col min="18" max="18" width="13.08203125" customWidth="1"/>
    <col min="19" max="19" width="10" customWidth="1"/>
  </cols>
  <sheetData>
    <row r="1" spans="1:18" x14ac:dyDescent="0.45">
      <c r="A1" s="2" t="s">
        <v>0</v>
      </c>
      <c r="B1" s="2" t="s">
        <v>1</v>
      </c>
      <c r="C1" s="2" t="s">
        <v>2</v>
      </c>
      <c r="D1" s="2" t="s">
        <v>3</v>
      </c>
      <c r="E1" s="2" t="s">
        <v>4</v>
      </c>
      <c r="F1" s="2" t="s">
        <v>5</v>
      </c>
      <c r="G1" s="3" t="s">
        <v>6</v>
      </c>
      <c r="H1" s="2" t="s">
        <v>7</v>
      </c>
      <c r="I1" s="4" t="s">
        <v>8</v>
      </c>
      <c r="J1" s="2" t="s">
        <v>9</v>
      </c>
      <c r="K1" s="2" t="s">
        <v>10</v>
      </c>
      <c r="L1" s="2" t="s">
        <v>11</v>
      </c>
      <c r="M1" s="2" t="s">
        <v>12</v>
      </c>
      <c r="N1" s="2" t="s">
        <v>13</v>
      </c>
      <c r="O1" s="3" t="s">
        <v>147</v>
      </c>
      <c r="P1" s="2" t="s">
        <v>14</v>
      </c>
      <c r="R1" s="1"/>
    </row>
    <row r="2" spans="1:18" x14ac:dyDescent="0.45">
      <c r="A2" s="2">
        <v>30</v>
      </c>
      <c r="B2" s="5">
        <v>42019</v>
      </c>
      <c r="C2" s="2" t="s">
        <v>15</v>
      </c>
      <c r="D2" s="2" t="s">
        <v>16</v>
      </c>
      <c r="E2" s="2" t="s">
        <v>17</v>
      </c>
      <c r="F2" s="2" t="s">
        <v>120</v>
      </c>
      <c r="G2" s="6">
        <v>1400</v>
      </c>
      <c r="H2" s="2" t="s">
        <v>18</v>
      </c>
      <c r="I2" s="7">
        <v>0.81</v>
      </c>
      <c r="J2" s="2" t="s">
        <v>19</v>
      </c>
      <c r="K2" s="2" t="s">
        <v>20</v>
      </c>
      <c r="L2" s="2" t="s">
        <v>21</v>
      </c>
      <c r="M2" s="2" t="s">
        <v>22</v>
      </c>
      <c r="N2" s="2" t="s">
        <v>23</v>
      </c>
      <c r="O2" s="6">
        <v>1400</v>
      </c>
      <c r="P2" s="2">
        <v>1</v>
      </c>
    </row>
    <row r="3" spans="1:18" x14ac:dyDescent="0.45">
      <c r="A3" s="2">
        <v>30</v>
      </c>
      <c r="B3" s="5">
        <v>42019</v>
      </c>
      <c r="C3" s="2" t="s">
        <v>15</v>
      </c>
      <c r="D3" s="2" t="s">
        <v>16</v>
      </c>
      <c r="E3" s="2" t="s">
        <v>24</v>
      </c>
      <c r="F3" s="2" t="s">
        <v>121</v>
      </c>
      <c r="G3" s="6">
        <v>105</v>
      </c>
      <c r="H3" s="2" t="s">
        <v>18</v>
      </c>
      <c r="I3" s="7">
        <v>0.65</v>
      </c>
      <c r="J3" s="2" t="s">
        <v>19</v>
      </c>
      <c r="K3" s="2" t="s">
        <v>20</v>
      </c>
      <c r="L3" s="2" t="s">
        <v>21</v>
      </c>
      <c r="M3" s="2" t="s">
        <v>22</v>
      </c>
      <c r="N3" s="2" t="s">
        <v>23</v>
      </c>
      <c r="O3" s="6">
        <v>105</v>
      </c>
      <c r="P3" s="2">
        <v>1</v>
      </c>
    </row>
    <row r="4" spans="1:18" x14ac:dyDescent="0.45">
      <c r="A4" s="2">
        <v>31</v>
      </c>
      <c r="B4" s="5">
        <v>42024</v>
      </c>
      <c r="C4" s="2" t="s">
        <v>25</v>
      </c>
      <c r="D4" s="2" t="s">
        <v>26</v>
      </c>
      <c r="E4" s="2" t="s">
        <v>24</v>
      </c>
      <c r="F4" s="2" t="s">
        <v>123</v>
      </c>
      <c r="G4" s="6">
        <v>530</v>
      </c>
      <c r="H4" s="2" t="s">
        <v>27</v>
      </c>
      <c r="I4" s="7">
        <v>0.97</v>
      </c>
      <c r="J4" s="2" t="s">
        <v>28</v>
      </c>
      <c r="K4" s="2" t="s">
        <v>29</v>
      </c>
      <c r="L4" s="2" t="s">
        <v>30</v>
      </c>
      <c r="M4" s="2" t="s">
        <v>31</v>
      </c>
      <c r="N4" s="2" t="s">
        <v>32</v>
      </c>
      <c r="O4" s="6">
        <v>530</v>
      </c>
      <c r="P4" s="2">
        <v>1</v>
      </c>
    </row>
    <row r="5" spans="1:18" x14ac:dyDescent="0.45">
      <c r="A5" s="2">
        <v>31</v>
      </c>
      <c r="B5" s="5">
        <v>42024</v>
      </c>
      <c r="C5" s="2" t="s">
        <v>25</v>
      </c>
      <c r="D5" s="2" t="s">
        <v>26</v>
      </c>
      <c r="E5" s="2" t="s">
        <v>24</v>
      </c>
      <c r="F5" s="2" t="s">
        <v>122</v>
      </c>
      <c r="G5" s="6">
        <v>300</v>
      </c>
      <c r="H5" s="2" t="s">
        <v>27</v>
      </c>
      <c r="I5" s="7">
        <v>0.86</v>
      </c>
      <c r="J5" s="2" t="s">
        <v>28</v>
      </c>
      <c r="K5" s="2" t="s">
        <v>29</v>
      </c>
      <c r="L5" s="2" t="s">
        <v>30</v>
      </c>
      <c r="M5" s="2" t="s">
        <v>31</v>
      </c>
      <c r="N5" s="2" t="s">
        <v>32</v>
      </c>
      <c r="O5" s="6">
        <v>300</v>
      </c>
      <c r="P5" s="2">
        <v>1</v>
      </c>
    </row>
    <row r="6" spans="1:18" x14ac:dyDescent="0.45">
      <c r="A6" s="2">
        <v>31</v>
      </c>
      <c r="B6" s="5">
        <v>42024</v>
      </c>
      <c r="C6" s="2" t="s">
        <v>25</v>
      </c>
      <c r="D6" s="2" t="s">
        <v>26</v>
      </c>
      <c r="E6" s="2" t="s">
        <v>24</v>
      </c>
      <c r="F6" s="2" t="s">
        <v>121</v>
      </c>
      <c r="G6" s="6">
        <v>35</v>
      </c>
      <c r="H6" s="2" t="s">
        <v>27</v>
      </c>
      <c r="I6" s="7">
        <v>0.66</v>
      </c>
      <c r="J6" s="2" t="s">
        <v>28</v>
      </c>
      <c r="K6" s="2" t="s">
        <v>29</v>
      </c>
      <c r="L6" s="2" t="s">
        <v>30</v>
      </c>
      <c r="M6" s="2" t="s">
        <v>31</v>
      </c>
      <c r="N6" s="2" t="s">
        <v>32</v>
      </c>
      <c r="O6" s="6">
        <v>35</v>
      </c>
      <c r="P6" s="2">
        <v>1</v>
      </c>
    </row>
    <row r="7" spans="1:18" x14ac:dyDescent="0.45">
      <c r="A7" s="2">
        <v>32</v>
      </c>
      <c r="B7" s="5">
        <v>42026</v>
      </c>
      <c r="C7" s="2" t="s">
        <v>33</v>
      </c>
      <c r="D7" s="2" t="s">
        <v>34</v>
      </c>
      <c r="E7" s="2" t="s">
        <v>17</v>
      </c>
      <c r="F7" s="2" t="s">
        <v>124</v>
      </c>
      <c r="G7" s="6">
        <v>270</v>
      </c>
      <c r="H7" s="2" t="s">
        <v>27</v>
      </c>
      <c r="I7" s="7">
        <v>0.67</v>
      </c>
      <c r="J7" s="2" t="s">
        <v>35</v>
      </c>
      <c r="K7" s="2" t="s">
        <v>36</v>
      </c>
      <c r="L7" s="2" t="s">
        <v>37</v>
      </c>
      <c r="M7" s="2" t="s">
        <v>22</v>
      </c>
      <c r="N7" s="2" t="s">
        <v>23</v>
      </c>
      <c r="O7" s="6">
        <v>270</v>
      </c>
      <c r="P7" s="2">
        <v>1</v>
      </c>
    </row>
    <row r="8" spans="1:18" x14ac:dyDescent="0.45">
      <c r="A8" s="2">
        <v>32</v>
      </c>
      <c r="B8" s="5">
        <v>42026</v>
      </c>
      <c r="C8" s="2" t="s">
        <v>33</v>
      </c>
      <c r="D8" s="2" t="s">
        <v>34</v>
      </c>
      <c r="E8" s="2" t="s">
        <v>17</v>
      </c>
      <c r="F8" s="2" t="s">
        <v>125</v>
      </c>
      <c r="G8" s="6">
        <v>920</v>
      </c>
      <c r="H8" s="2" t="s">
        <v>27</v>
      </c>
      <c r="I8" s="7">
        <v>1</v>
      </c>
      <c r="J8" s="2" t="s">
        <v>35</v>
      </c>
      <c r="K8" s="2" t="s">
        <v>36</v>
      </c>
      <c r="L8" s="2" t="s">
        <v>37</v>
      </c>
      <c r="M8" s="2" t="s">
        <v>22</v>
      </c>
      <c r="N8" s="2" t="s">
        <v>23</v>
      </c>
      <c r="O8" s="6">
        <v>920</v>
      </c>
      <c r="P8" s="2">
        <v>1</v>
      </c>
    </row>
    <row r="9" spans="1:18" x14ac:dyDescent="0.45">
      <c r="A9" s="2">
        <v>33</v>
      </c>
      <c r="B9" s="5">
        <v>42034</v>
      </c>
      <c r="C9" s="2" t="s">
        <v>38</v>
      </c>
      <c r="D9" s="2" t="s">
        <v>39</v>
      </c>
      <c r="E9" s="2" t="s">
        <v>40</v>
      </c>
      <c r="F9" s="2" t="s">
        <v>126</v>
      </c>
      <c r="G9" s="6">
        <v>276</v>
      </c>
      <c r="H9" s="2" t="s">
        <v>27</v>
      </c>
      <c r="I9" s="7">
        <v>1</v>
      </c>
      <c r="J9" s="2" t="s">
        <v>41</v>
      </c>
      <c r="K9" s="2" t="s">
        <v>42</v>
      </c>
      <c r="L9" s="2" t="s">
        <v>43</v>
      </c>
      <c r="M9" s="2" t="s">
        <v>44</v>
      </c>
      <c r="N9" s="2" t="s">
        <v>45</v>
      </c>
      <c r="O9" s="6">
        <v>276</v>
      </c>
      <c r="P9" s="2">
        <v>1</v>
      </c>
    </row>
    <row r="10" spans="1:18" x14ac:dyDescent="0.45">
      <c r="A10" s="2">
        <v>34</v>
      </c>
      <c r="B10" s="5">
        <v>42041</v>
      </c>
      <c r="C10" s="2" t="s">
        <v>15</v>
      </c>
      <c r="D10" s="2" t="s">
        <v>26</v>
      </c>
      <c r="E10" s="2" t="s">
        <v>40</v>
      </c>
      <c r="F10" s="2" t="s">
        <v>126</v>
      </c>
      <c r="G10" s="6">
        <v>184</v>
      </c>
      <c r="H10" s="2" t="s">
        <v>18</v>
      </c>
      <c r="I10" s="7">
        <v>0.74</v>
      </c>
      <c r="J10" s="2" t="s">
        <v>28</v>
      </c>
      <c r="K10" s="2" t="s">
        <v>29</v>
      </c>
      <c r="L10" s="2" t="s">
        <v>30</v>
      </c>
      <c r="M10" s="2" t="s">
        <v>31</v>
      </c>
      <c r="N10" s="2" t="s">
        <v>32</v>
      </c>
      <c r="O10" s="6">
        <v>184</v>
      </c>
      <c r="P10" s="2">
        <v>1</v>
      </c>
    </row>
    <row r="11" spans="1:18" x14ac:dyDescent="0.45">
      <c r="A11" s="2">
        <v>35</v>
      </c>
      <c r="B11" s="5">
        <v>42045</v>
      </c>
      <c r="C11" s="2" t="s">
        <v>25</v>
      </c>
      <c r="D11" s="2" t="s">
        <v>46</v>
      </c>
      <c r="E11" s="2" t="s">
        <v>47</v>
      </c>
      <c r="F11" s="2" t="s">
        <v>127</v>
      </c>
      <c r="G11" s="6">
        <v>127.5</v>
      </c>
      <c r="H11" s="2" t="s">
        <v>18</v>
      </c>
      <c r="I11" s="7">
        <v>0.65</v>
      </c>
      <c r="J11" s="2" t="s">
        <v>28</v>
      </c>
      <c r="K11" s="2" t="s">
        <v>48</v>
      </c>
      <c r="L11" s="2" t="s">
        <v>49</v>
      </c>
      <c r="M11" s="2" t="s">
        <v>50</v>
      </c>
      <c r="N11" s="2" t="s">
        <v>51</v>
      </c>
      <c r="O11" s="6">
        <v>127.5</v>
      </c>
      <c r="P11" s="2">
        <v>1</v>
      </c>
    </row>
    <row r="12" spans="1:18" x14ac:dyDescent="0.45">
      <c r="A12" s="2">
        <v>36</v>
      </c>
      <c r="B12" s="5">
        <v>42058</v>
      </c>
      <c r="C12" s="2" t="s">
        <v>33</v>
      </c>
      <c r="D12" s="2" t="s">
        <v>52</v>
      </c>
      <c r="E12" s="2" t="s">
        <v>53</v>
      </c>
      <c r="F12" s="2" t="s">
        <v>128</v>
      </c>
      <c r="G12" s="6">
        <v>1930</v>
      </c>
      <c r="H12" s="2" t="s">
        <v>54</v>
      </c>
      <c r="I12" s="7">
        <v>0.8</v>
      </c>
      <c r="J12" s="2" t="s">
        <v>55</v>
      </c>
      <c r="K12" s="2" t="s">
        <v>56</v>
      </c>
      <c r="L12" s="2" t="s">
        <v>57</v>
      </c>
      <c r="M12" s="2" t="s">
        <v>58</v>
      </c>
      <c r="N12" s="2" t="s">
        <v>59</v>
      </c>
      <c r="O12" s="6">
        <v>1930</v>
      </c>
      <c r="P12" s="2">
        <v>1</v>
      </c>
    </row>
    <row r="13" spans="1:18" x14ac:dyDescent="0.45">
      <c r="A13" s="2">
        <v>37</v>
      </c>
      <c r="B13" s="5">
        <v>42069</v>
      </c>
      <c r="C13" s="2" t="s">
        <v>60</v>
      </c>
      <c r="D13" s="2" t="s">
        <v>61</v>
      </c>
      <c r="E13" s="2" t="s">
        <v>62</v>
      </c>
      <c r="F13" s="2" t="s">
        <v>129</v>
      </c>
      <c r="G13" s="6">
        <v>680</v>
      </c>
      <c r="H13" s="2" t="s">
        <v>27</v>
      </c>
      <c r="I13" s="7">
        <v>0.63</v>
      </c>
      <c r="J13" s="2" t="s">
        <v>63</v>
      </c>
      <c r="K13" s="2" t="s">
        <v>64</v>
      </c>
      <c r="L13" s="2" t="s">
        <v>65</v>
      </c>
      <c r="M13" s="2" t="s">
        <v>66</v>
      </c>
      <c r="N13" s="2" t="s">
        <v>67</v>
      </c>
      <c r="O13" s="6">
        <v>680</v>
      </c>
      <c r="P13" s="2">
        <v>1</v>
      </c>
    </row>
    <row r="14" spans="1:18" x14ac:dyDescent="0.45">
      <c r="A14" s="2">
        <v>38</v>
      </c>
      <c r="B14" s="5">
        <v>42073</v>
      </c>
      <c r="C14" s="2" t="s">
        <v>15</v>
      </c>
      <c r="D14" s="2" t="s">
        <v>68</v>
      </c>
      <c r="E14" s="2" t="s">
        <v>17</v>
      </c>
      <c r="F14" s="2" t="s">
        <v>125</v>
      </c>
      <c r="G14" s="6">
        <v>13800</v>
      </c>
      <c r="H14" s="2" t="s">
        <v>18</v>
      </c>
      <c r="I14" s="7">
        <v>0.69</v>
      </c>
      <c r="J14" s="2" t="s">
        <v>69</v>
      </c>
      <c r="K14" s="2" t="s">
        <v>70</v>
      </c>
      <c r="L14" s="2" t="s">
        <v>71</v>
      </c>
      <c r="M14" s="2" t="s">
        <v>72</v>
      </c>
      <c r="N14" s="2" t="s">
        <v>73</v>
      </c>
      <c r="O14" s="6">
        <v>13800</v>
      </c>
      <c r="P14" s="2">
        <v>1</v>
      </c>
    </row>
    <row r="15" spans="1:18" x14ac:dyDescent="0.45">
      <c r="A15" s="2">
        <v>39</v>
      </c>
      <c r="B15" s="5">
        <v>42085</v>
      </c>
      <c r="C15" s="2" t="s">
        <v>25</v>
      </c>
      <c r="D15" s="2" t="s">
        <v>39</v>
      </c>
      <c r="E15" s="2" t="s">
        <v>47</v>
      </c>
      <c r="F15" s="2" t="s">
        <v>127</v>
      </c>
      <c r="G15" s="6">
        <v>1275</v>
      </c>
      <c r="H15" s="2" t="s">
        <v>18</v>
      </c>
      <c r="I15" s="7">
        <v>0.76</v>
      </c>
      <c r="J15" s="2" t="s">
        <v>41</v>
      </c>
      <c r="K15" s="2" t="s">
        <v>42</v>
      </c>
      <c r="L15" s="2" t="s">
        <v>43</v>
      </c>
      <c r="M15" s="2" t="s">
        <v>44</v>
      </c>
      <c r="N15" s="2" t="s">
        <v>45</v>
      </c>
      <c r="O15" s="6">
        <v>1275</v>
      </c>
      <c r="P15" s="2">
        <v>1</v>
      </c>
    </row>
    <row r="16" spans="1:18" x14ac:dyDescent="0.45">
      <c r="A16" s="2">
        <v>42</v>
      </c>
      <c r="B16" s="5">
        <v>42087</v>
      </c>
      <c r="C16" s="2" t="s">
        <v>80</v>
      </c>
      <c r="D16" s="2" t="s">
        <v>74</v>
      </c>
      <c r="E16" s="2" t="s">
        <v>40</v>
      </c>
      <c r="F16" s="2" t="s">
        <v>126</v>
      </c>
      <c r="G16" s="6">
        <v>92</v>
      </c>
      <c r="H16" s="2"/>
      <c r="I16" s="7">
        <v>0.66</v>
      </c>
      <c r="J16" s="2" t="s">
        <v>75</v>
      </c>
      <c r="K16" s="2" t="s">
        <v>76</v>
      </c>
      <c r="L16" s="2" t="s">
        <v>77</v>
      </c>
      <c r="M16" s="2" t="s">
        <v>78</v>
      </c>
      <c r="N16" s="2" t="s">
        <v>79</v>
      </c>
      <c r="O16" s="6">
        <v>92</v>
      </c>
      <c r="P16" s="2">
        <v>1</v>
      </c>
    </row>
    <row r="17" spans="1:16" x14ac:dyDescent="0.45">
      <c r="A17" s="2">
        <v>40</v>
      </c>
      <c r="B17" s="5">
        <v>42087</v>
      </c>
      <c r="C17" s="2" t="s">
        <v>33</v>
      </c>
      <c r="D17" s="2" t="s">
        <v>74</v>
      </c>
      <c r="E17" s="2" t="s">
        <v>17</v>
      </c>
      <c r="F17" s="2" t="s">
        <v>130</v>
      </c>
      <c r="G17" s="6">
        <v>598</v>
      </c>
      <c r="H17" s="2" t="s">
        <v>27</v>
      </c>
      <c r="I17" s="7">
        <v>0.92</v>
      </c>
      <c r="J17" s="2" t="s">
        <v>75</v>
      </c>
      <c r="K17" s="2" t="s">
        <v>76</v>
      </c>
      <c r="L17" s="2" t="s">
        <v>77</v>
      </c>
      <c r="M17" s="2" t="s">
        <v>78</v>
      </c>
      <c r="N17" s="2" t="s">
        <v>79</v>
      </c>
      <c r="O17" s="6">
        <v>598</v>
      </c>
      <c r="P17" s="2">
        <v>1</v>
      </c>
    </row>
    <row r="18" spans="1:16" x14ac:dyDescent="0.45">
      <c r="A18" s="2">
        <v>42</v>
      </c>
      <c r="B18" s="5">
        <v>42087</v>
      </c>
      <c r="C18" s="2" t="s">
        <v>80</v>
      </c>
      <c r="D18" s="2" t="s">
        <v>74</v>
      </c>
      <c r="E18" s="2" t="s">
        <v>82</v>
      </c>
      <c r="F18" s="2" t="s">
        <v>132</v>
      </c>
      <c r="G18" s="6">
        <v>220</v>
      </c>
      <c r="H18" s="2"/>
      <c r="I18" s="7">
        <v>0.73</v>
      </c>
      <c r="J18" s="2" t="s">
        <v>75</v>
      </c>
      <c r="K18" s="2" t="s">
        <v>76</v>
      </c>
      <c r="L18" s="2" t="s">
        <v>77</v>
      </c>
      <c r="M18" s="2" t="s">
        <v>78</v>
      </c>
      <c r="N18" s="2" t="s">
        <v>79</v>
      </c>
      <c r="O18" s="6">
        <v>220</v>
      </c>
      <c r="P18" s="2">
        <v>1</v>
      </c>
    </row>
    <row r="19" spans="1:16" x14ac:dyDescent="0.45">
      <c r="A19" s="2">
        <v>42</v>
      </c>
      <c r="B19" s="5">
        <v>42087</v>
      </c>
      <c r="C19" s="2" t="s">
        <v>80</v>
      </c>
      <c r="D19" s="2" t="s">
        <v>74</v>
      </c>
      <c r="E19" s="2" t="s">
        <v>81</v>
      </c>
      <c r="F19" s="2" t="s">
        <v>131</v>
      </c>
      <c r="G19" s="6">
        <v>250</v>
      </c>
      <c r="H19" s="2"/>
      <c r="I19" s="7">
        <v>0.96</v>
      </c>
      <c r="J19" s="2" t="s">
        <v>75</v>
      </c>
      <c r="K19" s="2" t="s">
        <v>76</v>
      </c>
      <c r="L19" s="2" t="s">
        <v>77</v>
      </c>
      <c r="M19" s="2" t="s">
        <v>78</v>
      </c>
      <c r="N19" s="2" t="s">
        <v>79</v>
      </c>
      <c r="O19" s="6">
        <v>250</v>
      </c>
      <c r="P19" s="2">
        <v>1</v>
      </c>
    </row>
    <row r="20" spans="1:16" x14ac:dyDescent="0.45">
      <c r="A20" s="2">
        <v>56</v>
      </c>
      <c r="B20" s="5">
        <v>42097</v>
      </c>
      <c r="C20" s="2" t="s">
        <v>103</v>
      </c>
      <c r="D20" s="2" t="s">
        <v>61</v>
      </c>
      <c r="E20" s="2" t="s">
        <v>47</v>
      </c>
      <c r="F20" s="2" t="s">
        <v>127</v>
      </c>
      <c r="G20" s="6">
        <v>127.5</v>
      </c>
      <c r="H20" s="2" t="s">
        <v>18</v>
      </c>
      <c r="I20" s="7">
        <v>0.82</v>
      </c>
      <c r="J20" s="2" t="s">
        <v>63</v>
      </c>
      <c r="K20" s="2" t="s">
        <v>64</v>
      </c>
      <c r="L20" s="2" t="s">
        <v>65</v>
      </c>
      <c r="M20" s="2" t="s">
        <v>66</v>
      </c>
      <c r="N20" s="2" t="s">
        <v>67</v>
      </c>
      <c r="O20" s="6">
        <v>127.5</v>
      </c>
      <c r="P20" s="2">
        <v>2</v>
      </c>
    </row>
    <row r="21" spans="1:16" x14ac:dyDescent="0.45">
      <c r="A21" s="2">
        <v>55</v>
      </c>
      <c r="B21" s="5">
        <v>42099</v>
      </c>
      <c r="C21" s="2" t="s">
        <v>80</v>
      </c>
      <c r="D21" s="2" t="s">
        <v>46</v>
      </c>
      <c r="E21" s="2" t="s">
        <v>17</v>
      </c>
      <c r="F21" s="2" t="s">
        <v>120</v>
      </c>
      <c r="G21" s="6">
        <v>1218</v>
      </c>
      <c r="H21" s="2" t="s">
        <v>18</v>
      </c>
      <c r="I21" s="7">
        <v>0.67</v>
      </c>
      <c r="J21" s="2" t="s">
        <v>28</v>
      </c>
      <c r="K21" s="2" t="s">
        <v>48</v>
      </c>
      <c r="L21" s="2" t="s">
        <v>49</v>
      </c>
      <c r="M21" s="2" t="s">
        <v>50</v>
      </c>
      <c r="N21" s="2" t="s">
        <v>51</v>
      </c>
      <c r="O21" s="6">
        <v>1218</v>
      </c>
      <c r="P21" s="2">
        <v>2</v>
      </c>
    </row>
    <row r="22" spans="1:16" x14ac:dyDescent="0.45">
      <c r="A22" s="2">
        <v>48</v>
      </c>
      <c r="B22" s="5">
        <v>42099</v>
      </c>
      <c r="C22" s="2" t="s">
        <v>33</v>
      </c>
      <c r="D22" s="2" t="s">
        <v>39</v>
      </c>
      <c r="E22" s="2" t="s">
        <v>40</v>
      </c>
      <c r="F22" s="2" t="s">
        <v>126</v>
      </c>
      <c r="G22" s="6">
        <v>230</v>
      </c>
      <c r="H22" s="2" t="s">
        <v>18</v>
      </c>
      <c r="I22" s="7">
        <v>0.88</v>
      </c>
      <c r="J22" s="2" t="s">
        <v>41</v>
      </c>
      <c r="K22" s="2" t="s">
        <v>42</v>
      </c>
      <c r="L22" s="2" t="s">
        <v>43</v>
      </c>
      <c r="M22" s="2" t="s">
        <v>44</v>
      </c>
      <c r="N22" s="2" t="s">
        <v>45</v>
      </c>
      <c r="O22" s="6">
        <v>230</v>
      </c>
      <c r="P22" s="2">
        <v>2</v>
      </c>
    </row>
    <row r="23" spans="1:16" x14ac:dyDescent="0.45">
      <c r="A23" s="2">
        <v>48</v>
      </c>
      <c r="B23" s="5">
        <v>42099</v>
      </c>
      <c r="C23" s="2" t="s">
        <v>33</v>
      </c>
      <c r="D23" s="2" t="s">
        <v>39</v>
      </c>
      <c r="E23" s="2" t="s">
        <v>62</v>
      </c>
      <c r="F23" s="2" t="s">
        <v>129</v>
      </c>
      <c r="G23" s="6">
        <v>1000</v>
      </c>
      <c r="H23" s="2" t="s">
        <v>18</v>
      </c>
      <c r="I23" s="7">
        <v>0.64</v>
      </c>
      <c r="J23" s="2" t="s">
        <v>41</v>
      </c>
      <c r="K23" s="2" t="s">
        <v>42</v>
      </c>
      <c r="L23" s="2" t="s">
        <v>43</v>
      </c>
      <c r="M23" s="2" t="s">
        <v>44</v>
      </c>
      <c r="N23" s="2" t="s">
        <v>45</v>
      </c>
      <c r="O23" s="6">
        <v>1000</v>
      </c>
      <c r="P23" s="2">
        <v>2</v>
      </c>
    </row>
    <row r="24" spans="1:16" x14ac:dyDescent="0.45">
      <c r="A24" s="2">
        <v>46</v>
      </c>
      <c r="B24" s="5">
        <v>42099</v>
      </c>
      <c r="C24" s="2" t="s">
        <v>84</v>
      </c>
      <c r="D24" s="2" t="s">
        <v>85</v>
      </c>
      <c r="E24" s="2" t="s">
        <v>92</v>
      </c>
      <c r="F24" s="2" t="s">
        <v>135</v>
      </c>
      <c r="G24" s="6">
        <v>1740</v>
      </c>
      <c r="H24" s="2" t="s">
        <v>18</v>
      </c>
      <c r="I24" s="7">
        <v>0.92</v>
      </c>
      <c r="J24" s="2" t="s">
        <v>87</v>
      </c>
      <c r="K24" s="2" t="s">
        <v>88</v>
      </c>
      <c r="L24" s="2" t="s">
        <v>89</v>
      </c>
      <c r="M24" s="2" t="s">
        <v>90</v>
      </c>
      <c r="N24" s="2" t="s">
        <v>91</v>
      </c>
      <c r="O24" s="6">
        <v>1740</v>
      </c>
      <c r="P24" s="2">
        <v>2</v>
      </c>
    </row>
    <row r="25" spans="1:16" x14ac:dyDescent="0.45">
      <c r="A25" s="2">
        <v>46</v>
      </c>
      <c r="B25" s="5">
        <v>42099</v>
      </c>
      <c r="C25" s="2" t="s">
        <v>84</v>
      </c>
      <c r="D25" s="2" t="s">
        <v>85</v>
      </c>
      <c r="E25" s="2" t="s">
        <v>86</v>
      </c>
      <c r="F25" s="2" t="s">
        <v>134</v>
      </c>
      <c r="G25" s="6">
        <v>1950</v>
      </c>
      <c r="H25" s="2" t="s">
        <v>18</v>
      </c>
      <c r="I25" s="7">
        <v>0.64</v>
      </c>
      <c r="J25" s="2" t="s">
        <v>87</v>
      </c>
      <c r="K25" s="2" t="s">
        <v>88</v>
      </c>
      <c r="L25" s="2" t="s">
        <v>89</v>
      </c>
      <c r="M25" s="2" t="s">
        <v>90</v>
      </c>
      <c r="N25" s="2" t="s">
        <v>91</v>
      </c>
      <c r="O25" s="6">
        <v>1950</v>
      </c>
      <c r="P25" s="2">
        <v>2</v>
      </c>
    </row>
    <row r="26" spans="1:16" x14ac:dyDescent="0.45">
      <c r="A26" s="2">
        <v>50</v>
      </c>
      <c r="B26" s="5">
        <v>42099</v>
      </c>
      <c r="C26" s="2" t="s">
        <v>15</v>
      </c>
      <c r="D26" s="2" t="s">
        <v>93</v>
      </c>
      <c r="E26" s="2" t="s">
        <v>40</v>
      </c>
      <c r="F26" s="2" t="s">
        <v>136</v>
      </c>
      <c r="G26" s="6">
        <v>200</v>
      </c>
      <c r="H26" s="2" t="s">
        <v>54</v>
      </c>
      <c r="I26" s="7">
        <v>0.8</v>
      </c>
      <c r="J26" s="2" t="s">
        <v>94</v>
      </c>
      <c r="K26" s="2" t="s">
        <v>36</v>
      </c>
      <c r="L26" s="2" t="s">
        <v>95</v>
      </c>
      <c r="M26" s="2" t="s">
        <v>78</v>
      </c>
      <c r="N26" s="2" t="s">
        <v>79</v>
      </c>
      <c r="O26" s="6">
        <v>200</v>
      </c>
      <c r="P26" s="2">
        <v>2</v>
      </c>
    </row>
    <row r="27" spans="1:16" x14ac:dyDescent="0.45">
      <c r="A27" s="2">
        <v>51</v>
      </c>
      <c r="B27" s="5">
        <v>42099</v>
      </c>
      <c r="C27" s="2" t="s">
        <v>15</v>
      </c>
      <c r="D27" s="2" t="s">
        <v>96</v>
      </c>
      <c r="E27" s="2" t="s">
        <v>83</v>
      </c>
      <c r="F27" s="2" t="s">
        <v>133</v>
      </c>
      <c r="G27" s="6">
        <v>552</v>
      </c>
      <c r="H27" s="2" t="s">
        <v>27</v>
      </c>
      <c r="I27" s="7">
        <v>1</v>
      </c>
      <c r="J27" s="2" t="s">
        <v>98</v>
      </c>
      <c r="K27" s="2" t="s">
        <v>99</v>
      </c>
      <c r="L27" s="2" t="s">
        <v>100</v>
      </c>
      <c r="M27" s="2" t="s">
        <v>101</v>
      </c>
      <c r="N27" s="2" t="s">
        <v>102</v>
      </c>
      <c r="O27" s="6">
        <v>552</v>
      </c>
      <c r="P27" s="2">
        <v>2</v>
      </c>
    </row>
    <row r="28" spans="1:16" x14ac:dyDescent="0.45">
      <c r="A28" s="2">
        <v>51</v>
      </c>
      <c r="B28" s="5">
        <v>42099</v>
      </c>
      <c r="C28" s="2" t="s">
        <v>15</v>
      </c>
      <c r="D28" s="2" t="s">
        <v>96</v>
      </c>
      <c r="E28" s="2" t="s">
        <v>97</v>
      </c>
      <c r="F28" s="2" t="s">
        <v>137</v>
      </c>
      <c r="G28" s="6">
        <v>533.75</v>
      </c>
      <c r="H28" s="2" t="s">
        <v>27</v>
      </c>
      <c r="I28" s="7">
        <v>0.95</v>
      </c>
      <c r="J28" s="2" t="s">
        <v>98</v>
      </c>
      <c r="K28" s="2" t="s">
        <v>99</v>
      </c>
      <c r="L28" s="2" t="s">
        <v>100</v>
      </c>
      <c r="M28" s="2" t="s">
        <v>101</v>
      </c>
      <c r="N28" s="2" t="s">
        <v>102</v>
      </c>
      <c r="O28" s="6">
        <v>533.75</v>
      </c>
      <c r="P28" s="2">
        <v>2</v>
      </c>
    </row>
    <row r="29" spans="1:16" x14ac:dyDescent="0.45">
      <c r="A29" s="2">
        <v>51</v>
      </c>
      <c r="B29" s="5">
        <v>42099</v>
      </c>
      <c r="C29" s="2" t="s">
        <v>15</v>
      </c>
      <c r="D29" s="2" t="s">
        <v>96</v>
      </c>
      <c r="E29" s="2" t="s">
        <v>53</v>
      </c>
      <c r="F29" s="2" t="s">
        <v>128</v>
      </c>
      <c r="G29" s="6">
        <v>289.5</v>
      </c>
      <c r="H29" s="2" t="s">
        <v>27</v>
      </c>
      <c r="I29" s="7">
        <v>0.66</v>
      </c>
      <c r="J29" s="2" t="s">
        <v>98</v>
      </c>
      <c r="K29" s="2" t="s">
        <v>99</v>
      </c>
      <c r="L29" s="2" t="s">
        <v>100</v>
      </c>
      <c r="M29" s="2" t="s">
        <v>101</v>
      </c>
      <c r="N29" s="2" t="s">
        <v>102</v>
      </c>
      <c r="O29" s="6">
        <v>289.5</v>
      </c>
      <c r="P29" s="2">
        <v>2</v>
      </c>
    </row>
    <row r="30" spans="1:16" x14ac:dyDescent="0.45">
      <c r="A30" s="2">
        <v>45</v>
      </c>
      <c r="B30" s="5">
        <v>42101</v>
      </c>
      <c r="C30" s="2" t="s">
        <v>80</v>
      </c>
      <c r="D30" s="2" t="s">
        <v>68</v>
      </c>
      <c r="E30" s="2" t="s">
        <v>83</v>
      </c>
      <c r="F30" s="2" t="s">
        <v>133</v>
      </c>
      <c r="G30" s="6">
        <v>920</v>
      </c>
      <c r="H30" s="2" t="s">
        <v>27</v>
      </c>
      <c r="I30" s="7">
        <v>0.97</v>
      </c>
      <c r="J30" s="2" t="s">
        <v>69</v>
      </c>
      <c r="K30" s="2" t="s">
        <v>70</v>
      </c>
      <c r="L30" s="2" t="s">
        <v>71</v>
      </c>
      <c r="M30" s="2" t="s">
        <v>72</v>
      </c>
      <c r="N30" s="2" t="s">
        <v>73</v>
      </c>
      <c r="O30" s="6">
        <v>920</v>
      </c>
      <c r="P30" s="2">
        <v>2</v>
      </c>
    </row>
    <row r="31" spans="1:16" x14ac:dyDescent="0.45">
      <c r="A31" s="2">
        <v>45</v>
      </c>
      <c r="B31" s="5">
        <v>42101</v>
      </c>
      <c r="C31" s="2" t="s">
        <v>80</v>
      </c>
      <c r="D31" s="2" t="s">
        <v>68</v>
      </c>
      <c r="E31" s="2" t="s">
        <v>53</v>
      </c>
      <c r="F31" s="2" t="s">
        <v>128</v>
      </c>
      <c r="G31" s="6">
        <v>482.5</v>
      </c>
      <c r="H31" s="2" t="s">
        <v>27</v>
      </c>
      <c r="I31" s="7">
        <v>0.97</v>
      </c>
      <c r="J31" s="2" t="s">
        <v>69</v>
      </c>
      <c r="K31" s="2" t="s">
        <v>70</v>
      </c>
      <c r="L31" s="2" t="s">
        <v>71</v>
      </c>
      <c r="M31" s="2" t="s">
        <v>72</v>
      </c>
      <c r="N31" s="2" t="s">
        <v>73</v>
      </c>
      <c r="O31" s="6">
        <v>482.5</v>
      </c>
      <c r="P31" s="2">
        <v>2</v>
      </c>
    </row>
    <row r="32" spans="1:16" x14ac:dyDescent="0.45">
      <c r="A32" s="2">
        <v>47</v>
      </c>
      <c r="B32" s="5">
        <v>42102</v>
      </c>
      <c r="C32" s="2" t="s">
        <v>38</v>
      </c>
      <c r="D32" s="2" t="s">
        <v>61</v>
      </c>
      <c r="E32" s="2" t="s">
        <v>17</v>
      </c>
      <c r="F32" s="2" t="s">
        <v>120</v>
      </c>
      <c r="G32" s="6">
        <v>4200</v>
      </c>
      <c r="H32" s="2" t="s">
        <v>27</v>
      </c>
      <c r="I32" s="7">
        <v>0.81</v>
      </c>
      <c r="J32" s="2" t="s">
        <v>63</v>
      </c>
      <c r="K32" s="2" t="s">
        <v>64</v>
      </c>
      <c r="L32" s="2" t="s">
        <v>65</v>
      </c>
      <c r="M32" s="2" t="s">
        <v>66</v>
      </c>
      <c r="N32" s="2" t="s">
        <v>67</v>
      </c>
      <c r="O32" s="6">
        <v>4200</v>
      </c>
      <c r="P32" s="2">
        <v>2</v>
      </c>
    </row>
    <row r="33" spans="1:16" x14ac:dyDescent="0.45">
      <c r="A33" s="2">
        <v>58</v>
      </c>
      <c r="B33" s="5">
        <v>42116</v>
      </c>
      <c r="C33" s="2" t="s">
        <v>25</v>
      </c>
      <c r="D33" s="2" t="s">
        <v>26</v>
      </c>
      <c r="E33" s="2" t="s">
        <v>115</v>
      </c>
      <c r="F33" s="2" t="s">
        <v>142</v>
      </c>
      <c r="G33" s="6">
        <v>280</v>
      </c>
      <c r="H33" s="2" t="s">
        <v>27</v>
      </c>
      <c r="I33" s="7">
        <v>0.66</v>
      </c>
      <c r="J33" s="2" t="s">
        <v>28</v>
      </c>
      <c r="K33" s="2" t="s">
        <v>29</v>
      </c>
      <c r="L33" s="2" t="s">
        <v>30</v>
      </c>
      <c r="M33" s="2" t="s">
        <v>31</v>
      </c>
      <c r="N33" s="2" t="s">
        <v>32</v>
      </c>
      <c r="O33" s="6">
        <v>280</v>
      </c>
      <c r="P33" s="2">
        <v>2</v>
      </c>
    </row>
    <row r="34" spans="1:16" x14ac:dyDescent="0.45">
      <c r="A34" s="2">
        <v>58</v>
      </c>
      <c r="B34" s="5">
        <v>42116</v>
      </c>
      <c r="C34" s="2" t="s">
        <v>25</v>
      </c>
      <c r="D34" s="2" t="s">
        <v>26</v>
      </c>
      <c r="E34" s="2" t="s">
        <v>81</v>
      </c>
      <c r="F34" s="2" t="s">
        <v>141</v>
      </c>
      <c r="G34" s="6">
        <v>3240</v>
      </c>
      <c r="H34" s="2" t="s">
        <v>27</v>
      </c>
      <c r="I34" s="7">
        <v>0.72</v>
      </c>
      <c r="J34" s="2" t="s">
        <v>28</v>
      </c>
      <c r="K34" s="2" t="s">
        <v>29</v>
      </c>
      <c r="L34" s="2" t="s">
        <v>30</v>
      </c>
      <c r="M34" s="2" t="s">
        <v>31</v>
      </c>
      <c r="N34" s="2" t="s">
        <v>32</v>
      </c>
      <c r="O34" s="6">
        <v>3240</v>
      </c>
      <c r="P34" s="2">
        <v>2</v>
      </c>
    </row>
    <row r="35" spans="1:16" x14ac:dyDescent="0.45">
      <c r="A35" s="2">
        <v>63</v>
      </c>
      <c r="B35" s="5">
        <v>42119</v>
      </c>
      <c r="C35" s="2" t="s">
        <v>33</v>
      </c>
      <c r="D35" s="2" t="s">
        <v>52</v>
      </c>
      <c r="E35" s="2" t="s">
        <v>82</v>
      </c>
      <c r="F35" s="2" t="s">
        <v>140</v>
      </c>
      <c r="G35" s="6">
        <v>500</v>
      </c>
      <c r="H35" s="2" t="s">
        <v>54</v>
      </c>
      <c r="I35" s="7">
        <v>0.64</v>
      </c>
      <c r="J35" s="2" t="s">
        <v>55</v>
      </c>
      <c r="K35" s="2" t="s">
        <v>56</v>
      </c>
      <c r="L35" s="2" t="s">
        <v>57</v>
      </c>
      <c r="M35" s="2" t="s">
        <v>58</v>
      </c>
      <c r="N35" s="2" t="s">
        <v>59</v>
      </c>
      <c r="O35" s="6">
        <v>500</v>
      </c>
      <c r="P35" s="2">
        <v>2</v>
      </c>
    </row>
    <row r="36" spans="1:16" x14ac:dyDescent="0.45">
      <c r="A36" s="2">
        <v>63</v>
      </c>
      <c r="B36" s="5">
        <v>42119</v>
      </c>
      <c r="C36" s="2" t="s">
        <v>33</v>
      </c>
      <c r="D36" s="2" t="s">
        <v>52</v>
      </c>
      <c r="E36" s="2" t="s">
        <v>62</v>
      </c>
      <c r="F36" s="2" t="s">
        <v>129</v>
      </c>
      <c r="G36" s="6">
        <v>120</v>
      </c>
      <c r="H36" s="2" t="s">
        <v>54</v>
      </c>
      <c r="I36" s="7">
        <v>0.66</v>
      </c>
      <c r="J36" s="2" t="s">
        <v>55</v>
      </c>
      <c r="K36" s="2" t="s">
        <v>56</v>
      </c>
      <c r="L36" s="2" t="s">
        <v>57</v>
      </c>
      <c r="M36" s="2" t="s">
        <v>58</v>
      </c>
      <c r="N36" s="2" t="s">
        <v>59</v>
      </c>
      <c r="O36" s="6">
        <v>120</v>
      </c>
      <c r="P36" s="2">
        <v>2</v>
      </c>
    </row>
    <row r="37" spans="1:16" x14ac:dyDescent="0.45">
      <c r="A37" s="2">
        <v>60</v>
      </c>
      <c r="B37" s="5">
        <v>42124</v>
      </c>
      <c r="C37" s="2" t="s">
        <v>38</v>
      </c>
      <c r="D37" s="2" t="s">
        <v>39</v>
      </c>
      <c r="E37" s="2" t="s">
        <v>92</v>
      </c>
      <c r="F37" s="2" t="s">
        <v>135</v>
      </c>
      <c r="G37" s="6">
        <v>1392</v>
      </c>
      <c r="H37" s="2" t="s">
        <v>27</v>
      </c>
      <c r="I37" s="7">
        <v>0.8</v>
      </c>
      <c r="J37" s="2" t="s">
        <v>41</v>
      </c>
      <c r="K37" s="2" t="s">
        <v>42</v>
      </c>
      <c r="L37" s="2" t="s">
        <v>43</v>
      </c>
      <c r="M37" s="2" t="s">
        <v>44</v>
      </c>
      <c r="N37" s="2" t="s">
        <v>45</v>
      </c>
      <c r="O37" s="6">
        <v>1392</v>
      </c>
      <c r="P37" s="2">
        <v>2</v>
      </c>
    </row>
    <row r="38" spans="1:16" x14ac:dyDescent="0.45">
      <c r="A38" s="2">
        <v>71</v>
      </c>
      <c r="B38" s="5">
        <v>42148</v>
      </c>
      <c r="C38" s="2" t="s">
        <v>80</v>
      </c>
      <c r="D38" s="2" t="s">
        <v>105</v>
      </c>
      <c r="E38" s="2" t="s">
        <v>83</v>
      </c>
      <c r="F38" s="2" t="s">
        <v>133</v>
      </c>
      <c r="G38" s="6">
        <v>736</v>
      </c>
      <c r="H38" s="2"/>
      <c r="I38" s="7">
        <v>0.92</v>
      </c>
      <c r="J38" s="2" t="s">
        <v>106</v>
      </c>
      <c r="K38" s="2" t="s">
        <v>107</v>
      </c>
      <c r="L38" s="2" t="s">
        <v>108</v>
      </c>
      <c r="M38" s="2" t="s">
        <v>109</v>
      </c>
      <c r="N38" s="2" t="s">
        <v>110</v>
      </c>
      <c r="O38" s="6">
        <v>736</v>
      </c>
      <c r="P38" s="2">
        <v>2</v>
      </c>
    </row>
    <row r="39" spans="1:16" x14ac:dyDescent="0.45">
      <c r="A39" s="2">
        <v>67</v>
      </c>
      <c r="B39" s="5">
        <v>42148</v>
      </c>
      <c r="C39" s="2" t="s">
        <v>33</v>
      </c>
      <c r="D39" s="2" t="s">
        <v>74</v>
      </c>
      <c r="E39" s="2" t="s">
        <v>24</v>
      </c>
      <c r="F39" s="2" t="s">
        <v>139</v>
      </c>
      <c r="G39" s="6">
        <v>200</v>
      </c>
      <c r="H39" s="2" t="s">
        <v>27</v>
      </c>
      <c r="I39" s="7">
        <v>0.63</v>
      </c>
      <c r="J39" s="2" t="s">
        <v>75</v>
      </c>
      <c r="K39" s="2" t="s">
        <v>76</v>
      </c>
      <c r="L39" s="2" t="s">
        <v>77</v>
      </c>
      <c r="M39" s="2" t="s">
        <v>78</v>
      </c>
      <c r="N39" s="2" t="s">
        <v>79</v>
      </c>
      <c r="O39" s="6">
        <v>200</v>
      </c>
      <c r="P39" s="2">
        <v>2</v>
      </c>
    </row>
    <row r="40" spans="1:16" x14ac:dyDescent="0.45">
      <c r="A40" s="2">
        <v>69</v>
      </c>
      <c r="B40" s="5">
        <v>42148</v>
      </c>
      <c r="C40" s="2" t="s">
        <v>80</v>
      </c>
      <c r="D40" s="2" t="s">
        <v>74</v>
      </c>
      <c r="E40" s="2" t="s">
        <v>24</v>
      </c>
      <c r="F40" s="2" t="s">
        <v>121</v>
      </c>
      <c r="G40" s="6">
        <v>52.5</v>
      </c>
      <c r="H40" s="2"/>
      <c r="I40" s="7">
        <v>0.86</v>
      </c>
      <c r="J40" s="2" t="s">
        <v>75</v>
      </c>
      <c r="K40" s="2" t="s">
        <v>76</v>
      </c>
      <c r="L40" s="2" t="s">
        <v>77</v>
      </c>
      <c r="M40" s="2" t="s">
        <v>78</v>
      </c>
      <c r="N40" s="2" t="s">
        <v>79</v>
      </c>
      <c r="O40" s="6">
        <v>52.5</v>
      </c>
      <c r="P40" s="2">
        <v>2</v>
      </c>
    </row>
    <row r="41" spans="1:16" x14ac:dyDescent="0.45">
      <c r="A41" s="2">
        <v>70</v>
      </c>
      <c r="B41" s="5">
        <v>42148</v>
      </c>
      <c r="C41" s="2" t="s">
        <v>80</v>
      </c>
      <c r="D41" s="2" t="s">
        <v>111</v>
      </c>
      <c r="E41" s="2" t="s">
        <v>62</v>
      </c>
      <c r="F41" s="2" t="s">
        <v>129</v>
      </c>
      <c r="G41" s="6">
        <v>800</v>
      </c>
      <c r="H41" s="2"/>
      <c r="I41" s="7">
        <v>0.8</v>
      </c>
      <c r="J41" s="2" t="s">
        <v>112</v>
      </c>
      <c r="K41" s="2" t="s">
        <v>113</v>
      </c>
      <c r="L41" s="2" t="s">
        <v>114</v>
      </c>
      <c r="M41" s="2" t="s">
        <v>101</v>
      </c>
      <c r="N41" s="2" t="s">
        <v>102</v>
      </c>
      <c r="O41" s="6">
        <v>800</v>
      </c>
      <c r="P41" s="2">
        <v>2</v>
      </c>
    </row>
    <row r="42" spans="1:16" x14ac:dyDescent="0.45">
      <c r="A42" s="2">
        <v>78</v>
      </c>
      <c r="B42" s="5">
        <v>42160</v>
      </c>
      <c r="C42" s="2" t="s">
        <v>80</v>
      </c>
      <c r="D42" s="2" t="s">
        <v>46</v>
      </c>
      <c r="E42" s="2" t="s">
        <v>104</v>
      </c>
      <c r="F42" s="2" t="s">
        <v>138</v>
      </c>
      <c r="G42" s="6">
        <v>1560</v>
      </c>
      <c r="H42" s="2" t="s">
        <v>18</v>
      </c>
      <c r="I42" s="7">
        <v>0.69</v>
      </c>
      <c r="J42" s="2" t="s">
        <v>28</v>
      </c>
      <c r="K42" s="2" t="s">
        <v>48</v>
      </c>
      <c r="L42" s="2" t="s">
        <v>49</v>
      </c>
      <c r="M42" s="2" t="s">
        <v>50</v>
      </c>
      <c r="N42" s="2" t="s">
        <v>51</v>
      </c>
      <c r="O42" s="6">
        <v>1560</v>
      </c>
      <c r="P42" s="2">
        <v>2</v>
      </c>
    </row>
    <row r="43" spans="1:16" x14ac:dyDescent="0.45">
      <c r="A43" s="2">
        <v>75</v>
      </c>
      <c r="B43" s="5">
        <v>42160</v>
      </c>
      <c r="C43" s="2" t="s">
        <v>33</v>
      </c>
      <c r="D43" s="2" t="s">
        <v>39</v>
      </c>
      <c r="E43" s="2" t="s">
        <v>47</v>
      </c>
      <c r="F43" s="2" t="s">
        <v>127</v>
      </c>
      <c r="G43" s="6">
        <v>510</v>
      </c>
      <c r="H43" s="2" t="s">
        <v>18</v>
      </c>
      <c r="I43" s="7">
        <v>0.72</v>
      </c>
      <c r="J43" s="2" t="s">
        <v>41</v>
      </c>
      <c r="K43" s="2" t="s">
        <v>42</v>
      </c>
      <c r="L43" s="2" t="s">
        <v>43</v>
      </c>
      <c r="M43" s="2" t="s">
        <v>44</v>
      </c>
      <c r="N43" s="2" t="s">
        <v>45</v>
      </c>
      <c r="O43" s="6">
        <v>510</v>
      </c>
      <c r="P43" s="2">
        <v>2</v>
      </c>
    </row>
    <row r="44" spans="1:16" x14ac:dyDescent="0.45">
      <c r="A44" s="2">
        <v>73</v>
      </c>
      <c r="B44" s="5">
        <v>42160</v>
      </c>
      <c r="C44" s="2" t="s">
        <v>84</v>
      </c>
      <c r="D44" s="2" t="s">
        <v>85</v>
      </c>
      <c r="E44" s="2" t="s">
        <v>53</v>
      </c>
      <c r="F44" s="2" t="s">
        <v>128</v>
      </c>
      <c r="G44" s="6">
        <v>96.5</v>
      </c>
      <c r="H44" s="2" t="s">
        <v>18</v>
      </c>
      <c r="I44" s="7">
        <v>0.65</v>
      </c>
      <c r="J44" s="2" t="s">
        <v>87</v>
      </c>
      <c r="K44" s="2" t="s">
        <v>88</v>
      </c>
      <c r="L44" s="2" t="s">
        <v>89</v>
      </c>
      <c r="M44" s="2" t="s">
        <v>90</v>
      </c>
      <c r="N44" s="2" t="s">
        <v>91</v>
      </c>
      <c r="O44" s="6">
        <v>96.5</v>
      </c>
      <c r="P44" s="2">
        <v>2</v>
      </c>
    </row>
    <row r="45" spans="1:16" x14ac:dyDescent="0.45">
      <c r="A45" s="2">
        <v>76</v>
      </c>
      <c r="B45" s="5">
        <v>42160</v>
      </c>
      <c r="C45" s="2" t="s">
        <v>15</v>
      </c>
      <c r="D45" s="2" t="s">
        <v>93</v>
      </c>
      <c r="E45" s="2" t="s">
        <v>82</v>
      </c>
      <c r="F45" s="2" t="s">
        <v>132</v>
      </c>
      <c r="G45" s="6">
        <v>660</v>
      </c>
      <c r="H45" s="2" t="s">
        <v>54</v>
      </c>
      <c r="I45" s="7">
        <v>0.95</v>
      </c>
      <c r="J45" s="2" t="s">
        <v>94</v>
      </c>
      <c r="K45" s="2" t="s">
        <v>36</v>
      </c>
      <c r="L45" s="2" t="s">
        <v>95</v>
      </c>
      <c r="M45" s="2" t="s">
        <v>78</v>
      </c>
      <c r="N45" s="2" t="s">
        <v>79</v>
      </c>
      <c r="O45" s="6">
        <v>660</v>
      </c>
      <c r="P45" s="2">
        <v>2</v>
      </c>
    </row>
    <row r="46" spans="1:16" x14ac:dyDescent="0.45">
      <c r="A46" s="2">
        <v>77</v>
      </c>
      <c r="B46" s="5">
        <v>42160</v>
      </c>
      <c r="C46" s="2" t="s">
        <v>15</v>
      </c>
      <c r="D46" s="2" t="s">
        <v>96</v>
      </c>
      <c r="E46" s="2" t="s">
        <v>81</v>
      </c>
      <c r="F46" s="2" t="s">
        <v>131</v>
      </c>
      <c r="G46" s="6">
        <v>2250</v>
      </c>
      <c r="H46" s="2" t="s">
        <v>27</v>
      </c>
      <c r="I46" s="7">
        <v>0.85</v>
      </c>
      <c r="J46" s="2" t="s">
        <v>98</v>
      </c>
      <c r="K46" s="2" t="s">
        <v>99</v>
      </c>
      <c r="L46" s="2" t="s">
        <v>100</v>
      </c>
      <c r="M46" s="2" t="s">
        <v>101</v>
      </c>
      <c r="N46" s="2" t="s">
        <v>102</v>
      </c>
      <c r="O46" s="6">
        <v>2250</v>
      </c>
      <c r="P46" s="2">
        <v>2</v>
      </c>
    </row>
    <row r="47" spans="1:16" x14ac:dyDescent="0.45">
      <c r="A47" s="2">
        <v>72</v>
      </c>
      <c r="B47" s="5">
        <v>42162</v>
      </c>
      <c r="C47" s="2" t="s">
        <v>80</v>
      </c>
      <c r="D47" s="2" t="s">
        <v>68</v>
      </c>
      <c r="E47" s="2" t="s">
        <v>17</v>
      </c>
      <c r="F47" s="2" t="s">
        <v>125</v>
      </c>
      <c r="G47" s="6">
        <v>230</v>
      </c>
      <c r="H47" s="2" t="s">
        <v>27</v>
      </c>
      <c r="I47" s="7">
        <v>0.96</v>
      </c>
      <c r="J47" s="2" t="s">
        <v>69</v>
      </c>
      <c r="K47" s="2" t="s">
        <v>70</v>
      </c>
      <c r="L47" s="2" t="s">
        <v>71</v>
      </c>
      <c r="M47" s="2" t="s">
        <v>72</v>
      </c>
      <c r="N47" s="2" t="s">
        <v>73</v>
      </c>
      <c r="O47" s="6">
        <v>230</v>
      </c>
      <c r="P47" s="2">
        <v>2</v>
      </c>
    </row>
    <row r="48" spans="1:16" x14ac:dyDescent="0.45">
      <c r="A48" s="2">
        <v>74</v>
      </c>
      <c r="B48" s="5">
        <v>42163</v>
      </c>
      <c r="C48" s="2" t="s">
        <v>38</v>
      </c>
      <c r="D48" s="2" t="s">
        <v>61</v>
      </c>
      <c r="E48" s="2" t="s">
        <v>47</v>
      </c>
      <c r="F48" s="2" t="s">
        <v>127</v>
      </c>
      <c r="G48" s="6">
        <v>510</v>
      </c>
      <c r="H48" s="2" t="s">
        <v>27</v>
      </c>
      <c r="I48" s="7">
        <v>0.92</v>
      </c>
      <c r="J48" s="2" t="s">
        <v>63</v>
      </c>
      <c r="K48" s="2" t="s">
        <v>64</v>
      </c>
      <c r="L48" s="2" t="s">
        <v>65</v>
      </c>
      <c r="M48" s="2" t="s">
        <v>66</v>
      </c>
      <c r="N48" s="2" t="s">
        <v>67</v>
      </c>
      <c r="O48" s="6">
        <v>510</v>
      </c>
      <c r="P48" s="2">
        <v>2</v>
      </c>
    </row>
    <row r="49" spans="1:16" x14ac:dyDescent="0.45">
      <c r="A49" s="2">
        <v>79</v>
      </c>
      <c r="B49" s="5">
        <v>42178</v>
      </c>
      <c r="C49" s="2" t="s">
        <v>103</v>
      </c>
      <c r="D49" s="2" t="s">
        <v>61</v>
      </c>
      <c r="E49" s="2" t="s">
        <v>24</v>
      </c>
      <c r="F49" s="2" t="s">
        <v>123</v>
      </c>
      <c r="G49" s="6">
        <v>1590</v>
      </c>
      <c r="H49" s="2" t="s">
        <v>18</v>
      </c>
      <c r="I49" s="7">
        <v>0.64</v>
      </c>
      <c r="J49" s="2" t="s">
        <v>63</v>
      </c>
      <c r="K49" s="2" t="s">
        <v>64</v>
      </c>
      <c r="L49" s="2" t="s">
        <v>65</v>
      </c>
      <c r="M49" s="2" t="s">
        <v>66</v>
      </c>
      <c r="N49" s="2" t="s">
        <v>67</v>
      </c>
      <c r="O49" s="6">
        <v>1590</v>
      </c>
      <c r="P49" s="2">
        <v>2</v>
      </c>
    </row>
    <row r="50" spans="1:16" x14ac:dyDescent="0.45">
      <c r="A50" s="2">
        <v>79</v>
      </c>
      <c r="B50" s="5">
        <v>42178</v>
      </c>
      <c r="C50" s="2" t="s">
        <v>103</v>
      </c>
      <c r="D50" s="2" t="s">
        <v>61</v>
      </c>
      <c r="E50" s="2" t="s">
        <v>24</v>
      </c>
      <c r="F50" s="2" t="s">
        <v>122</v>
      </c>
      <c r="G50" s="6">
        <v>900</v>
      </c>
      <c r="H50" s="2" t="s">
        <v>18</v>
      </c>
      <c r="I50" s="7">
        <v>0.68</v>
      </c>
      <c r="J50" s="2" t="s">
        <v>63</v>
      </c>
      <c r="K50" s="2" t="s">
        <v>64</v>
      </c>
      <c r="L50" s="2" t="s">
        <v>65</v>
      </c>
      <c r="M50" s="2" t="s">
        <v>66</v>
      </c>
      <c r="N50" s="2" t="s">
        <v>67</v>
      </c>
      <c r="O50" s="6">
        <v>900</v>
      </c>
      <c r="P50" s="2">
        <v>2</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1C35-54CB-41A3-95C9-A7CB278F136B}">
  <sheetPr codeName="Sheet3"/>
  <dimension ref="A3:C18"/>
  <sheetViews>
    <sheetView topLeftCell="A3" workbookViewId="0">
      <selection activeCell="A3" sqref="A3"/>
    </sheetView>
  </sheetViews>
  <sheetFormatPr defaultColWidth="9" defaultRowHeight="14.5" x14ac:dyDescent="0.35"/>
  <cols>
    <col min="1" max="1" width="22" style="2" bestFit="1" customWidth="1"/>
    <col min="2" max="2" width="12.33203125" style="2" bestFit="1" customWidth="1"/>
    <col min="3" max="3" width="13.58203125" style="2" bestFit="1" customWidth="1"/>
    <col min="4" max="4" width="12.5" style="2" bestFit="1" customWidth="1"/>
    <col min="5" max="16384" width="9" style="2"/>
  </cols>
  <sheetData>
    <row r="3" spans="1:3" x14ac:dyDescent="0.35">
      <c r="A3" s="14" t="s">
        <v>173</v>
      </c>
      <c r="B3" s="2" t="s">
        <v>174</v>
      </c>
      <c r="C3" s="2" t="s">
        <v>176</v>
      </c>
    </row>
    <row r="4" spans="1:3" x14ac:dyDescent="0.35">
      <c r="A4" s="2" t="s">
        <v>40</v>
      </c>
      <c r="B4" s="2">
        <v>982</v>
      </c>
      <c r="C4" s="26">
        <v>1.8861854204781731E-2</v>
      </c>
    </row>
    <row r="5" spans="1:3" x14ac:dyDescent="0.35">
      <c r="A5" s="2" t="s">
        <v>17</v>
      </c>
      <c r="B5" s="2">
        <v>22636</v>
      </c>
      <c r="C5" s="26">
        <v>0.43478302625197479</v>
      </c>
    </row>
    <row r="6" spans="1:3" x14ac:dyDescent="0.35">
      <c r="A6" s="2" t="s">
        <v>47</v>
      </c>
      <c r="B6" s="2">
        <v>2550</v>
      </c>
      <c r="C6" s="26">
        <v>4.8979356641744819E-2</v>
      </c>
    </row>
    <row r="7" spans="1:3" x14ac:dyDescent="0.35">
      <c r="A7" s="2" t="s">
        <v>104</v>
      </c>
      <c r="B7" s="2">
        <v>1560</v>
      </c>
      <c r="C7" s="26">
        <v>2.9963841710243889E-2</v>
      </c>
    </row>
    <row r="8" spans="1:3" x14ac:dyDescent="0.35">
      <c r="A8" s="2" t="s">
        <v>83</v>
      </c>
      <c r="B8" s="2">
        <v>2208</v>
      </c>
      <c r="C8" s="26">
        <v>4.241036057449904E-2</v>
      </c>
    </row>
    <row r="9" spans="1:3" x14ac:dyDescent="0.35">
      <c r="A9" s="2" t="s">
        <v>82</v>
      </c>
      <c r="B9" s="2">
        <v>1380</v>
      </c>
      <c r="C9" s="26">
        <v>2.65064753590619E-2</v>
      </c>
    </row>
    <row r="10" spans="1:3" x14ac:dyDescent="0.35">
      <c r="A10" s="2" t="s">
        <v>92</v>
      </c>
      <c r="B10" s="2">
        <v>3132</v>
      </c>
      <c r="C10" s="26">
        <v>6.0158174510566577E-2</v>
      </c>
    </row>
    <row r="11" spans="1:3" x14ac:dyDescent="0.35">
      <c r="A11" s="2" t="s">
        <v>24</v>
      </c>
      <c r="B11" s="2">
        <v>3712.5</v>
      </c>
      <c r="C11" s="26">
        <v>7.1308180993128481E-2</v>
      </c>
    </row>
    <row r="12" spans="1:3" x14ac:dyDescent="0.35">
      <c r="A12" s="2" t="s">
        <v>115</v>
      </c>
      <c r="B12" s="2">
        <v>280</v>
      </c>
      <c r="C12" s="26">
        <v>5.3781254351719801E-3</v>
      </c>
    </row>
    <row r="13" spans="1:3" x14ac:dyDescent="0.35">
      <c r="A13" s="2" t="s">
        <v>81</v>
      </c>
      <c r="B13" s="2">
        <v>5740</v>
      </c>
      <c r="C13" s="26">
        <v>0.1102515714210256</v>
      </c>
    </row>
    <row r="14" spans="1:3" x14ac:dyDescent="0.35">
      <c r="A14" s="2" t="s">
        <v>97</v>
      </c>
      <c r="B14" s="2">
        <v>533.75</v>
      </c>
      <c r="C14" s="26">
        <v>1.0252051610796587E-2</v>
      </c>
    </row>
    <row r="15" spans="1:3" x14ac:dyDescent="0.35">
      <c r="A15" s="2" t="s">
        <v>86</v>
      </c>
      <c r="B15" s="2">
        <v>1950</v>
      </c>
      <c r="C15" s="26">
        <v>3.745480213780486E-2</v>
      </c>
    </row>
    <row r="16" spans="1:3" x14ac:dyDescent="0.35">
      <c r="A16" s="2" t="s">
        <v>62</v>
      </c>
      <c r="B16" s="2">
        <v>2600</v>
      </c>
      <c r="C16" s="26">
        <v>4.9939736183739813E-2</v>
      </c>
    </row>
    <row r="17" spans="1:3" x14ac:dyDescent="0.35">
      <c r="A17" s="2" t="s">
        <v>53</v>
      </c>
      <c r="B17" s="2">
        <v>2798.5</v>
      </c>
      <c r="C17" s="26">
        <v>5.3752442965459953E-2</v>
      </c>
    </row>
    <row r="18" spans="1:3" x14ac:dyDescent="0.35">
      <c r="A18" s="2" t="s">
        <v>116</v>
      </c>
      <c r="B18" s="2">
        <v>52062.75</v>
      </c>
      <c r="C18" s="2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267F-7056-4828-ABBA-A42B4EE9DDF0}">
  <sheetPr codeName="Sheet4"/>
  <dimension ref="A1:O27"/>
  <sheetViews>
    <sheetView topLeftCell="I10" workbookViewId="0">
      <selection activeCell="G14" sqref="G14"/>
    </sheetView>
  </sheetViews>
  <sheetFormatPr defaultColWidth="9" defaultRowHeight="14.5" x14ac:dyDescent="0.35"/>
  <cols>
    <col min="1" max="1" width="22" style="2" bestFit="1" customWidth="1"/>
    <col min="2" max="3" width="10.58203125" style="2" customWidth="1"/>
    <col min="4" max="4" width="2.08203125" style="2" customWidth="1"/>
    <col min="5" max="5" width="22" style="2" bestFit="1" customWidth="1"/>
    <col min="6" max="7" width="9" style="2"/>
    <col min="8" max="8" width="2.08203125" style="2" customWidth="1"/>
    <col min="9" max="9" width="22" style="2" bestFit="1" customWidth="1"/>
    <col min="10" max="11" width="9" style="2"/>
    <col min="12" max="12" width="2.08203125" style="2" customWidth="1"/>
    <col min="13" max="13" width="22" style="2" bestFit="1" customWidth="1"/>
    <col min="14" max="16384" width="9" style="2"/>
  </cols>
  <sheetData>
    <row r="1" spans="1:15" ht="75" customHeight="1" x14ac:dyDescent="0.35"/>
    <row r="3" spans="1:15" x14ac:dyDescent="0.35">
      <c r="A3" s="14" t="s">
        <v>177</v>
      </c>
      <c r="B3" s="25" t="s">
        <v>175</v>
      </c>
      <c r="C3" s="3" t="s">
        <v>178</v>
      </c>
      <c r="E3" s="14" t="s">
        <v>179</v>
      </c>
      <c r="F3" s="25" t="s">
        <v>175</v>
      </c>
      <c r="G3" s="3" t="s">
        <v>178</v>
      </c>
      <c r="I3" s="14" t="s">
        <v>180</v>
      </c>
      <c r="J3" s="25" t="s">
        <v>175</v>
      </c>
      <c r="K3" s="3" t="s">
        <v>178</v>
      </c>
      <c r="M3" s="14" t="s">
        <v>181</v>
      </c>
      <c r="N3" s="25" t="s">
        <v>175</v>
      </c>
      <c r="O3" s="3" t="s">
        <v>178</v>
      </c>
    </row>
    <row r="4" spans="1:15" x14ac:dyDescent="0.35">
      <c r="A4" s="2" t="s">
        <v>17</v>
      </c>
      <c r="B4" s="12">
        <v>22636</v>
      </c>
      <c r="C4" s="26">
        <v>0.43478302625197479</v>
      </c>
      <c r="E4" s="2" t="s">
        <v>120</v>
      </c>
      <c r="F4" s="12">
        <v>6818</v>
      </c>
      <c r="G4" s="26">
        <v>0.15886663637528689</v>
      </c>
      <c r="I4" s="2" t="s">
        <v>105</v>
      </c>
      <c r="J4" s="12">
        <v>736</v>
      </c>
      <c r="K4" s="26">
        <v>1.4136786858166347E-2</v>
      </c>
      <c r="M4" s="2" t="s">
        <v>103</v>
      </c>
      <c r="N4" s="12">
        <v>2617.5</v>
      </c>
      <c r="O4" s="26">
        <v>5.0275869023438065E-2</v>
      </c>
    </row>
    <row r="5" spans="1:15" x14ac:dyDescent="0.35">
      <c r="A5" s="2" t="s">
        <v>81</v>
      </c>
      <c r="B5" s="12">
        <v>5740</v>
      </c>
      <c r="C5" s="26">
        <v>0.1102515714210256</v>
      </c>
      <c r="E5" s="2" t="s">
        <v>131</v>
      </c>
      <c r="F5" s="12">
        <v>2500</v>
      </c>
      <c r="G5" s="26">
        <v>5.8252653408362748E-2</v>
      </c>
      <c r="I5" s="2" t="s">
        <v>16</v>
      </c>
      <c r="J5" s="12">
        <v>1505</v>
      </c>
      <c r="K5" s="26">
        <v>2.8907424214049394E-2</v>
      </c>
      <c r="M5" s="2" t="s">
        <v>15</v>
      </c>
      <c r="N5" s="12">
        <v>19974.25</v>
      </c>
      <c r="O5" s="26">
        <v>0.38365722133387115</v>
      </c>
    </row>
    <row r="6" spans="1:15" x14ac:dyDescent="0.35">
      <c r="A6" s="2" t="s">
        <v>24</v>
      </c>
      <c r="B6" s="12">
        <v>3712.5</v>
      </c>
      <c r="C6" s="26">
        <v>7.1308180993128481E-2</v>
      </c>
      <c r="E6" s="2" t="s">
        <v>127</v>
      </c>
      <c r="F6" s="12">
        <v>2550</v>
      </c>
      <c r="G6" s="26">
        <v>5.9417706476530004E-2</v>
      </c>
      <c r="I6" s="2" t="s">
        <v>68</v>
      </c>
      <c r="J6" s="12">
        <v>15432.5</v>
      </c>
      <c r="K6" s="26">
        <v>0.29642114563675565</v>
      </c>
      <c r="M6" s="2" t="s">
        <v>25</v>
      </c>
      <c r="N6" s="12">
        <v>5787.5</v>
      </c>
      <c r="O6" s="26">
        <v>0.11116393198592084</v>
      </c>
    </row>
    <row r="7" spans="1:15" x14ac:dyDescent="0.35">
      <c r="A7" s="2" t="s">
        <v>92</v>
      </c>
      <c r="B7" s="12">
        <v>3132</v>
      </c>
      <c r="C7" s="26">
        <v>6.0158174510566577E-2</v>
      </c>
      <c r="E7" s="2" t="s">
        <v>128</v>
      </c>
      <c r="F7" s="12">
        <v>2798.5</v>
      </c>
      <c r="G7" s="26">
        <v>6.5208020225321267E-2</v>
      </c>
      <c r="I7" s="2" t="s">
        <v>52</v>
      </c>
      <c r="J7" s="12">
        <v>2550</v>
      </c>
      <c r="K7" s="26">
        <v>4.8979356641744819E-2</v>
      </c>
      <c r="M7" s="2" t="s">
        <v>60</v>
      </c>
      <c r="N7" s="12">
        <v>680</v>
      </c>
      <c r="O7" s="26">
        <v>1.3061161771131952E-2</v>
      </c>
    </row>
    <row r="8" spans="1:15" x14ac:dyDescent="0.35">
      <c r="A8" s="2" t="s">
        <v>53</v>
      </c>
      <c r="B8" s="12">
        <v>2798.5</v>
      </c>
      <c r="C8" s="26">
        <v>5.3752442965459953E-2</v>
      </c>
      <c r="E8" s="2" t="s">
        <v>125</v>
      </c>
      <c r="F8" s="12">
        <v>14950</v>
      </c>
      <c r="G8" s="26">
        <v>0.34835086738200927</v>
      </c>
      <c r="I8" s="2" t="s">
        <v>46</v>
      </c>
      <c r="J8" s="12">
        <v>2905.5</v>
      </c>
      <c r="K8" s="26">
        <v>5.5807655185329243E-2</v>
      </c>
      <c r="M8" s="2" t="s">
        <v>33</v>
      </c>
      <c r="N8" s="12">
        <v>6278</v>
      </c>
      <c r="O8" s="26">
        <v>0.12058525529289175</v>
      </c>
    </row>
    <row r="9" spans="1:15" x14ac:dyDescent="0.35">
      <c r="A9" s="2" t="s">
        <v>62</v>
      </c>
      <c r="B9" s="12">
        <v>2600</v>
      </c>
      <c r="C9" s="26">
        <v>4.9939736183739813E-2</v>
      </c>
      <c r="E9" s="2" t="s">
        <v>133</v>
      </c>
      <c r="F9" s="12">
        <v>2208</v>
      </c>
      <c r="G9" s="26">
        <v>5.1448743490265979E-2</v>
      </c>
      <c r="I9" s="2" t="s">
        <v>26</v>
      </c>
      <c r="J9" s="12">
        <v>4569</v>
      </c>
      <c r="K9" s="26">
        <v>8.7759482547502779E-2</v>
      </c>
      <c r="M9" s="2" t="s">
        <v>38</v>
      </c>
      <c r="N9" s="12">
        <v>6378</v>
      </c>
      <c r="O9" s="26">
        <v>0.12250601437688174</v>
      </c>
    </row>
    <row r="10" spans="1:15" x14ac:dyDescent="0.35">
      <c r="A10" s="2" t="s">
        <v>47</v>
      </c>
      <c r="B10" s="12">
        <v>2550</v>
      </c>
      <c r="C10" s="26">
        <v>4.8979356641744819E-2</v>
      </c>
      <c r="E10" s="2" t="s">
        <v>129</v>
      </c>
      <c r="F10" s="12">
        <v>2600</v>
      </c>
      <c r="G10" s="26">
        <v>6.0582759544697259E-2</v>
      </c>
      <c r="I10" s="2" t="s">
        <v>61</v>
      </c>
      <c r="J10" s="12">
        <v>8007.5</v>
      </c>
      <c r="K10" s="26">
        <v>0.15380478365049868</v>
      </c>
      <c r="M10" s="2" t="s">
        <v>80</v>
      </c>
      <c r="N10" s="12">
        <v>6561</v>
      </c>
      <c r="O10" s="26">
        <v>0.12602100350058343</v>
      </c>
    </row>
    <row r="11" spans="1:15" x14ac:dyDescent="0.35">
      <c r="A11" s="2" t="s">
        <v>83</v>
      </c>
      <c r="B11" s="12">
        <v>2208</v>
      </c>
      <c r="C11" s="26">
        <v>4.241036057449904E-2</v>
      </c>
      <c r="E11" s="2" t="s">
        <v>123</v>
      </c>
      <c r="F11" s="12">
        <v>2120</v>
      </c>
      <c r="G11" s="26">
        <v>4.9398250090291612E-2</v>
      </c>
      <c r="I11" s="2" t="s">
        <v>39</v>
      </c>
      <c r="J11" s="12">
        <v>4683</v>
      </c>
      <c r="K11" s="26">
        <v>8.994914790325137E-2</v>
      </c>
      <c r="M11" s="2" t="s">
        <v>84</v>
      </c>
      <c r="N11" s="12">
        <v>3786.5</v>
      </c>
      <c r="O11" s="26">
        <v>7.2729542715281079E-2</v>
      </c>
    </row>
    <row r="12" spans="1:15" x14ac:dyDescent="0.35">
      <c r="A12" s="2" t="s">
        <v>86</v>
      </c>
      <c r="B12" s="12">
        <v>1950</v>
      </c>
      <c r="C12" s="26">
        <v>3.745480213780486E-2</v>
      </c>
      <c r="E12" s="2" t="s">
        <v>141</v>
      </c>
      <c r="F12" s="12">
        <v>3240</v>
      </c>
      <c r="G12" s="26">
        <v>7.5495438817238122E-2</v>
      </c>
      <c r="I12" s="2" t="s">
        <v>85</v>
      </c>
      <c r="J12" s="12">
        <v>3786.5</v>
      </c>
      <c r="K12" s="26">
        <v>7.2729542715281079E-2</v>
      </c>
      <c r="M12" s="2" t="s">
        <v>116</v>
      </c>
      <c r="N12" s="12">
        <v>52062.75</v>
      </c>
      <c r="O12" s="26">
        <v>1</v>
      </c>
    </row>
    <row r="13" spans="1:15" x14ac:dyDescent="0.35">
      <c r="A13" s="2" t="s">
        <v>104</v>
      </c>
      <c r="B13" s="12">
        <v>1560</v>
      </c>
      <c r="C13" s="26">
        <v>2.9963841710243889E-2</v>
      </c>
      <c r="E13" s="2" t="s">
        <v>135</v>
      </c>
      <c r="F13" s="12">
        <v>3132</v>
      </c>
      <c r="G13" s="26">
        <v>7.2978924189996852E-2</v>
      </c>
      <c r="I13" s="2" t="s">
        <v>74</v>
      </c>
      <c r="J13" s="12">
        <v>1412.5</v>
      </c>
      <c r="K13" s="26">
        <v>2.713072206135865E-2</v>
      </c>
    </row>
    <row r="14" spans="1:15" x14ac:dyDescent="0.35">
      <c r="A14" s="2" t="s">
        <v>82</v>
      </c>
      <c r="B14" s="12">
        <v>1380</v>
      </c>
      <c r="C14" s="26">
        <v>2.65064753590619E-2</v>
      </c>
      <c r="E14" s="2" t="s">
        <v>116</v>
      </c>
      <c r="F14" s="12">
        <v>42916.5</v>
      </c>
      <c r="G14" s="26">
        <v>1</v>
      </c>
      <c r="I14" s="2" t="s">
        <v>111</v>
      </c>
      <c r="J14" s="12">
        <v>800</v>
      </c>
      <c r="K14" s="26">
        <v>1.5366072671919943E-2</v>
      </c>
    </row>
    <row r="15" spans="1:15" ht="16.5" x14ac:dyDescent="0.45">
      <c r="A15" s="2" t="s">
        <v>40</v>
      </c>
      <c r="B15" s="12">
        <v>982</v>
      </c>
      <c r="C15" s="26">
        <v>1.8861854204781731E-2</v>
      </c>
      <c r="E15"/>
      <c r="F15"/>
      <c r="G15"/>
      <c r="I15" s="2" t="s">
        <v>34</v>
      </c>
      <c r="J15" s="12">
        <v>1190</v>
      </c>
      <c r="K15" s="26">
        <v>2.2857033099480915E-2</v>
      </c>
    </row>
    <row r="16" spans="1:15" ht="16.5" x14ac:dyDescent="0.45">
      <c r="A16" s="2" t="s">
        <v>97</v>
      </c>
      <c r="B16" s="12">
        <v>533.75</v>
      </c>
      <c r="C16" s="26">
        <v>1.0252051610796587E-2</v>
      </c>
      <c r="E16"/>
      <c r="F16"/>
      <c r="G16"/>
      <c r="I16" s="2" t="s">
        <v>93</v>
      </c>
      <c r="J16" s="12">
        <v>860</v>
      </c>
      <c r="K16" s="26">
        <v>1.6518528122313938E-2</v>
      </c>
    </row>
    <row r="17" spans="1:11" ht="16.5" x14ac:dyDescent="0.45">
      <c r="A17" s="2" t="s">
        <v>115</v>
      </c>
      <c r="B17" s="12">
        <v>280</v>
      </c>
      <c r="C17" s="26">
        <v>5.3781254351719801E-3</v>
      </c>
      <c r="E17"/>
      <c r="F17"/>
      <c r="G17"/>
      <c r="I17" s="2" t="s">
        <v>96</v>
      </c>
      <c r="J17" s="12">
        <v>3625.25</v>
      </c>
      <c r="K17" s="26">
        <v>6.963231869234722E-2</v>
      </c>
    </row>
    <row r="18" spans="1:11" ht="16.5" x14ac:dyDescent="0.45">
      <c r="A18" s="2" t="s">
        <v>116</v>
      </c>
      <c r="B18" s="12">
        <v>52062.75</v>
      </c>
      <c r="C18" s="26">
        <v>1</v>
      </c>
      <c r="E18"/>
      <c r="F18"/>
      <c r="G18"/>
      <c r="I18" s="2" t="s">
        <v>116</v>
      </c>
      <c r="J18" s="12">
        <v>52062.75</v>
      </c>
      <c r="K18" s="26">
        <v>1</v>
      </c>
    </row>
    <row r="19" spans="1:11" ht="16.5" x14ac:dyDescent="0.45">
      <c r="E19"/>
      <c r="F19"/>
      <c r="G19"/>
    </row>
    <row r="20" spans="1:11" ht="16.5" x14ac:dyDescent="0.45">
      <c r="E20"/>
      <c r="F20"/>
      <c r="G20"/>
    </row>
    <row r="21" spans="1:11" ht="16.5" x14ac:dyDescent="0.45">
      <c r="E21"/>
      <c r="F21"/>
      <c r="G21"/>
    </row>
    <row r="22" spans="1:11" ht="16.5" x14ac:dyDescent="0.45">
      <c r="E22"/>
      <c r="F22"/>
      <c r="G22"/>
    </row>
    <row r="23" spans="1:11" ht="16.5" x14ac:dyDescent="0.45">
      <c r="E23"/>
      <c r="F23"/>
      <c r="G23"/>
    </row>
    <row r="24" spans="1:11" ht="16.5" x14ac:dyDescent="0.45">
      <c r="E24"/>
      <c r="F24"/>
      <c r="G24"/>
    </row>
    <row r="25" spans="1:11" ht="16.5" x14ac:dyDescent="0.45">
      <c r="E25"/>
      <c r="F25"/>
      <c r="G25"/>
    </row>
    <row r="26" spans="1:11" ht="16.5" x14ac:dyDescent="0.45">
      <c r="E26"/>
      <c r="F26"/>
      <c r="G26"/>
    </row>
    <row r="27" spans="1:11" ht="16.5" x14ac:dyDescent="0.45">
      <c r="E27"/>
      <c r="F27"/>
      <c r="G27"/>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4C3F-3EB8-4F20-892D-0F5E3B36151F}">
  <sheetPr codeName="Sheet5"/>
  <dimension ref="A1:O18"/>
  <sheetViews>
    <sheetView topLeftCell="D3" zoomScale="80" zoomScaleNormal="80" workbookViewId="0">
      <selection activeCell="A3" sqref="A3"/>
    </sheetView>
  </sheetViews>
  <sheetFormatPr defaultColWidth="9" defaultRowHeight="14.5" x14ac:dyDescent="0.35"/>
  <cols>
    <col min="1" max="1" width="22" style="2" bestFit="1" customWidth="1"/>
    <col min="2" max="3" width="10.58203125" style="2" customWidth="1"/>
    <col min="4" max="4" width="2.08203125" style="2" customWidth="1"/>
    <col min="5" max="5" width="22" style="2" bestFit="1" customWidth="1"/>
    <col min="6" max="7" width="9" style="2"/>
    <col min="8" max="8" width="2.08203125" style="2" customWidth="1"/>
    <col min="9" max="9" width="22" style="2" bestFit="1" customWidth="1"/>
    <col min="10" max="11" width="9" style="2"/>
    <col min="12" max="12" width="2.08203125" style="2" customWidth="1"/>
    <col min="13" max="13" width="22" style="2" bestFit="1" customWidth="1"/>
    <col min="14" max="16384" width="9" style="2"/>
  </cols>
  <sheetData>
    <row r="1" spans="1:15" ht="15" customHeight="1" x14ac:dyDescent="0.35"/>
    <row r="3" spans="1:15" x14ac:dyDescent="0.35">
      <c r="A3" s="2" t="s">
        <v>177</v>
      </c>
      <c r="B3" s="3" t="s">
        <v>175</v>
      </c>
      <c r="C3" s="3" t="s">
        <v>178</v>
      </c>
      <c r="E3" s="14" t="s">
        <v>179</v>
      </c>
      <c r="F3" s="25" t="s">
        <v>175</v>
      </c>
      <c r="G3" s="3" t="s">
        <v>178</v>
      </c>
      <c r="I3" s="2" t="s">
        <v>180</v>
      </c>
      <c r="J3" s="25" t="s">
        <v>175</v>
      </c>
      <c r="K3" s="3" t="s">
        <v>178</v>
      </c>
      <c r="M3" s="2" t="s">
        <v>181</v>
      </c>
      <c r="N3" s="25" t="s">
        <v>175</v>
      </c>
      <c r="O3" s="3" t="s">
        <v>178</v>
      </c>
    </row>
    <row r="4" spans="1:15" x14ac:dyDescent="0.35">
      <c r="A4" s="2" t="s">
        <v>17</v>
      </c>
      <c r="B4" s="12">
        <v>22636</v>
      </c>
      <c r="C4" s="26">
        <v>0.43478302625197479</v>
      </c>
      <c r="E4" s="2" t="s">
        <v>120</v>
      </c>
      <c r="F4" s="12">
        <v>6818</v>
      </c>
      <c r="G4" s="26">
        <v>0.15886663637528689</v>
      </c>
      <c r="I4" s="2" t="s">
        <v>105</v>
      </c>
      <c r="J4" s="12">
        <v>736</v>
      </c>
      <c r="K4" s="26">
        <v>1.4136786858166347E-2</v>
      </c>
      <c r="M4" s="2" t="s">
        <v>103</v>
      </c>
      <c r="N4" s="12">
        <v>2617.5</v>
      </c>
      <c r="O4" s="26">
        <v>5.0275869023438065E-2</v>
      </c>
    </row>
    <row r="5" spans="1:15" x14ac:dyDescent="0.35">
      <c r="A5" s="2" t="s">
        <v>81</v>
      </c>
      <c r="B5" s="12">
        <v>5740</v>
      </c>
      <c r="C5" s="26">
        <v>0.1102515714210256</v>
      </c>
      <c r="E5" s="2" t="s">
        <v>131</v>
      </c>
      <c r="F5" s="12">
        <v>2500</v>
      </c>
      <c r="G5" s="26">
        <v>5.8252653408362748E-2</v>
      </c>
      <c r="I5" s="2" t="s">
        <v>16</v>
      </c>
      <c r="J5" s="12">
        <v>1505</v>
      </c>
      <c r="K5" s="26">
        <v>2.8907424214049394E-2</v>
      </c>
      <c r="M5" s="2" t="s">
        <v>15</v>
      </c>
      <c r="N5" s="12">
        <v>19974.25</v>
      </c>
      <c r="O5" s="26">
        <v>0.38365722133387115</v>
      </c>
    </row>
    <row r="6" spans="1:15" x14ac:dyDescent="0.35">
      <c r="A6" s="2" t="s">
        <v>24</v>
      </c>
      <c r="B6" s="12">
        <v>3712.5</v>
      </c>
      <c r="C6" s="26">
        <v>7.1308180993128481E-2</v>
      </c>
      <c r="E6" s="2" t="s">
        <v>127</v>
      </c>
      <c r="F6" s="12">
        <v>2550</v>
      </c>
      <c r="G6" s="26">
        <v>5.9417706476530004E-2</v>
      </c>
      <c r="I6" s="2" t="s">
        <v>68</v>
      </c>
      <c r="J6" s="12">
        <v>15432.5</v>
      </c>
      <c r="K6" s="26">
        <v>0.29642114563675565</v>
      </c>
      <c r="M6" s="2" t="s">
        <v>25</v>
      </c>
      <c r="N6" s="12">
        <v>5787.5</v>
      </c>
      <c r="O6" s="26">
        <v>0.11116393198592084</v>
      </c>
    </row>
    <row r="7" spans="1:15" x14ac:dyDescent="0.35">
      <c r="A7" s="2" t="s">
        <v>92</v>
      </c>
      <c r="B7" s="12">
        <v>3132</v>
      </c>
      <c r="C7" s="26">
        <v>6.0158174510566577E-2</v>
      </c>
      <c r="E7" s="2" t="s">
        <v>128</v>
      </c>
      <c r="F7" s="12">
        <v>2798.5</v>
      </c>
      <c r="G7" s="26">
        <v>6.5208020225321267E-2</v>
      </c>
      <c r="I7" s="2" t="s">
        <v>52</v>
      </c>
      <c r="J7" s="12">
        <v>2550</v>
      </c>
      <c r="K7" s="26">
        <v>4.8979356641744819E-2</v>
      </c>
      <c r="M7" s="2" t="s">
        <v>60</v>
      </c>
      <c r="N7" s="12">
        <v>680</v>
      </c>
      <c r="O7" s="26">
        <v>1.3061161771131952E-2</v>
      </c>
    </row>
    <row r="8" spans="1:15" x14ac:dyDescent="0.35">
      <c r="A8" s="2" t="s">
        <v>53</v>
      </c>
      <c r="B8" s="12">
        <v>2798.5</v>
      </c>
      <c r="C8" s="26">
        <v>5.3752442965459953E-2</v>
      </c>
      <c r="E8" s="2" t="s">
        <v>125</v>
      </c>
      <c r="F8" s="12">
        <v>14950</v>
      </c>
      <c r="G8" s="26">
        <v>0.34835086738200927</v>
      </c>
      <c r="I8" s="2" t="s">
        <v>46</v>
      </c>
      <c r="J8" s="12">
        <v>2905.5</v>
      </c>
      <c r="K8" s="26">
        <v>5.5807655185329243E-2</v>
      </c>
      <c r="M8" s="2" t="s">
        <v>33</v>
      </c>
      <c r="N8" s="12">
        <v>6278</v>
      </c>
      <c r="O8" s="26">
        <v>0.12058525529289175</v>
      </c>
    </row>
    <row r="9" spans="1:15" x14ac:dyDescent="0.35">
      <c r="A9" s="2" t="s">
        <v>62</v>
      </c>
      <c r="B9" s="12">
        <v>2600</v>
      </c>
      <c r="C9" s="26">
        <v>4.9939736183739813E-2</v>
      </c>
      <c r="E9" s="2" t="s">
        <v>133</v>
      </c>
      <c r="F9" s="12">
        <v>2208</v>
      </c>
      <c r="G9" s="26">
        <v>5.1448743490265979E-2</v>
      </c>
      <c r="I9" s="2" t="s">
        <v>26</v>
      </c>
      <c r="J9" s="12">
        <v>4569</v>
      </c>
      <c r="K9" s="26">
        <v>8.7759482547502779E-2</v>
      </c>
      <c r="M9" s="2" t="s">
        <v>38</v>
      </c>
      <c r="N9" s="12">
        <v>6378</v>
      </c>
      <c r="O9" s="26">
        <v>0.12250601437688174</v>
      </c>
    </row>
    <row r="10" spans="1:15" x14ac:dyDescent="0.35">
      <c r="A10" s="2" t="s">
        <v>47</v>
      </c>
      <c r="B10" s="12">
        <v>2550</v>
      </c>
      <c r="C10" s="26">
        <v>4.8979356641744819E-2</v>
      </c>
      <c r="E10" s="2" t="s">
        <v>129</v>
      </c>
      <c r="F10" s="12">
        <v>2600</v>
      </c>
      <c r="G10" s="26">
        <v>6.0582759544697259E-2</v>
      </c>
      <c r="I10" s="2" t="s">
        <v>61</v>
      </c>
      <c r="J10" s="12">
        <v>8007.5</v>
      </c>
      <c r="K10" s="26">
        <v>0.15380478365049868</v>
      </c>
      <c r="M10" s="2" t="s">
        <v>80</v>
      </c>
      <c r="N10" s="12">
        <v>6561</v>
      </c>
      <c r="O10" s="26">
        <v>0.12602100350058343</v>
      </c>
    </row>
    <row r="11" spans="1:15" x14ac:dyDescent="0.35">
      <c r="A11" s="2" t="s">
        <v>83</v>
      </c>
      <c r="B11" s="12">
        <v>2208</v>
      </c>
      <c r="C11" s="26">
        <v>4.241036057449904E-2</v>
      </c>
      <c r="E11" s="2" t="s">
        <v>123</v>
      </c>
      <c r="F11" s="12">
        <v>2120</v>
      </c>
      <c r="G11" s="26">
        <v>4.9398250090291612E-2</v>
      </c>
      <c r="I11" s="2" t="s">
        <v>39</v>
      </c>
      <c r="J11" s="12">
        <v>4683</v>
      </c>
      <c r="K11" s="26">
        <v>8.994914790325137E-2</v>
      </c>
      <c r="M11" s="2" t="s">
        <v>84</v>
      </c>
      <c r="N11" s="12">
        <v>3786.5</v>
      </c>
      <c r="O11" s="26">
        <v>7.2729542715281079E-2</v>
      </c>
    </row>
    <row r="12" spans="1:15" x14ac:dyDescent="0.35">
      <c r="A12" s="2" t="s">
        <v>86</v>
      </c>
      <c r="B12" s="12">
        <v>1950</v>
      </c>
      <c r="C12" s="26">
        <v>3.745480213780486E-2</v>
      </c>
      <c r="E12" s="2" t="s">
        <v>141</v>
      </c>
      <c r="F12" s="12">
        <v>3240</v>
      </c>
      <c r="G12" s="26">
        <v>7.5495438817238122E-2</v>
      </c>
      <c r="I12" s="2" t="s">
        <v>85</v>
      </c>
      <c r="J12" s="12">
        <v>3786.5</v>
      </c>
      <c r="K12" s="26">
        <v>7.2729542715281079E-2</v>
      </c>
      <c r="M12" s="2" t="s">
        <v>116</v>
      </c>
      <c r="N12" s="12">
        <v>52062.75</v>
      </c>
      <c r="O12" s="26">
        <v>1</v>
      </c>
    </row>
    <row r="13" spans="1:15" x14ac:dyDescent="0.35">
      <c r="A13" s="2" t="s">
        <v>104</v>
      </c>
      <c r="B13" s="12">
        <v>1560</v>
      </c>
      <c r="C13" s="26">
        <v>2.9963841710243889E-2</v>
      </c>
      <c r="E13" s="2" t="s">
        <v>135</v>
      </c>
      <c r="F13" s="12">
        <v>3132</v>
      </c>
      <c r="G13" s="26">
        <v>7.2978924189996852E-2</v>
      </c>
      <c r="I13" s="2" t="s">
        <v>74</v>
      </c>
      <c r="J13" s="12">
        <v>1412.5</v>
      </c>
      <c r="K13" s="26">
        <v>2.713072206135865E-2</v>
      </c>
    </row>
    <row r="14" spans="1:15" x14ac:dyDescent="0.35">
      <c r="A14" s="2" t="s">
        <v>82</v>
      </c>
      <c r="B14" s="12">
        <v>1380</v>
      </c>
      <c r="C14" s="26">
        <v>2.65064753590619E-2</v>
      </c>
      <c r="E14" s="2" t="s">
        <v>116</v>
      </c>
      <c r="F14" s="12">
        <v>42916.5</v>
      </c>
      <c r="G14" s="26">
        <v>1</v>
      </c>
      <c r="I14" s="2" t="s">
        <v>111</v>
      </c>
      <c r="J14" s="12">
        <v>800</v>
      </c>
      <c r="K14" s="26">
        <v>1.5366072671919943E-2</v>
      </c>
    </row>
    <row r="15" spans="1:15" x14ac:dyDescent="0.35">
      <c r="A15" s="2" t="s">
        <v>40</v>
      </c>
      <c r="B15" s="12">
        <v>982</v>
      </c>
      <c r="C15" s="26">
        <v>1.8861854204781731E-2</v>
      </c>
      <c r="I15" s="2" t="s">
        <v>34</v>
      </c>
      <c r="J15" s="12">
        <v>1190</v>
      </c>
      <c r="K15" s="26">
        <v>2.2857033099480915E-2</v>
      </c>
    </row>
    <row r="16" spans="1:15" x14ac:dyDescent="0.35">
      <c r="A16" s="2" t="s">
        <v>97</v>
      </c>
      <c r="B16" s="12">
        <v>533.75</v>
      </c>
      <c r="C16" s="26">
        <v>1.0252051610796587E-2</v>
      </c>
      <c r="I16" s="2" t="s">
        <v>93</v>
      </c>
      <c r="J16" s="12">
        <v>860</v>
      </c>
      <c r="K16" s="26">
        <v>1.6518528122313938E-2</v>
      </c>
    </row>
    <row r="17" spans="1:11" x14ac:dyDescent="0.35">
      <c r="A17" s="2" t="s">
        <v>115</v>
      </c>
      <c r="B17" s="12">
        <v>280</v>
      </c>
      <c r="C17" s="26">
        <v>5.3781254351719801E-3</v>
      </c>
      <c r="I17" s="2" t="s">
        <v>96</v>
      </c>
      <c r="J17" s="12">
        <v>3625.25</v>
      </c>
      <c r="K17" s="26">
        <v>6.963231869234722E-2</v>
      </c>
    </row>
    <row r="18" spans="1:11" x14ac:dyDescent="0.35">
      <c r="A18" s="2" t="s">
        <v>116</v>
      </c>
      <c r="B18" s="15">
        <v>52062.75</v>
      </c>
      <c r="C18" s="26">
        <v>1</v>
      </c>
      <c r="I18" s="2" t="s">
        <v>116</v>
      </c>
      <c r="J18" s="12">
        <v>52062.75</v>
      </c>
      <c r="K18" s="26">
        <v>1</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E38A-BBCD-420A-A80F-5F264D40950B}">
  <sheetPr codeName="Sheet6"/>
  <dimension ref="B1:P27"/>
  <sheetViews>
    <sheetView showGridLines="0" showRowColHeaders="0" topLeftCell="G1" zoomScale="80" zoomScaleNormal="80" workbookViewId="0"/>
  </sheetViews>
  <sheetFormatPr defaultColWidth="9" defaultRowHeight="14.5" x14ac:dyDescent="0.35"/>
  <cols>
    <col min="1" max="1" width="2.08203125" style="2" customWidth="1"/>
    <col min="2" max="2" width="22" style="2" bestFit="1" customWidth="1"/>
    <col min="3" max="4" width="10.58203125" style="2" customWidth="1"/>
    <col min="5" max="5" width="2.08203125" style="2" customWidth="1"/>
    <col min="6" max="6" width="22" style="2" bestFit="1" customWidth="1"/>
    <col min="7" max="8" width="9" style="2"/>
    <col min="9" max="9" width="2.08203125" style="2" customWidth="1"/>
    <col min="10" max="10" width="22" style="2" bestFit="1" customWidth="1"/>
    <col min="11" max="12" width="9" style="2"/>
    <col min="13" max="13" width="2.08203125" style="2" customWidth="1"/>
    <col min="14" max="14" width="22" style="2" bestFit="1" customWidth="1"/>
    <col min="15" max="16384" width="9" style="2"/>
  </cols>
  <sheetData>
    <row r="1" spans="2:16" ht="180.75" customHeight="1" x14ac:dyDescent="0.35"/>
    <row r="3" spans="2:16" x14ac:dyDescent="0.35">
      <c r="B3" s="31" t="s">
        <v>177</v>
      </c>
      <c r="C3" s="32" t="s">
        <v>175</v>
      </c>
      <c r="D3" s="32" t="s">
        <v>178</v>
      </c>
      <c r="F3" s="31" t="s">
        <v>179</v>
      </c>
      <c r="G3" s="25" t="s">
        <v>175</v>
      </c>
      <c r="H3" s="32" t="s">
        <v>178</v>
      </c>
      <c r="J3" s="31" t="s">
        <v>180</v>
      </c>
      <c r="K3" s="25" t="s">
        <v>175</v>
      </c>
      <c r="L3" s="32" t="s">
        <v>178</v>
      </c>
      <c r="N3" s="31" t="s">
        <v>181</v>
      </c>
      <c r="O3" s="25" t="s">
        <v>175</v>
      </c>
      <c r="P3" s="32" t="s">
        <v>178</v>
      </c>
    </row>
    <row r="4" spans="2:16" x14ac:dyDescent="0.35">
      <c r="B4" s="33" t="s">
        <v>83</v>
      </c>
      <c r="C4" s="12">
        <v>736</v>
      </c>
      <c r="D4" s="34">
        <v>1</v>
      </c>
      <c r="F4" s="33" t="s">
        <v>133</v>
      </c>
      <c r="G4" s="12">
        <v>736</v>
      </c>
      <c r="H4" s="34">
        <v>1</v>
      </c>
      <c r="J4" s="33" t="s">
        <v>105</v>
      </c>
      <c r="K4" s="12">
        <v>736</v>
      </c>
      <c r="L4" s="34">
        <v>1</v>
      </c>
      <c r="N4" s="33" t="s">
        <v>80</v>
      </c>
      <c r="O4" s="12">
        <v>736</v>
      </c>
      <c r="P4" s="34">
        <v>1</v>
      </c>
    </row>
    <row r="5" spans="2:16" x14ac:dyDescent="0.35">
      <c r="B5" s="33" t="s">
        <v>116</v>
      </c>
      <c r="C5" s="35">
        <v>736</v>
      </c>
      <c r="D5" s="34">
        <v>1</v>
      </c>
      <c r="F5" s="33" t="s">
        <v>116</v>
      </c>
      <c r="G5" s="12">
        <v>736</v>
      </c>
      <c r="H5" s="34">
        <v>1</v>
      </c>
      <c r="J5" s="33" t="s">
        <v>116</v>
      </c>
      <c r="K5" s="12">
        <v>736</v>
      </c>
      <c r="L5" s="34">
        <v>1</v>
      </c>
      <c r="N5" s="33" t="s">
        <v>116</v>
      </c>
      <c r="O5" s="12">
        <v>736</v>
      </c>
      <c r="P5" s="34">
        <v>1</v>
      </c>
    </row>
    <row r="6" spans="2:16" ht="16.5" x14ac:dyDescent="0.45">
      <c r="B6"/>
      <c r="C6"/>
      <c r="D6"/>
      <c r="F6"/>
      <c r="G6"/>
      <c r="H6"/>
      <c r="J6"/>
      <c r="K6"/>
      <c r="L6"/>
      <c r="N6"/>
      <c r="O6"/>
      <c r="P6"/>
    </row>
    <row r="7" spans="2:16" ht="16.5" x14ac:dyDescent="0.45">
      <c r="B7"/>
      <c r="C7"/>
      <c r="D7"/>
      <c r="F7"/>
      <c r="G7"/>
      <c r="H7"/>
      <c r="J7"/>
      <c r="K7"/>
      <c r="L7"/>
      <c r="N7"/>
      <c r="O7"/>
      <c r="P7"/>
    </row>
    <row r="8" spans="2:16" ht="16.5" x14ac:dyDescent="0.45">
      <c r="B8"/>
      <c r="C8"/>
      <c r="D8"/>
      <c r="F8"/>
      <c r="G8"/>
      <c r="H8"/>
      <c r="J8"/>
      <c r="K8"/>
      <c r="L8"/>
      <c r="N8"/>
      <c r="O8"/>
      <c r="P8"/>
    </row>
    <row r="9" spans="2:16" ht="16.5" x14ac:dyDescent="0.45">
      <c r="B9"/>
      <c r="C9"/>
      <c r="D9"/>
      <c r="F9"/>
      <c r="G9"/>
      <c r="H9"/>
      <c r="J9"/>
      <c r="K9"/>
      <c r="L9"/>
      <c r="N9"/>
      <c r="O9"/>
      <c r="P9"/>
    </row>
    <row r="10" spans="2:16" ht="16.5" x14ac:dyDescent="0.45">
      <c r="B10"/>
      <c r="C10"/>
      <c r="D10"/>
      <c r="F10"/>
      <c r="G10"/>
      <c r="H10"/>
      <c r="J10"/>
      <c r="K10"/>
      <c r="L10"/>
      <c r="N10"/>
      <c r="O10"/>
      <c r="P10"/>
    </row>
    <row r="11" spans="2:16" ht="16.5" x14ac:dyDescent="0.45">
      <c r="B11"/>
      <c r="C11"/>
      <c r="D11"/>
      <c r="F11"/>
      <c r="G11"/>
      <c r="H11"/>
      <c r="J11"/>
      <c r="K11"/>
      <c r="L11"/>
      <c r="N11"/>
      <c r="O11"/>
      <c r="P11"/>
    </row>
    <row r="12" spans="2:16" ht="16.5" x14ac:dyDescent="0.45">
      <c r="B12"/>
      <c r="C12"/>
      <c r="D12"/>
      <c r="F12"/>
      <c r="G12"/>
      <c r="H12"/>
      <c r="J12"/>
      <c r="K12"/>
      <c r="L12"/>
      <c r="N12"/>
      <c r="O12"/>
      <c r="P12"/>
    </row>
    <row r="13" spans="2:16" ht="16.5" x14ac:dyDescent="0.45">
      <c r="B13"/>
      <c r="C13"/>
      <c r="D13"/>
      <c r="F13"/>
      <c r="G13"/>
      <c r="H13"/>
      <c r="J13"/>
      <c r="K13"/>
      <c r="L13"/>
    </row>
    <row r="14" spans="2:16" ht="16.5" x14ac:dyDescent="0.45">
      <c r="B14"/>
      <c r="C14"/>
      <c r="D14"/>
      <c r="F14"/>
      <c r="G14"/>
      <c r="H14"/>
      <c r="J14"/>
      <c r="K14"/>
      <c r="L14"/>
    </row>
    <row r="15" spans="2:16" ht="16.5" x14ac:dyDescent="0.45">
      <c r="B15"/>
      <c r="C15"/>
      <c r="D15"/>
      <c r="F15"/>
      <c r="G15"/>
      <c r="H15"/>
      <c r="J15"/>
      <c r="K15"/>
      <c r="L15"/>
    </row>
    <row r="16" spans="2:16" ht="16.5" x14ac:dyDescent="0.45">
      <c r="B16"/>
      <c r="C16"/>
      <c r="D16"/>
      <c r="F16"/>
      <c r="G16"/>
      <c r="H16"/>
      <c r="J16"/>
      <c r="K16"/>
      <c r="L16"/>
    </row>
    <row r="17" spans="2:12" ht="16.5" x14ac:dyDescent="0.45">
      <c r="B17"/>
      <c r="C17"/>
      <c r="D17"/>
      <c r="F17"/>
      <c r="G17"/>
      <c r="H17"/>
      <c r="J17"/>
      <c r="K17"/>
      <c r="L17"/>
    </row>
    <row r="18" spans="2:12" ht="16.5" x14ac:dyDescent="0.45">
      <c r="B18"/>
      <c r="C18"/>
      <c r="D18"/>
      <c r="F18"/>
      <c r="G18"/>
      <c r="H18"/>
      <c r="J18"/>
      <c r="K18"/>
      <c r="L18"/>
    </row>
    <row r="19" spans="2:12" ht="16.5" x14ac:dyDescent="0.45">
      <c r="F19"/>
      <c r="G19"/>
      <c r="H19"/>
    </row>
    <row r="20" spans="2:12" ht="16.5" x14ac:dyDescent="0.45">
      <c r="F20"/>
      <c r="G20"/>
      <c r="H20"/>
    </row>
    <row r="21" spans="2:12" ht="16.5" x14ac:dyDescent="0.45">
      <c r="F21"/>
      <c r="G21"/>
      <c r="H21"/>
    </row>
    <row r="22" spans="2:12" ht="16.5" x14ac:dyDescent="0.45">
      <c r="F22"/>
      <c r="G22"/>
      <c r="H22"/>
    </row>
    <row r="23" spans="2:12" ht="16.5" x14ac:dyDescent="0.45">
      <c r="F23"/>
      <c r="G23"/>
      <c r="H23"/>
    </row>
    <row r="24" spans="2:12" ht="16.5" x14ac:dyDescent="0.45">
      <c r="F24"/>
      <c r="G24"/>
      <c r="H24"/>
    </row>
    <row r="25" spans="2:12" ht="16.5" x14ac:dyDescent="0.45">
      <c r="F25"/>
      <c r="G25"/>
      <c r="H25"/>
    </row>
    <row r="26" spans="2:12" ht="16.5" x14ac:dyDescent="0.45">
      <c r="F26"/>
      <c r="G26"/>
      <c r="H26"/>
    </row>
    <row r="27" spans="2:12" ht="16.5" x14ac:dyDescent="0.45">
      <c r="F27"/>
      <c r="G27"/>
      <c r="H27"/>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U43"/>
  <sheetViews>
    <sheetView showGridLines="0" showRowColHeaders="0" topLeftCell="A8" zoomScale="80" zoomScaleNormal="80" workbookViewId="0">
      <selection activeCell="S42" sqref="S42"/>
    </sheetView>
  </sheetViews>
  <sheetFormatPr defaultColWidth="9" defaultRowHeight="14.5" x14ac:dyDescent="0.35"/>
  <cols>
    <col min="1" max="1" width="9" style="2" customWidth="1"/>
    <col min="2" max="2" width="22" style="2" bestFit="1" customWidth="1"/>
    <col min="3" max="3" width="10.58203125" style="2" bestFit="1" customWidth="1"/>
    <col min="4" max="4" width="10.08203125" style="2" customWidth="1"/>
    <col min="5" max="5" width="9" style="2" customWidth="1"/>
    <col min="6" max="6" width="21.83203125" style="2" customWidth="1"/>
    <col min="7" max="7" width="10.58203125" style="2" bestFit="1" customWidth="1"/>
    <col min="8" max="8" width="10.08203125" style="2" bestFit="1" customWidth="1"/>
    <col min="9" max="9" width="5.83203125" style="2" customWidth="1"/>
    <col min="10" max="10" width="19.08203125" style="2" customWidth="1"/>
    <col min="11" max="11" width="10.58203125" style="2" bestFit="1" customWidth="1"/>
    <col min="12" max="12" width="10.08203125" style="2" bestFit="1" customWidth="1"/>
    <col min="13" max="13" width="8.08203125" style="2" customWidth="1"/>
    <col min="14" max="14" width="19.25" style="2" bestFit="1" customWidth="1"/>
    <col min="15" max="15" width="10.58203125" style="2" bestFit="1" customWidth="1"/>
    <col min="16" max="16" width="10.08203125" style="2" bestFit="1" customWidth="1"/>
    <col min="17" max="17" width="9" style="2"/>
    <col min="18" max="18" width="9" style="2" customWidth="1"/>
    <col min="19" max="19" width="9.08203125" style="2" customWidth="1"/>
    <col min="20" max="16384" width="9" style="2"/>
  </cols>
  <sheetData>
    <row r="1" spans="1:21" ht="33" customHeight="1" x14ac:dyDescent="0.55000000000000004">
      <c r="A1" s="8"/>
      <c r="B1" s="9" t="s">
        <v>165</v>
      </c>
      <c r="C1" s="10"/>
      <c r="D1" s="10"/>
      <c r="E1" s="10"/>
      <c r="F1" s="10"/>
      <c r="G1" s="10"/>
      <c r="H1" s="10"/>
      <c r="I1" s="10"/>
      <c r="J1" s="10"/>
      <c r="K1" s="10"/>
      <c r="L1" s="10"/>
      <c r="M1" s="10"/>
      <c r="N1" s="10"/>
      <c r="O1" s="10"/>
      <c r="P1" s="10"/>
      <c r="Q1" s="10"/>
    </row>
    <row r="3" spans="1:21" ht="16.5" x14ac:dyDescent="0.45">
      <c r="K3" s="36" t="s">
        <v>172</v>
      </c>
      <c r="L3" s="39" t="s">
        <v>145</v>
      </c>
      <c r="U3"/>
    </row>
    <row r="4" spans="1:21" ht="16.5" x14ac:dyDescent="0.45">
      <c r="F4" s="11" t="str">
        <f>K4</f>
        <v>Michael Neipper</v>
      </c>
      <c r="G4" s="25" t="s">
        <v>157</v>
      </c>
      <c r="H4" s="12">
        <f>'Monthly Sales'!U5</f>
        <v>52062.75</v>
      </c>
      <c r="J4" s="4"/>
      <c r="K4" s="20" t="s">
        <v>38</v>
      </c>
      <c r="L4" s="12">
        <v>5592</v>
      </c>
      <c r="U4"/>
    </row>
    <row r="5" spans="1:21" ht="17" thickBot="1" x14ac:dyDescent="0.5">
      <c r="F5" s="27">
        <f>L4</f>
        <v>5592</v>
      </c>
      <c r="G5" s="25" t="s">
        <v>158</v>
      </c>
      <c r="H5" s="13">
        <f>'Monthly Sales'!U6</f>
        <v>56710.999999999993</v>
      </c>
      <c r="J5"/>
      <c r="S5"/>
      <c r="T5"/>
      <c r="U5"/>
    </row>
    <row r="6" spans="1:21" ht="15" thickTop="1" x14ac:dyDescent="0.35">
      <c r="G6" s="3"/>
      <c r="H6" s="19">
        <f>H4/H5</f>
        <v>0.91803618345647242</v>
      </c>
    </row>
    <row r="16" spans="1:21" ht="8.25" customHeight="1" x14ac:dyDescent="0.35"/>
    <row r="18" spans="2:21" x14ac:dyDescent="0.35">
      <c r="F18" s="20"/>
      <c r="G18" s="20"/>
      <c r="H18" s="20"/>
    </row>
    <row r="19" spans="2:21" x14ac:dyDescent="0.35">
      <c r="B19" s="36" t="s">
        <v>170</v>
      </c>
      <c r="C19" s="37" t="s">
        <v>145</v>
      </c>
      <c r="D19" s="38" t="s">
        <v>148</v>
      </c>
      <c r="F19" s="24" t="s">
        <v>169</v>
      </c>
      <c r="G19" s="11" t="s">
        <v>145</v>
      </c>
      <c r="H19" s="25" t="s">
        <v>148</v>
      </c>
      <c r="J19" s="36" t="s">
        <v>171</v>
      </c>
      <c r="K19" s="37" t="s">
        <v>145</v>
      </c>
      <c r="L19" s="39" t="s">
        <v>148</v>
      </c>
      <c r="N19" s="36" t="s">
        <v>172</v>
      </c>
      <c r="O19" s="37" t="s">
        <v>145</v>
      </c>
      <c r="P19" s="38" t="s">
        <v>148</v>
      </c>
    </row>
    <row r="20" spans="2:21" x14ac:dyDescent="0.35">
      <c r="B20" s="20" t="s">
        <v>17</v>
      </c>
      <c r="C20" s="12">
        <v>5418</v>
      </c>
      <c r="D20" s="21">
        <v>0.285529834916536</v>
      </c>
      <c r="F20" s="20" t="s">
        <v>120</v>
      </c>
      <c r="G20" s="12">
        <v>5418</v>
      </c>
      <c r="H20" s="21">
        <v>0.29417274096998819</v>
      </c>
      <c r="J20" s="20" t="s">
        <v>61</v>
      </c>
      <c r="K20" s="12">
        <v>4327.5</v>
      </c>
      <c r="L20" s="21">
        <v>0.22806023636052225</v>
      </c>
      <c r="N20" s="20" t="s">
        <v>38</v>
      </c>
      <c r="O20" s="12">
        <v>5592</v>
      </c>
      <c r="P20" s="21">
        <v>0.29469967457609253</v>
      </c>
    </row>
    <row r="21" spans="2:21" x14ac:dyDescent="0.35">
      <c r="B21" s="20" t="s">
        <v>81</v>
      </c>
      <c r="C21" s="12">
        <v>3240</v>
      </c>
      <c r="D21" s="21">
        <v>0.17074873848829397</v>
      </c>
      <c r="F21" s="20" t="s">
        <v>141</v>
      </c>
      <c r="G21" s="12">
        <v>3240</v>
      </c>
      <c r="H21" s="21">
        <v>0.17591725373620556</v>
      </c>
      <c r="J21" s="20" t="s">
        <v>85</v>
      </c>
      <c r="K21" s="12">
        <v>3690</v>
      </c>
      <c r="L21" s="21">
        <v>0.19446384105611256</v>
      </c>
      <c r="N21" s="20" t="s">
        <v>84</v>
      </c>
      <c r="O21" s="12">
        <v>3690</v>
      </c>
      <c r="P21" s="21">
        <v>0.19446384105611256</v>
      </c>
    </row>
    <row r="22" spans="2:21" ht="16.5" x14ac:dyDescent="0.45">
      <c r="B22" s="20" t="s">
        <v>92</v>
      </c>
      <c r="C22" s="12">
        <v>3132</v>
      </c>
      <c r="D22" s="21">
        <v>0.16505711387201749</v>
      </c>
      <c r="F22" s="20" t="s">
        <v>135</v>
      </c>
      <c r="G22" s="12">
        <v>3132</v>
      </c>
      <c r="H22" s="21">
        <v>0.17005334527833205</v>
      </c>
      <c r="J22" s="20" t="s">
        <v>26</v>
      </c>
      <c r="K22" s="12">
        <v>3520</v>
      </c>
      <c r="L22" s="21">
        <v>0.18550480230826999</v>
      </c>
      <c r="N22" s="20" t="s">
        <v>25</v>
      </c>
      <c r="O22" s="12">
        <v>3520</v>
      </c>
      <c r="P22" s="21">
        <v>0.18550480230826999</v>
      </c>
      <c r="S22"/>
      <c r="T22"/>
      <c r="U22"/>
    </row>
    <row r="23" spans="2:21" ht="16.5" x14ac:dyDescent="0.45">
      <c r="B23" s="20" t="s">
        <v>86</v>
      </c>
      <c r="C23" s="12">
        <v>1950</v>
      </c>
      <c r="D23" s="21">
        <v>0.10276544446054729</v>
      </c>
      <c r="F23" s="39" t="s">
        <v>134</v>
      </c>
      <c r="G23" s="40">
        <v>1950</v>
      </c>
      <c r="H23" s="41">
        <v>0.10587612493382742</v>
      </c>
      <c r="J23" s="20" t="s">
        <v>39</v>
      </c>
      <c r="K23" s="12">
        <v>2622</v>
      </c>
      <c r="L23" s="21">
        <v>0.13817999762848973</v>
      </c>
      <c r="N23" s="20" t="s">
        <v>80</v>
      </c>
      <c r="O23" s="12">
        <v>2620.5</v>
      </c>
      <c r="P23" s="21">
        <v>0.13810094728659703</v>
      </c>
      <c r="S23"/>
      <c r="T23"/>
      <c r="U23"/>
    </row>
    <row r="24" spans="2:21" ht="16.5" x14ac:dyDescent="0.45">
      <c r="B24" s="20" t="s">
        <v>83</v>
      </c>
      <c r="C24" s="12">
        <v>1472</v>
      </c>
      <c r="D24" s="21">
        <v>7.7574735510731088E-2</v>
      </c>
      <c r="F24" s="20" t="s">
        <v>133</v>
      </c>
      <c r="G24" s="12">
        <v>1472</v>
      </c>
      <c r="H24" s="21">
        <v>7.9922900462868707E-2</v>
      </c>
      <c r="J24" s="20" t="s">
        <v>68</v>
      </c>
      <c r="K24" s="12">
        <v>1402.5</v>
      </c>
      <c r="L24" s="21">
        <v>7.3912069669701319E-2</v>
      </c>
      <c r="N24" s="20" t="s">
        <v>33</v>
      </c>
      <c r="O24" s="12">
        <v>1850</v>
      </c>
      <c r="P24" s="21">
        <v>9.7495421667698715E-2</v>
      </c>
      <c r="S24"/>
      <c r="T24"/>
      <c r="U24"/>
    </row>
    <row r="25" spans="2:21" ht="16.5" x14ac:dyDescent="0.45">
      <c r="B25" s="20" t="s">
        <v>62</v>
      </c>
      <c r="C25" s="12">
        <v>1120</v>
      </c>
      <c r="D25" s="21">
        <v>5.9024255279904084E-2</v>
      </c>
      <c r="F25" s="20" t="s">
        <v>129</v>
      </c>
      <c r="G25" s="12">
        <v>1120</v>
      </c>
      <c r="H25" s="21">
        <v>6.081090252609575E-2</v>
      </c>
      <c r="J25" s="20" t="s">
        <v>96</v>
      </c>
      <c r="K25" s="12">
        <v>1375.25</v>
      </c>
      <c r="L25" s="21">
        <v>7.2475988458650081E-2</v>
      </c>
      <c r="N25" s="20" t="s">
        <v>15</v>
      </c>
      <c r="O25" s="12">
        <v>1575.25</v>
      </c>
      <c r="P25" s="21">
        <v>8.3016034044347237E-2</v>
      </c>
      <c r="S25"/>
      <c r="T25"/>
      <c r="U25"/>
    </row>
    <row r="26" spans="2:21" ht="16.5" x14ac:dyDescent="0.45">
      <c r="B26" s="20" t="s">
        <v>53</v>
      </c>
      <c r="C26" s="12">
        <v>772</v>
      </c>
      <c r="D26" s="21">
        <v>4.0684575960791031E-2</v>
      </c>
      <c r="F26" s="20" t="s">
        <v>128</v>
      </c>
      <c r="G26" s="12">
        <v>772</v>
      </c>
      <c r="H26" s="21">
        <v>4.1916086384058859E-2</v>
      </c>
      <c r="J26" s="20" t="s">
        <v>46</v>
      </c>
      <c r="K26" s="12">
        <v>1218</v>
      </c>
      <c r="L26" s="21">
        <v>6.4188877616895693E-2</v>
      </c>
      <c r="N26" s="20" t="s">
        <v>103</v>
      </c>
      <c r="O26" s="12">
        <v>127.5</v>
      </c>
      <c r="P26" s="21">
        <v>6.7192790608819383E-3</v>
      </c>
      <c r="S26"/>
      <c r="T26"/>
      <c r="U26"/>
    </row>
    <row r="27" spans="2:21" ht="16.5" x14ac:dyDescent="0.45">
      <c r="B27" s="20" t="s">
        <v>97</v>
      </c>
      <c r="C27" s="12">
        <v>533.75</v>
      </c>
      <c r="D27" s="21">
        <v>2.8128746656829292E-2</v>
      </c>
      <c r="F27" s="39" t="s">
        <v>137</v>
      </c>
      <c r="G27" s="40">
        <v>533.75</v>
      </c>
      <c r="H27" s="41">
        <v>2.8980195735092504E-2</v>
      </c>
      <c r="J27" s="20" t="s">
        <v>52</v>
      </c>
      <c r="K27" s="12">
        <v>620</v>
      </c>
      <c r="L27" s="21">
        <v>3.2674141315661188E-2</v>
      </c>
      <c r="N27" s="39" t="s">
        <v>116</v>
      </c>
      <c r="O27" s="17">
        <v>18975.25</v>
      </c>
      <c r="P27" s="18">
        <v>1</v>
      </c>
      <c r="S27"/>
      <c r="T27"/>
      <c r="U27"/>
    </row>
    <row r="28" spans="2:21" ht="16.5" x14ac:dyDescent="0.45">
      <c r="B28" s="20" t="s">
        <v>82</v>
      </c>
      <c r="C28" s="12">
        <v>500</v>
      </c>
      <c r="D28" s="21">
        <v>2.6350113964242895E-2</v>
      </c>
      <c r="F28" s="39" t="s">
        <v>140</v>
      </c>
      <c r="G28" s="40">
        <v>500</v>
      </c>
      <c r="H28" s="41">
        <v>2.7147724342007032E-2</v>
      </c>
      <c r="J28" s="20" t="s">
        <v>93</v>
      </c>
      <c r="K28" s="12">
        <v>200</v>
      </c>
      <c r="L28" s="21">
        <v>1.0540045585697159E-2</v>
      </c>
      <c r="N28"/>
      <c r="O28"/>
      <c r="P28"/>
      <c r="S28"/>
      <c r="T28"/>
      <c r="U28"/>
    </row>
    <row r="29" spans="2:21" x14ac:dyDescent="0.35">
      <c r="B29" s="20" t="s">
        <v>40</v>
      </c>
      <c r="C29" s="12">
        <v>430</v>
      </c>
      <c r="D29" s="21">
        <v>2.2661098009248891E-2</v>
      </c>
      <c r="F29" s="39" t="s">
        <v>142</v>
      </c>
      <c r="G29" s="40">
        <v>280</v>
      </c>
      <c r="H29" s="41">
        <v>1.5202725631523938E-2</v>
      </c>
      <c r="J29" s="39" t="s">
        <v>116</v>
      </c>
      <c r="K29" s="17">
        <v>18975.25</v>
      </c>
      <c r="L29" s="18">
        <v>1</v>
      </c>
    </row>
    <row r="30" spans="2:21" ht="16.5" x14ac:dyDescent="0.45">
      <c r="B30" s="20" t="s">
        <v>115</v>
      </c>
      <c r="C30" s="12">
        <v>280</v>
      </c>
      <c r="D30" s="21">
        <v>1.4756063819976021E-2</v>
      </c>
      <c r="F30" s="39" t="s">
        <v>116</v>
      </c>
      <c r="G30" s="17">
        <v>18417.75</v>
      </c>
      <c r="H30" s="18">
        <v>1</v>
      </c>
      <c r="J30"/>
      <c r="K30"/>
      <c r="L30"/>
    </row>
    <row r="31" spans="2:21" ht="16.5" x14ac:dyDescent="0.45">
      <c r="B31" s="20" t="s">
        <v>47</v>
      </c>
      <c r="C31" s="12">
        <v>127.5</v>
      </c>
      <c r="D31" s="21">
        <v>6.7192790608819383E-3</v>
      </c>
      <c r="J31"/>
      <c r="K31"/>
      <c r="L31"/>
    </row>
    <row r="32" spans="2:21" ht="16.5" x14ac:dyDescent="0.45">
      <c r="B32" s="39" t="s">
        <v>116</v>
      </c>
      <c r="C32" s="42">
        <v>18975.25</v>
      </c>
      <c r="D32" s="43">
        <v>1</v>
      </c>
      <c r="J32"/>
      <c r="K32"/>
      <c r="L32"/>
    </row>
    <row r="33" spans="2:19" ht="16.5" x14ac:dyDescent="0.45">
      <c r="B33"/>
      <c r="C33"/>
      <c r="D33"/>
      <c r="J33"/>
      <c r="K33"/>
      <c r="L33"/>
    </row>
    <row r="34" spans="2:19" ht="16.5" x14ac:dyDescent="0.45">
      <c r="B34"/>
      <c r="C34"/>
      <c r="D34"/>
      <c r="J34"/>
      <c r="K34"/>
      <c r="L34"/>
    </row>
    <row r="35" spans="2:19" ht="26" x14ac:dyDescent="0.65">
      <c r="S35" s="28" t="s">
        <v>186</v>
      </c>
    </row>
    <row r="36" spans="2:19" ht="21" x14ac:dyDescent="0.55000000000000004">
      <c r="S36" s="29" t="s">
        <v>187</v>
      </c>
    </row>
    <row r="37" spans="2:19" ht="21" x14ac:dyDescent="0.55000000000000004">
      <c r="S37" s="29" t="s">
        <v>182</v>
      </c>
    </row>
    <row r="38" spans="2:19" ht="21" x14ac:dyDescent="0.55000000000000004">
      <c r="S38" s="29" t="s">
        <v>188</v>
      </c>
    </row>
    <row r="39" spans="2:19" ht="21" x14ac:dyDescent="0.55000000000000004">
      <c r="S39" s="29" t="s">
        <v>183</v>
      </c>
    </row>
    <row r="40" spans="2:19" ht="21" x14ac:dyDescent="0.55000000000000004">
      <c r="S40" s="29" t="s">
        <v>184</v>
      </c>
    </row>
    <row r="41" spans="2:19" ht="21" x14ac:dyDescent="0.55000000000000004">
      <c r="S41" s="29" t="s">
        <v>185</v>
      </c>
    </row>
    <row r="42" spans="2:19" ht="21" x14ac:dyDescent="0.55000000000000004">
      <c r="S42" s="29" t="s">
        <v>189</v>
      </c>
    </row>
    <row r="43" spans="2:19" ht="18.5" x14ac:dyDescent="0.45">
      <c r="S43" s="30"/>
    </row>
  </sheetData>
  <conditionalFormatting sqref="H6">
    <cfRule type="iconSet" priority="1">
      <iconSet iconSet="3Symbols">
        <cfvo type="percent" val="0"/>
        <cfvo type="num" val="0.9"/>
        <cfvo type="num" val="0.95"/>
      </iconSet>
    </cfRule>
  </conditionalFormatting>
  <hyperlinks>
    <hyperlink ref="S36" r:id="rId6" xr:uid="{D49B1ADB-D5FD-426B-8091-C1FF71B3ED85}"/>
    <hyperlink ref="S37" r:id="rId7" xr:uid="{28E4D5B4-6AC2-4BCE-A689-DA69F55B4A42}"/>
    <hyperlink ref="S38" r:id="rId8" xr:uid="{4A2A5C3A-A904-4606-B889-97B238227552}"/>
    <hyperlink ref="S39" r:id="rId9" xr:uid="{A76F510C-AD95-4226-8BC8-019965D628D4}"/>
    <hyperlink ref="S40" r:id="rId10" xr:uid="{1BB128A6-5852-4F93-842D-97D3A5BE85DA}"/>
    <hyperlink ref="S41" r:id="rId11" xr:uid="{59BBC236-C0F7-4050-BDB5-C10AFC0192E1}"/>
    <hyperlink ref="S42" r:id="rId12" xr:uid="{E4C5C9AC-5DC9-4DC5-B21F-4AF5685B8D3C}"/>
  </hyperlinks>
  <pageMargins left="0.7" right="0.7" top="0.75" bottom="0.75" header="0.3" footer="0.3"/>
  <pageSetup orientation="portrait" r:id="rId13"/>
  <drawing r:id="rId14"/>
  <extLst>
    <ext xmlns:x14="http://schemas.microsoft.com/office/spreadsheetml/2009/9/main" uri="{05C60535-1F16-4fd2-B633-F4F36F0B64E0}">
      <x14:sparklineGroups xmlns:xm="http://schemas.microsoft.com/office/excel/2006/main">
        <x14:sparklineGroup displayEmptyCellsAs="gap" xr2:uid="{4F0DDC16-947C-42A3-82D9-67E391861C50}">
          <x14:colorSeries rgb="FF227447"/>
          <x14:colorNegative rgb="FFD00000"/>
          <x14:colorAxis rgb="FF000000"/>
          <x14:colorMarkers rgb="FFD00000"/>
          <x14:colorFirst rgb="FFD00000"/>
          <x14:colorLast rgb="FFD00000"/>
          <x14:colorHigh rgb="FFD00000"/>
          <x14:colorLow rgb="FFD00000"/>
          <x14:sparklines>
            <x14:sparkline>
              <xm:f>'Monthly Sales'!D42:O42</xm:f>
              <xm:sqref>G6</xm:sqref>
            </x14:sparkline>
          </x14:sparklines>
        </x14:sparklineGroup>
      </x14:sparklineGroups>
    </ext>
    <ext xmlns:x14="http://schemas.microsoft.com/office/spreadsheetml/2009/9/main" uri="{A8765BA9-456A-4dab-B4F3-ACF838C121DE}">
      <x14:slicerList>
        <x14:slicer r:id="rId1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D0AA-AA1A-4BD9-9A22-E383B96B3F76}">
  <sheetPr codeName="Sheet8"/>
  <dimension ref="B1:P14"/>
  <sheetViews>
    <sheetView showGridLines="0" workbookViewId="0">
      <selection activeCell="B3" sqref="B3"/>
    </sheetView>
  </sheetViews>
  <sheetFormatPr defaultColWidth="9" defaultRowHeight="14.5" x14ac:dyDescent="0.35"/>
  <cols>
    <col min="1" max="1" width="2.08203125" style="2" customWidth="1"/>
    <col min="2" max="2" width="22.58203125" style="2" customWidth="1"/>
    <col min="3" max="4" width="10.58203125" style="2" customWidth="1"/>
    <col min="5" max="5" width="2.08203125" style="2" customWidth="1"/>
    <col min="6" max="6" width="22.58203125" style="2" customWidth="1"/>
    <col min="7" max="8" width="10.58203125" style="2" customWidth="1"/>
    <col min="9" max="9" width="2.08203125" style="2" customWidth="1"/>
    <col min="10" max="10" width="22.58203125" style="2" customWidth="1"/>
    <col min="11" max="12" width="10.58203125" style="2" customWidth="1"/>
    <col min="13" max="13" width="2.08203125" style="2" customWidth="1"/>
    <col min="14" max="14" width="22.58203125" style="2" customWidth="1"/>
    <col min="15" max="16" width="10.58203125" style="2" customWidth="1"/>
    <col min="17" max="17" width="9" style="2"/>
    <col min="18" max="18" width="22" style="2" bestFit="1" customWidth="1"/>
    <col min="19" max="19" width="10.58203125" style="2" bestFit="1" customWidth="1"/>
    <col min="20" max="21" width="10.08203125" style="2" bestFit="1" customWidth="1"/>
    <col min="22" max="16384" width="9" style="2"/>
  </cols>
  <sheetData>
    <row r="1" spans="2:16" ht="23.5" x14ac:dyDescent="0.55000000000000004">
      <c r="B1" s="10" t="s">
        <v>164</v>
      </c>
      <c r="C1" s="22"/>
      <c r="D1" s="22"/>
      <c r="E1" s="22"/>
      <c r="F1" s="22"/>
      <c r="G1" s="22"/>
      <c r="H1" s="22"/>
      <c r="I1" s="22"/>
      <c r="J1" s="22"/>
      <c r="K1" s="22"/>
      <c r="L1" s="22"/>
      <c r="M1" s="22"/>
      <c r="N1" s="22"/>
      <c r="O1" s="22"/>
      <c r="P1" s="22"/>
    </row>
    <row r="3" spans="2:16" x14ac:dyDescent="0.35">
      <c r="B3" s="36" t="s">
        <v>153</v>
      </c>
      <c r="C3" s="37" t="s">
        <v>145</v>
      </c>
      <c r="D3" s="38" t="s">
        <v>148</v>
      </c>
      <c r="E3" s="14"/>
      <c r="F3" s="36" t="s">
        <v>144</v>
      </c>
      <c r="G3" s="37" t="s">
        <v>145</v>
      </c>
      <c r="H3" s="38" t="s">
        <v>148</v>
      </c>
      <c r="I3" s="14"/>
      <c r="J3" s="36" t="s">
        <v>146</v>
      </c>
      <c r="K3" s="37" t="s">
        <v>145</v>
      </c>
      <c r="L3" s="39" t="s">
        <v>148</v>
      </c>
      <c r="M3" s="14"/>
      <c r="N3" s="36" t="s">
        <v>154</v>
      </c>
      <c r="O3" s="37" t="s">
        <v>145</v>
      </c>
      <c r="P3" s="38" t="s">
        <v>148</v>
      </c>
    </row>
    <row r="4" spans="2:16" x14ac:dyDescent="0.35">
      <c r="B4" s="39" t="s">
        <v>40</v>
      </c>
      <c r="C4" s="40">
        <v>430</v>
      </c>
      <c r="D4" s="41">
        <v>2.3158433305058502E-2</v>
      </c>
      <c r="F4" s="39" t="s">
        <v>120</v>
      </c>
      <c r="G4" s="40">
        <v>5418</v>
      </c>
      <c r="H4" s="41">
        <v>0.29417274096998819</v>
      </c>
      <c r="J4" s="39" t="s">
        <v>61</v>
      </c>
      <c r="K4" s="40">
        <v>4327.5</v>
      </c>
      <c r="L4" s="41">
        <v>0.22806023636052225</v>
      </c>
      <c r="N4" s="39" t="s">
        <v>38</v>
      </c>
      <c r="O4" s="40">
        <v>5592</v>
      </c>
      <c r="P4" s="41">
        <v>0.29469967457609253</v>
      </c>
    </row>
    <row r="5" spans="2:16" x14ac:dyDescent="0.35">
      <c r="B5" s="39" t="s">
        <v>17</v>
      </c>
      <c r="C5" s="40">
        <v>5418</v>
      </c>
      <c r="D5" s="41">
        <v>0.29179625964373712</v>
      </c>
      <c r="F5" s="39" t="s">
        <v>141</v>
      </c>
      <c r="G5" s="40">
        <v>3240</v>
      </c>
      <c r="H5" s="41">
        <v>0.17591725373620556</v>
      </c>
      <c r="J5" s="39" t="s">
        <v>85</v>
      </c>
      <c r="K5" s="40">
        <v>3690</v>
      </c>
      <c r="L5" s="41">
        <v>0.19446384105611256</v>
      </c>
      <c r="N5" s="39" t="s">
        <v>84</v>
      </c>
      <c r="O5" s="40">
        <v>3690</v>
      </c>
      <c r="P5" s="41">
        <v>0.19446384105611256</v>
      </c>
    </row>
    <row r="6" spans="2:16" x14ac:dyDescent="0.35">
      <c r="B6" s="39" t="s">
        <v>83</v>
      </c>
      <c r="C6" s="40">
        <v>1472</v>
      </c>
      <c r="D6" s="41">
        <v>7.9277241453595618E-2</v>
      </c>
      <c r="F6" s="39" t="s">
        <v>135</v>
      </c>
      <c r="G6" s="40">
        <v>3132</v>
      </c>
      <c r="H6" s="41">
        <v>0.17005334527833205</v>
      </c>
      <c r="J6" s="39" t="s">
        <v>26</v>
      </c>
      <c r="K6" s="40">
        <v>3520</v>
      </c>
      <c r="L6" s="41">
        <v>0.18550480230826999</v>
      </c>
      <c r="N6" s="39" t="s">
        <v>25</v>
      </c>
      <c r="O6" s="40">
        <v>3520</v>
      </c>
      <c r="P6" s="41">
        <v>0.18550480230826999</v>
      </c>
    </row>
    <row r="7" spans="2:16" x14ac:dyDescent="0.35">
      <c r="B7" s="39" t="s">
        <v>82</v>
      </c>
      <c r="C7" s="40">
        <v>500</v>
      </c>
      <c r="D7" s="41">
        <v>2.6928410819835467E-2</v>
      </c>
      <c r="F7" s="39" t="s">
        <v>134</v>
      </c>
      <c r="G7" s="40">
        <v>1950</v>
      </c>
      <c r="H7" s="41">
        <v>0.10587612493382742</v>
      </c>
      <c r="J7" s="39" t="s">
        <v>39</v>
      </c>
      <c r="K7" s="40">
        <v>2622</v>
      </c>
      <c r="L7" s="41">
        <v>0.13817999762848973</v>
      </c>
      <c r="N7" s="39" t="s">
        <v>80</v>
      </c>
      <c r="O7" s="40">
        <v>2620.5</v>
      </c>
      <c r="P7" s="41">
        <v>0.13810094728659703</v>
      </c>
    </row>
    <row r="8" spans="2:16" x14ac:dyDescent="0.35">
      <c r="B8" s="39" t="s">
        <v>92</v>
      </c>
      <c r="C8" s="40">
        <v>3132</v>
      </c>
      <c r="D8" s="41">
        <v>0.16867956537544937</v>
      </c>
      <c r="F8" s="39" t="s">
        <v>133</v>
      </c>
      <c r="G8" s="40">
        <v>1472</v>
      </c>
      <c r="H8" s="41">
        <v>7.9922900462868707E-2</v>
      </c>
      <c r="J8" s="39" t="s">
        <v>68</v>
      </c>
      <c r="K8" s="40">
        <v>1402.5</v>
      </c>
      <c r="L8" s="41">
        <v>7.3912069669701319E-2</v>
      </c>
      <c r="N8" s="39" t="s">
        <v>33</v>
      </c>
      <c r="O8" s="40">
        <v>1850</v>
      </c>
      <c r="P8" s="41">
        <v>9.7495421667698715E-2</v>
      </c>
    </row>
    <row r="9" spans="2:16" x14ac:dyDescent="0.35">
      <c r="B9" s="39" t="s">
        <v>81</v>
      </c>
      <c r="C9" s="40">
        <v>3240</v>
      </c>
      <c r="D9" s="41">
        <v>0.17449610211253383</v>
      </c>
      <c r="F9" s="39" t="s">
        <v>129</v>
      </c>
      <c r="G9" s="40">
        <v>1120</v>
      </c>
      <c r="H9" s="41">
        <v>6.081090252609575E-2</v>
      </c>
      <c r="J9" s="39" t="s">
        <v>96</v>
      </c>
      <c r="K9" s="40">
        <v>1375.25</v>
      </c>
      <c r="L9" s="41">
        <v>7.2475988458650081E-2</v>
      </c>
      <c r="N9" s="39" t="s">
        <v>15</v>
      </c>
      <c r="O9" s="40">
        <v>1575.25</v>
      </c>
      <c r="P9" s="41">
        <v>8.3016034044347237E-2</v>
      </c>
    </row>
    <row r="10" spans="2:16" x14ac:dyDescent="0.35">
      <c r="B10" s="39" t="s">
        <v>97</v>
      </c>
      <c r="C10" s="40">
        <v>533.75</v>
      </c>
      <c r="D10" s="41">
        <v>2.8746078550174362E-2</v>
      </c>
      <c r="F10" s="39" t="s">
        <v>128</v>
      </c>
      <c r="G10" s="40">
        <v>772</v>
      </c>
      <c r="H10" s="41">
        <v>4.1916086384058859E-2</v>
      </c>
      <c r="J10" s="39" t="s">
        <v>46</v>
      </c>
      <c r="K10" s="40">
        <v>1218</v>
      </c>
      <c r="L10" s="41">
        <v>6.4188877616895693E-2</v>
      </c>
      <c r="N10" s="39" t="s">
        <v>103</v>
      </c>
      <c r="O10" s="40">
        <v>127.5</v>
      </c>
      <c r="P10" s="41">
        <v>6.7192790608819383E-3</v>
      </c>
    </row>
    <row r="11" spans="2:16" x14ac:dyDescent="0.35">
      <c r="B11" s="39" t="s">
        <v>86</v>
      </c>
      <c r="C11" s="40">
        <v>1950</v>
      </c>
      <c r="D11" s="41">
        <v>0.10502080219735832</v>
      </c>
      <c r="F11" s="39" t="s">
        <v>137</v>
      </c>
      <c r="G11" s="40">
        <v>533.75</v>
      </c>
      <c r="H11" s="41">
        <v>2.8980195735092504E-2</v>
      </c>
      <c r="J11" s="39" t="s">
        <v>52</v>
      </c>
      <c r="K11" s="40">
        <v>620</v>
      </c>
      <c r="L11" s="41">
        <v>3.2674141315661188E-2</v>
      </c>
      <c r="N11" s="39" t="s">
        <v>116</v>
      </c>
      <c r="O11" s="17">
        <v>18975.25</v>
      </c>
      <c r="P11" s="18">
        <v>1</v>
      </c>
    </row>
    <row r="12" spans="2:16" ht="16.5" x14ac:dyDescent="0.45">
      <c r="B12" s="39" t="s">
        <v>62</v>
      </c>
      <c r="C12" s="40">
        <v>1120</v>
      </c>
      <c r="D12" s="41">
        <v>6.0319640236431445E-2</v>
      </c>
      <c r="F12" s="39" t="s">
        <v>140</v>
      </c>
      <c r="G12" s="40">
        <v>500</v>
      </c>
      <c r="H12" s="41">
        <v>2.7147724342007032E-2</v>
      </c>
      <c r="J12" s="39" t="s">
        <v>93</v>
      </c>
      <c r="K12" s="40">
        <v>200</v>
      </c>
      <c r="L12" s="41">
        <v>1.0540045585697159E-2</v>
      </c>
      <c r="N12"/>
      <c r="O12"/>
      <c r="P12"/>
    </row>
    <row r="13" spans="2:16" x14ac:dyDescent="0.35">
      <c r="B13" s="39" t="s">
        <v>53</v>
      </c>
      <c r="C13" s="40">
        <v>772</v>
      </c>
      <c r="D13" s="41">
        <v>4.1577466305825962E-2</v>
      </c>
      <c r="F13" s="39" t="s">
        <v>142</v>
      </c>
      <c r="G13" s="40">
        <v>280</v>
      </c>
      <c r="H13" s="41">
        <v>1.5202725631523938E-2</v>
      </c>
      <c r="J13" s="39" t="s">
        <v>116</v>
      </c>
      <c r="K13" s="17">
        <v>18975.25</v>
      </c>
      <c r="L13" s="18">
        <v>1</v>
      </c>
    </row>
    <row r="14" spans="2:16" ht="16.5" x14ac:dyDescent="0.45">
      <c r="B14" s="39" t="s">
        <v>116</v>
      </c>
      <c r="C14" s="42">
        <v>18567.75</v>
      </c>
      <c r="D14" s="43">
        <v>1</v>
      </c>
      <c r="F14" s="39" t="s">
        <v>116</v>
      </c>
      <c r="G14" s="17">
        <v>18417.75</v>
      </c>
      <c r="H14" s="18">
        <v>1</v>
      </c>
      <c r="J14"/>
      <c r="K14"/>
      <c r="L14"/>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9A82-312D-4180-A83F-456E2324A933}">
  <sheetPr codeName="Sheet10"/>
  <dimension ref="B1:U76"/>
  <sheetViews>
    <sheetView showGridLines="0" workbookViewId="0">
      <selection activeCell="D5" sqref="D5"/>
    </sheetView>
  </sheetViews>
  <sheetFormatPr defaultColWidth="9" defaultRowHeight="14.5" x14ac:dyDescent="0.35"/>
  <cols>
    <col min="1" max="1" width="2.08203125" style="2" customWidth="1"/>
    <col min="2" max="2" width="30.58203125" style="2" bestFit="1" customWidth="1"/>
    <col min="3" max="3" width="18.08203125" style="2" bestFit="1" customWidth="1"/>
    <col min="4" max="15" width="11.08203125" style="2" customWidth="1"/>
    <col min="16" max="16" width="11.5" style="2" bestFit="1" customWidth="1"/>
    <col min="17" max="17" width="11.5" style="2" customWidth="1"/>
    <col min="18" max="18" width="11.5" style="2" bestFit="1" customWidth="1"/>
    <col min="19" max="16384" width="9" style="2"/>
  </cols>
  <sheetData>
    <row r="1" spans="2:21" ht="23.5" x14ac:dyDescent="0.55000000000000004">
      <c r="B1" s="10" t="s">
        <v>155</v>
      </c>
      <c r="C1" s="10"/>
      <c r="D1" s="10"/>
      <c r="E1" s="10"/>
      <c r="F1" s="10"/>
      <c r="G1" s="10"/>
      <c r="H1" s="10"/>
      <c r="I1" s="10"/>
      <c r="J1" s="10"/>
      <c r="K1" s="10"/>
      <c r="L1" s="10"/>
      <c r="M1" s="10"/>
      <c r="N1" s="10"/>
      <c r="O1" s="10"/>
    </row>
    <row r="3" spans="2:21" ht="16.5" hidden="1" x14ac:dyDescent="0.45">
      <c r="B3" s="36" t="s">
        <v>143</v>
      </c>
      <c r="C3" s="39"/>
      <c r="D3" s="36" t="s">
        <v>143</v>
      </c>
      <c r="E3" s="39"/>
      <c r="F3"/>
      <c r="G3"/>
      <c r="H3"/>
      <c r="I3"/>
      <c r="J3"/>
      <c r="K3"/>
      <c r="L3"/>
      <c r="M3"/>
      <c r="N3"/>
      <c r="O3"/>
      <c r="P3"/>
      <c r="Q3"/>
      <c r="R3"/>
    </row>
    <row r="4" spans="2:21" ht="16.5" x14ac:dyDescent="0.45">
      <c r="B4" s="36" t="s">
        <v>159</v>
      </c>
      <c r="C4" s="36" t="s">
        <v>5</v>
      </c>
      <c r="D4" s="44" t="s">
        <v>196</v>
      </c>
      <c r="E4" s="44" t="s">
        <v>116</v>
      </c>
      <c r="F4"/>
      <c r="G4"/>
      <c r="H4"/>
      <c r="I4"/>
      <c r="J4"/>
      <c r="K4"/>
      <c r="L4"/>
      <c r="M4"/>
      <c r="N4"/>
      <c r="O4"/>
      <c r="P4"/>
      <c r="Q4"/>
      <c r="R4"/>
    </row>
    <row r="5" spans="2:21" ht="16.5" x14ac:dyDescent="0.45">
      <c r="B5" s="39" t="s">
        <v>40</v>
      </c>
      <c r="C5" s="39" t="s">
        <v>126</v>
      </c>
      <c r="D5" s="40">
        <v>230</v>
      </c>
      <c r="E5" s="40">
        <v>230</v>
      </c>
      <c r="F5"/>
      <c r="G5"/>
      <c r="H5"/>
      <c r="I5"/>
      <c r="J5"/>
      <c r="K5"/>
      <c r="L5"/>
      <c r="M5"/>
      <c r="N5"/>
      <c r="O5"/>
      <c r="P5"/>
      <c r="Q5"/>
      <c r="R5"/>
      <c r="T5" s="2" t="s">
        <v>166</v>
      </c>
      <c r="U5" s="15">
        <f>SUM(tbl_Sales[Sales])</f>
        <v>52062.75</v>
      </c>
    </row>
    <row r="6" spans="2:21" ht="16.5" x14ac:dyDescent="0.45">
      <c r="B6" s="39"/>
      <c r="C6" s="39" t="s">
        <v>136</v>
      </c>
      <c r="D6" s="40">
        <v>200</v>
      </c>
      <c r="E6" s="40">
        <v>200</v>
      </c>
      <c r="F6"/>
      <c r="G6"/>
      <c r="H6"/>
      <c r="I6"/>
      <c r="J6"/>
      <c r="K6"/>
      <c r="L6"/>
      <c r="M6"/>
      <c r="N6"/>
      <c r="O6"/>
      <c r="P6"/>
      <c r="Q6"/>
      <c r="R6"/>
      <c r="T6" s="2" t="s">
        <v>167</v>
      </c>
      <c r="U6" s="15">
        <f>SUM(tbl_Goals[Monthly Goal])*MONTH(MAX(tbl_Sales[Order Date]))</f>
        <v>56710.999999999993</v>
      </c>
    </row>
    <row r="7" spans="2:21" ht="16.5" x14ac:dyDescent="0.45">
      <c r="B7" s="39" t="s">
        <v>117</v>
      </c>
      <c r="C7" s="39"/>
      <c r="D7" s="40">
        <v>430</v>
      </c>
      <c r="E7" s="40">
        <v>430</v>
      </c>
      <c r="F7"/>
      <c r="G7"/>
      <c r="H7"/>
      <c r="I7"/>
      <c r="J7"/>
      <c r="K7"/>
      <c r="L7"/>
      <c r="M7"/>
      <c r="N7"/>
      <c r="O7"/>
      <c r="P7"/>
      <c r="Q7"/>
      <c r="R7"/>
      <c r="T7" s="2" t="s">
        <v>168</v>
      </c>
      <c r="U7" s="7">
        <f>U5/U6</f>
        <v>0.91803618345647242</v>
      </c>
    </row>
    <row r="8" spans="2:21" ht="16.5" x14ac:dyDescent="0.45">
      <c r="B8" s="39" t="s">
        <v>17</v>
      </c>
      <c r="C8" s="39" t="s">
        <v>120</v>
      </c>
      <c r="D8" s="40">
        <v>5418</v>
      </c>
      <c r="E8" s="40">
        <v>5418</v>
      </c>
      <c r="F8"/>
      <c r="G8"/>
      <c r="H8"/>
      <c r="I8"/>
      <c r="J8"/>
      <c r="K8"/>
      <c r="L8"/>
      <c r="M8"/>
      <c r="N8"/>
      <c r="O8"/>
      <c r="P8"/>
      <c r="Q8"/>
      <c r="R8"/>
    </row>
    <row r="9" spans="2:21" ht="16.5" x14ac:dyDescent="0.45">
      <c r="B9" s="39" t="s">
        <v>191</v>
      </c>
      <c r="C9" s="39"/>
      <c r="D9" s="40">
        <v>5418</v>
      </c>
      <c r="E9" s="40">
        <v>5418</v>
      </c>
      <c r="F9"/>
      <c r="G9"/>
      <c r="H9"/>
      <c r="I9"/>
      <c r="J9"/>
      <c r="K9"/>
      <c r="L9"/>
      <c r="M9"/>
      <c r="N9"/>
      <c r="O9"/>
      <c r="P9"/>
      <c r="Q9"/>
      <c r="R9"/>
    </row>
    <row r="10" spans="2:21" ht="16.5" x14ac:dyDescent="0.45">
      <c r="B10" s="39" t="s">
        <v>47</v>
      </c>
      <c r="C10" s="39" t="s">
        <v>127</v>
      </c>
      <c r="D10" s="40">
        <v>127.5</v>
      </c>
      <c r="E10" s="40">
        <v>127.5</v>
      </c>
      <c r="F10"/>
      <c r="G10"/>
      <c r="H10"/>
      <c r="I10"/>
      <c r="J10"/>
      <c r="K10"/>
      <c r="L10"/>
      <c r="M10"/>
      <c r="N10"/>
      <c r="O10"/>
      <c r="P10"/>
      <c r="Q10"/>
      <c r="R10"/>
    </row>
    <row r="11" spans="2:21" ht="16.5" x14ac:dyDescent="0.45">
      <c r="B11" s="39" t="s">
        <v>118</v>
      </c>
      <c r="C11" s="39"/>
      <c r="D11" s="40">
        <v>127.5</v>
      </c>
      <c r="E11" s="40">
        <v>127.5</v>
      </c>
      <c r="F11"/>
      <c r="G11"/>
      <c r="H11"/>
      <c r="I11"/>
      <c r="J11"/>
      <c r="K11"/>
      <c r="L11"/>
      <c r="M11"/>
      <c r="N11"/>
      <c r="O11"/>
      <c r="P11"/>
      <c r="Q11"/>
      <c r="R11"/>
    </row>
    <row r="12" spans="2:21" ht="16.5" x14ac:dyDescent="0.45">
      <c r="B12" s="39" t="s">
        <v>83</v>
      </c>
      <c r="C12" s="39" t="s">
        <v>133</v>
      </c>
      <c r="D12" s="40">
        <v>1472</v>
      </c>
      <c r="E12" s="40">
        <v>1472</v>
      </c>
      <c r="F12"/>
      <c r="G12"/>
      <c r="H12"/>
      <c r="I12"/>
      <c r="J12"/>
      <c r="K12"/>
      <c r="L12"/>
      <c r="M12"/>
      <c r="N12"/>
      <c r="O12"/>
      <c r="P12"/>
      <c r="Q12"/>
      <c r="R12"/>
    </row>
    <row r="13" spans="2:21" ht="16.5" x14ac:dyDescent="0.45">
      <c r="B13" s="39" t="s">
        <v>199</v>
      </c>
      <c r="C13" s="39"/>
      <c r="D13" s="40">
        <v>1472</v>
      </c>
      <c r="E13" s="40">
        <v>1472</v>
      </c>
      <c r="F13"/>
      <c r="G13"/>
      <c r="H13"/>
      <c r="I13"/>
      <c r="J13"/>
      <c r="K13"/>
      <c r="L13"/>
      <c r="M13"/>
      <c r="N13"/>
      <c r="O13"/>
      <c r="P13"/>
      <c r="Q13"/>
      <c r="R13"/>
    </row>
    <row r="14" spans="2:21" ht="16.5" x14ac:dyDescent="0.45">
      <c r="B14" s="39" t="s">
        <v>82</v>
      </c>
      <c r="C14" s="39" t="s">
        <v>140</v>
      </c>
      <c r="D14" s="40">
        <v>500</v>
      </c>
      <c r="E14" s="40">
        <v>500</v>
      </c>
      <c r="F14"/>
      <c r="G14"/>
      <c r="H14"/>
      <c r="I14"/>
      <c r="J14"/>
      <c r="K14"/>
      <c r="L14"/>
      <c r="M14"/>
      <c r="N14"/>
      <c r="O14"/>
      <c r="P14"/>
      <c r="Q14"/>
      <c r="R14"/>
    </row>
    <row r="15" spans="2:21" ht="16.5" x14ac:dyDescent="0.45">
      <c r="B15" s="39" t="s">
        <v>193</v>
      </c>
      <c r="C15" s="39"/>
      <c r="D15" s="40">
        <v>500</v>
      </c>
      <c r="E15" s="40">
        <v>500</v>
      </c>
      <c r="F15"/>
      <c r="G15"/>
      <c r="H15"/>
      <c r="I15"/>
      <c r="J15"/>
      <c r="K15"/>
      <c r="L15"/>
      <c r="M15"/>
      <c r="N15"/>
      <c r="O15"/>
      <c r="P15"/>
      <c r="Q15"/>
      <c r="R15"/>
    </row>
    <row r="16" spans="2:21" ht="16.5" x14ac:dyDescent="0.45">
      <c r="B16" s="39" t="s">
        <v>92</v>
      </c>
      <c r="C16" s="39" t="s">
        <v>135</v>
      </c>
      <c r="D16" s="40">
        <v>3132</v>
      </c>
      <c r="E16" s="40">
        <v>3132</v>
      </c>
      <c r="F16"/>
      <c r="G16"/>
      <c r="H16"/>
      <c r="I16"/>
      <c r="J16"/>
      <c r="K16"/>
      <c r="L16"/>
      <c r="M16"/>
      <c r="N16"/>
      <c r="O16"/>
      <c r="P16"/>
      <c r="Q16"/>
      <c r="R16"/>
    </row>
    <row r="17" spans="2:18" ht="16.5" x14ac:dyDescent="0.45">
      <c r="B17" s="39" t="s">
        <v>200</v>
      </c>
      <c r="C17" s="39"/>
      <c r="D17" s="40">
        <v>3132</v>
      </c>
      <c r="E17" s="40">
        <v>3132</v>
      </c>
      <c r="F17"/>
      <c r="G17"/>
      <c r="H17"/>
      <c r="I17"/>
      <c r="J17"/>
      <c r="K17"/>
      <c r="L17"/>
      <c r="M17"/>
      <c r="N17"/>
      <c r="O17"/>
      <c r="P17"/>
      <c r="Q17"/>
      <c r="R17"/>
    </row>
    <row r="18" spans="2:18" ht="16.5" x14ac:dyDescent="0.45">
      <c r="B18" s="39" t="s">
        <v>115</v>
      </c>
      <c r="C18" s="39" t="s">
        <v>142</v>
      </c>
      <c r="D18" s="40">
        <v>280</v>
      </c>
      <c r="E18" s="40">
        <v>280</v>
      </c>
      <c r="F18"/>
      <c r="G18"/>
      <c r="H18"/>
      <c r="I18"/>
      <c r="J18"/>
      <c r="K18"/>
      <c r="L18"/>
      <c r="M18"/>
      <c r="N18"/>
      <c r="O18"/>
      <c r="P18"/>
      <c r="Q18"/>
      <c r="R18"/>
    </row>
    <row r="19" spans="2:18" ht="16.5" x14ac:dyDescent="0.45">
      <c r="B19" s="39" t="s">
        <v>201</v>
      </c>
      <c r="C19" s="39"/>
      <c r="D19" s="40">
        <v>280</v>
      </c>
      <c r="E19" s="40">
        <v>280</v>
      </c>
      <c r="F19"/>
      <c r="G19"/>
      <c r="H19"/>
      <c r="I19"/>
      <c r="J19"/>
      <c r="K19"/>
      <c r="L19"/>
      <c r="M19"/>
      <c r="N19"/>
      <c r="O19"/>
      <c r="P19"/>
      <c r="Q19"/>
      <c r="R19"/>
    </row>
    <row r="20" spans="2:18" ht="16.5" x14ac:dyDescent="0.45">
      <c r="B20" s="39" t="s">
        <v>81</v>
      </c>
      <c r="C20" s="39" t="s">
        <v>141</v>
      </c>
      <c r="D20" s="40">
        <v>3240</v>
      </c>
      <c r="E20" s="40">
        <v>3240</v>
      </c>
      <c r="F20"/>
      <c r="G20"/>
      <c r="H20"/>
      <c r="I20"/>
      <c r="J20"/>
      <c r="K20"/>
      <c r="L20"/>
      <c r="M20"/>
      <c r="N20"/>
      <c r="O20"/>
      <c r="P20"/>
      <c r="Q20"/>
      <c r="R20"/>
    </row>
    <row r="21" spans="2:18" ht="16.5" x14ac:dyDescent="0.45">
      <c r="B21" s="39" t="s">
        <v>194</v>
      </c>
      <c r="C21" s="39"/>
      <c r="D21" s="40">
        <v>3240</v>
      </c>
      <c r="E21" s="40">
        <v>3240</v>
      </c>
      <c r="F21"/>
      <c r="G21"/>
      <c r="H21"/>
      <c r="I21"/>
      <c r="J21"/>
      <c r="K21"/>
      <c r="L21"/>
      <c r="M21"/>
      <c r="N21"/>
      <c r="O21"/>
      <c r="P21"/>
      <c r="Q21"/>
      <c r="R21"/>
    </row>
    <row r="22" spans="2:18" ht="16.5" x14ac:dyDescent="0.45">
      <c r="B22" s="39" t="s">
        <v>97</v>
      </c>
      <c r="C22" s="39" t="s">
        <v>137</v>
      </c>
      <c r="D22" s="40">
        <v>533.75</v>
      </c>
      <c r="E22" s="40">
        <v>533.75</v>
      </c>
      <c r="F22"/>
      <c r="G22"/>
      <c r="H22"/>
      <c r="I22"/>
      <c r="J22"/>
      <c r="K22"/>
      <c r="L22"/>
      <c r="M22"/>
      <c r="N22"/>
      <c r="O22"/>
      <c r="P22"/>
      <c r="Q22"/>
      <c r="R22"/>
    </row>
    <row r="23" spans="2:18" ht="16.5" x14ac:dyDescent="0.45">
      <c r="B23" s="39" t="s">
        <v>202</v>
      </c>
      <c r="C23" s="39"/>
      <c r="D23" s="40">
        <v>533.75</v>
      </c>
      <c r="E23" s="40">
        <v>533.75</v>
      </c>
      <c r="F23"/>
      <c r="G23"/>
      <c r="H23"/>
      <c r="I23"/>
      <c r="J23"/>
      <c r="K23"/>
      <c r="L23"/>
      <c r="M23"/>
      <c r="N23"/>
      <c r="O23"/>
      <c r="P23"/>
      <c r="Q23"/>
      <c r="R23"/>
    </row>
    <row r="24" spans="2:18" ht="16.5" x14ac:dyDescent="0.45">
      <c r="B24" s="39" t="s">
        <v>86</v>
      </c>
      <c r="C24" s="39" t="s">
        <v>134</v>
      </c>
      <c r="D24" s="40">
        <v>1950</v>
      </c>
      <c r="E24" s="40">
        <v>1950</v>
      </c>
      <c r="F24"/>
      <c r="G24"/>
      <c r="H24"/>
      <c r="I24"/>
      <c r="J24"/>
      <c r="K24"/>
      <c r="L24"/>
      <c r="M24"/>
      <c r="N24"/>
      <c r="O24"/>
      <c r="P24"/>
      <c r="Q24"/>
      <c r="R24"/>
    </row>
    <row r="25" spans="2:18" ht="16.5" x14ac:dyDescent="0.45">
      <c r="B25" s="39" t="s">
        <v>203</v>
      </c>
      <c r="C25" s="39"/>
      <c r="D25" s="40">
        <v>1950</v>
      </c>
      <c r="E25" s="40">
        <v>1950</v>
      </c>
      <c r="F25"/>
      <c r="G25"/>
      <c r="H25"/>
      <c r="I25"/>
      <c r="J25"/>
      <c r="K25"/>
      <c r="L25"/>
      <c r="M25"/>
      <c r="N25"/>
      <c r="O25"/>
      <c r="P25"/>
      <c r="Q25"/>
      <c r="R25"/>
    </row>
    <row r="26" spans="2:18" ht="16.5" x14ac:dyDescent="0.45">
      <c r="B26" s="39" t="s">
        <v>62</v>
      </c>
      <c r="C26" s="39" t="s">
        <v>129</v>
      </c>
      <c r="D26" s="40">
        <v>1120</v>
      </c>
      <c r="E26" s="40">
        <v>1120</v>
      </c>
      <c r="F26"/>
      <c r="G26"/>
      <c r="H26"/>
      <c r="I26"/>
      <c r="J26"/>
      <c r="K26"/>
      <c r="L26"/>
      <c r="M26"/>
      <c r="N26"/>
      <c r="O26"/>
      <c r="P26"/>
      <c r="Q26"/>
      <c r="R26"/>
    </row>
    <row r="27" spans="2:18" ht="16.5" x14ac:dyDescent="0.45">
      <c r="B27" s="39" t="s">
        <v>195</v>
      </c>
      <c r="C27" s="39"/>
      <c r="D27" s="40">
        <v>1120</v>
      </c>
      <c r="E27" s="40">
        <v>1120</v>
      </c>
      <c r="F27"/>
      <c r="G27"/>
      <c r="H27"/>
      <c r="I27"/>
      <c r="J27"/>
      <c r="K27"/>
      <c r="L27"/>
      <c r="M27"/>
      <c r="N27"/>
      <c r="O27"/>
      <c r="P27"/>
      <c r="Q27"/>
      <c r="R27"/>
    </row>
    <row r="28" spans="2:18" ht="16.5" x14ac:dyDescent="0.45">
      <c r="B28" s="39" t="s">
        <v>53</v>
      </c>
      <c r="C28" s="39" t="s">
        <v>128</v>
      </c>
      <c r="D28" s="40">
        <v>772</v>
      </c>
      <c r="E28" s="40">
        <v>772</v>
      </c>
      <c r="F28"/>
      <c r="G28"/>
      <c r="H28"/>
      <c r="I28"/>
      <c r="J28"/>
      <c r="K28"/>
      <c r="L28"/>
      <c r="M28"/>
      <c r="N28"/>
      <c r="O28"/>
      <c r="P28"/>
      <c r="Q28"/>
      <c r="R28"/>
    </row>
    <row r="29" spans="2:18" ht="16.5" x14ac:dyDescent="0.45">
      <c r="B29" s="39" t="s">
        <v>119</v>
      </c>
      <c r="C29" s="39"/>
      <c r="D29" s="40">
        <v>772</v>
      </c>
      <c r="E29" s="40">
        <v>772</v>
      </c>
      <c r="F29"/>
      <c r="G29"/>
      <c r="H29"/>
      <c r="I29"/>
      <c r="J29"/>
      <c r="K29"/>
      <c r="L29"/>
      <c r="M29"/>
      <c r="N29"/>
      <c r="O29"/>
      <c r="P29"/>
      <c r="Q29"/>
      <c r="R29"/>
    </row>
    <row r="30" spans="2:18" ht="16.5" x14ac:dyDescent="0.45">
      <c r="B30" s="39" t="s">
        <v>116</v>
      </c>
      <c r="C30" s="39"/>
      <c r="D30" s="17">
        <v>18975.25</v>
      </c>
      <c r="E30" s="17">
        <v>18975.25</v>
      </c>
      <c r="F30"/>
      <c r="G30"/>
      <c r="H30"/>
      <c r="I30"/>
      <c r="J30"/>
      <c r="K30"/>
      <c r="L30"/>
      <c r="M30"/>
      <c r="N30"/>
      <c r="O30"/>
      <c r="P30"/>
      <c r="Q30"/>
      <c r="R30"/>
    </row>
    <row r="31" spans="2:18" ht="16.5" x14ac:dyDescent="0.45">
      <c r="B31"/>
      <c r="C31"/>
      <c r="D31"/>
      <c r="E31"/>
      <c r="F31"/>
      <c r="G31"/>
      <c r="H31"/>
      <c r="I31"/>
      <c r="J31"/>
      <c r="K31"/>
      <c r="L31"/>
      <c r="M31"/>
      <c r="N31"/>
      <c r="O31"/>
      <c r="P31"/>
      <c r="Q31"/>
      <c r="R31"/>
    </row>
    <row r="32" spans="2:18" ht="16.5" x14ac:dyDescent="0.45">
      <c r="B32"/>
      <c r="C32"/>
      <c r="D32"/>
      <c r="E32"/>
      <c r="F32"/>
      <c r="G32"/>
      <c r="H32"/>
      <c r="I32"/>
      <c r="J32"/>
      <c r="K32"/>
      <c r="L32"/>
      <c r="M32"/>
      <c r="N32"/>
      <c r="O32"/>
      <c r="P32"/>
      <c r="Q32"/>
      <c r="R32"/>
    </row>
    <row r="33" spans="2:18" ht="16.5" x14ac:dyDescent="0.45">
      <c r="B33"/>
      <c r="C33"/>
      <c r="D33"/>
      <c r="E33"/>
      <c r="F33"/>
      <c r="G33"/>
      <c r="H33"/>
      <c r="I33"/>
      <c r="J33"/>
      <c r="K33"/>
      <c r="L33"/>
      <c r="M33"/>
      <c r="N33"/>
      <c r="O33"/>
      <c r="P33"/>
      <c r="Q33"/>
      <c r="R33"/>
    </row>
    <row r="34" spans="2:18" ht="16.5" x14ac:dyDescent="0.45">
      <c r="B34"/>
      <c r="C34"/>
      <c r="D34"/>
      <c r="E34"/>
      <c r="F34"/>
      <c r="G34"/>
      <c r="H34"/>
      <c r="I34"/>
      <c r="J34"/>
      <c r="K34"/>
      <c r="L34"/>
      <c r="M34"/>
      <c r="N34"/>
      <c r="O34"/>
      <c r="P34"/>
      <c r="Q34"/>
      <c r="R34"/>
    </row>
    <row r="35" spans="2:18" ht="16.5" x14ac:dyDescent="0.45">
      <c r="B35"/>
      <c r="C35"/>
      <c r="D35"/>
      <c r="E35"/>
      <c r="F35"/>
      <c r="G35"/>
      <c r="H35"/>
      <c r="I35"/>
      <c r="J35"/>
      <c r="K35"/>
      <c r="L35"/>
      <c r="M35"/>
      <c r="N35"/>
      <c r="O35"/>
      <c r="P35"/>
      <c r="Q35"/>
      <c r="R35"/>
    </row>
    <row r="36" spans="2:18" ht="16.5" x14ac:dyDescent="0.45">
      <c r="B36"/>
      <c r="C36"/>
      <c r="D36"/>
      <c r="E36"/>
      <c r="F36"/>
      <c r="G36"/>
      <c r="H36"/>
      <c r="I36"/>
      <c r="J36"/>
      <c r="K36"/>
      <c r="L36"/>
      <c r="M36"/>
      <c r="N36"/>
      <c r="O36"/>
      <c r="P36"/>
      <c r="Q36"/>
      <c r="R36"/>
    </row>
    <row r="37" spans="2:18" ht="16.5" x14ac:dyDescent="0.45">
      <c r="B37"/>
      <c r="C37"/>
      <c r="D37"/>
      <c r="E37"/>
      <c r="F37"/>
      <c r="G37"/>
      <c r="H37"/>
      <c r="I37"/>
      <c r="J37"/>
      <c r="K37"/>
      <c r="L37"/>
      <c r="M37"/>
      <c r="N37"/>
      <c r="O37"/>
      <c r="P37"/>
      <c r="Q37"/>
      <c r="R37"/>
    </row>
    <row r="38" spans="2:18" ht="16.5" x14ac:dyDescent="0.45">
      <c r="B38"/>
      <c r="C38"/>
      <c r="D38"/>
      <c r="E38"/>
      <c r="F38"/>
      <c r="G38"/>
      <c r="H38"/>
      <c r="I38"/>
      <c r="J38"/>
      <c r="K38"/>
      <c r="L38"/>
      <c r="M38"/>
      <c r="N38"/>
      <c r="O38"/>
      <c r="P38"/>
      <c r="Q38"/>
      <c r="R38"/>
    </row>
    <row r="39" spans="2:18" ht="16.5" x14ac:dyDescent="0.45">
      <c r="B39"/>
      <c r="C39"/>
      <c r="D39"/>
      <c r="E39"/>
      <c r="F39"/>
      <c r="G39"/>
      <c r="H39"/>
      <c r="I39"/>
      <c r="J39"/>
      <c r="K39"/>
      <c r="L39"/>
      <c r="M39"/>
      <c r="N39"/>
      <c r="O39"/>
      <c r="P39"/>
      <c r="Q39"/>
      <c r="R39"/>
    </row>
    <row r="40" spans="2:18" ht="16.5" x14ac:dyDescent="0.45">
      <c r="B40"/>
      <c r="C40"/>
      <c r="D40"/>
      <c r="E40"/>
      <c r="F40"/>
      <c r="G40"/>
      <c r="H40"/>
      <c r="I40"/>
      <c r="J40"/>
      <c r="K40"/>
      <c r="L40"/>
      <c r="M40"/>
      <c r="N40"/>
      <c r="O40"/>
      <c r="P40"/>
      <c r="Q40"/>
      <c r="R40"/>
    </row>
    <row r="41" spans="2:18" ht="16.5" x14ac:dyDescent="0.45">
      <c r="B41"/>
      <c r="C41"/>
      <c r="D41"/>
      <c r="E41"/>
      <c r="F41"/>
      <c r="G41"/>
      <c r="H41"/>
      <c r="I41"/>
      <c r="J41"/>
      <c r="K41"/>
      <c r="L41"/>
      <c r="M41"/>
      <c r="N41"/>
      <c r="O41"/>
      <c r="P41"/>
      <c r="Q41"/>
      <c r="R41"/>
    </row>
    <row r="42" spans="2:18" ht="16.5" x14ac:dyDescent="0.45">
      <c r="B42"/>
      <c r="C42"/>
      <c r="D42"/>
      <c r="E42"/>
      <c r="F42"/>
      <c r="G42"/>
      <c r="H42"/>
      <c r="I42"/>
      <c r="J42"/>
      <c r="K42"/>
      <c r="L42"/>
      <c r="M42"/>
      <c r="N42"/>
      <c r="O42"/>
      <c r="P42"/>
      <c r="Q42"/>
      <c r="R42"/>
    </row>
    <row r="44" spans="2:18" ht="16.5" x14ac:dyDescent="0.45">
      <c r="B44" s="36" t="s">
        <v>143</v>
      </c>
      <c r="C44" s="39"/>
      <c r="D44" s="36" t="s">
        <v>143</v>
      </c>
      <c r="E44" s="39"/>
      <c r="F44"/>
      <c r="G44"/>
      <c r="H44"/>
      <c r="I44"/>
      <c r="J44"/>
      <c r="K44"/>
      <c r="L44"/>
      <c r="M44"/>
      <c r="N44"/>
      <c r="O44"/>
      <c r="P44"/>
      <c r="Q44"/>
      <c r="R44"/>
    </row>
    <row r="45" spans="2:18" ht="16.5" x14ac:dyDescent="0.45">
      <c r="B45" s="36" t="s">
        <v>163</v>
      </c>
      <c r="C45" s="36" t="s">
        <v>3</v>
      </c>
      <c r="D45" s="44" t="s">
        <v>196</v>
      </c>
      <c r="E45" s="44" t="s">
        <v>116</v>
      </c>
      <c r="F45"/>
      <c r="G45"/>
      <c r="H45"/>
      <c r="I45"/>
      <c r="J45"/>
      <c r="K45"/>
      <c r="L45"/>
      <c r="M45"/>
      <c r="N45"/>
      <c r="O45"/>
      <c r="P45"/>
      <c r="Q45"/>
      <c r="R45"/>
    </row>
    <row r="46" spans="2:18" ht="16.5" x14ac:dyDescent="0.45">
      <c r="B46" s="39" t="s">
        <v>103</v>
      </c>
      <c r="C46" s="39" t="s">
        <v>61</v>
      </c>
      <c r="D46" s="40">
        <v>127.5</v>
      </c>
      <c r="E46" s="40">
        <v>127.5</v>
      </c>
      <c r="F46"/>
      <c r="G46"/>
      <c r="H46"/>
      <c r="I46"/>
      <c r="J46"/>
      <c r="K46"/>
      <c r="L46"/>
      <c r="M46"/>
      <c r="N46"/>
      <c r="O46"/>
      <c r="P46"/>
      <c r="Q46"/>
      <c r="R46"/>
    </row>
    <row r="47" spans="2:18" ht="16.5" x14ac:dyDescent="0.45">
      <c r="B47" s="39" t="s">
        <v>197</v>
      </c>
      <c r="C47" s="39"/>
      <c r="D47" s="40">
        <v>127.5</v>
      </c>
      <c r="E47" s="40">
        <v>127.5</v>
      </c>
      <c r="F47"/>
      <c r="G47"/>
      <c r="H47"/>
      <c r="I47"/>
      <c r="J47"/>
      <c r="K47"/>
      <c r="L47"/>
      <c r="M47"/>
      <c r="N47"/>
      <c r="O47"/>
      <c r="P47"/>
      <c r="Q47"/>
      <c r="R47"/>
    </row>
    <row r="48" spans="2:18" ht="16.5" x14ac:dyDescent="0.45">
      <c r="B48" s="39" t="s">
        <v>15</v>
      </c>
      <c r="C48" s="39" t="s">
        <v>93</v>
      </c>
      <c r="D48" s="40">
        <v>200</v>
      </c>
      <c r="E48" s="40">
        <v>200</v>
      </c>
      <c r="F48"/>
      <c r="G48"/>
      <c r="H48"/>
      <c r="I48"/>
      <c r="J48"/>
      <c r="K48"/>
      <c r="L48"/>
      <c r="M48"/>
      <c r="N48"/>
      <c r="O48"/>
      <c r="P48"/>
      <c r="Q48"/>
      <c r="R48"/>
    </row>
    <row r="49" spans="2:18" ht="16.5" x14ac:dyDescent="0.45">
      <c r="B49" s="39"/>
      <c r="C49" s="39" t="s">
        <v>96</v>
      </c>
      <c r="D49" s="40">
        <v>1375.25</v>
      </c>
      <c r="E49" s="40">
        <v>1375.25</v>
      </c>
      <c r="F49"/>
      <c r="G49"/>
      <c r="H49"/>
      <c r="I49"/>
      <c r="J49"/>
      <c r="K49"/>
      <c r="L49"/>
      <c r="M49"/>
      <c r="N49"/>
      <c r="O49"/>
      <c r="P49"/>
      <c r="Q49"/>
      <c r="R49"/>
    </row>
    <row r="50" spans="2:18" ht="16.5" x14ac:dyDescent="0.45">
      <c r="B50" s="39" t="s">
        <v>160</v>
      </c>
      <c r="C50" s="39"/>
      <c r="D50" s="40">
        <v>1575.25</v>
      </c>
      <c r="E50" s="40">
        <v>1575.25</v>
      </c>
      <c r="F50"/>
      <c r="G50"/>
      <c r="H50"/>
      <c r="I50"/>
      <c r="J50"/>
      <c r="K50"/>
      <c r="L50"/>
      <c r="M50"/>
      <c r="N50"/>
      <c r="O50"/>
      <c r="P50"/>
      <c r="Q50"/>
      <c r="R50"/>
    </row>
    <row r="51" spans="2:18" ht="16.5" x14ac:dyDescent="0.45">
      <c r="B51" s="39" t="s">
        <v>25</v>
      </c>
      <c r="C51" s="39" t="s">
        <v>26</v>
      </c>
      <c r="D51" s="40">
        <v>3520</v>
      </c>
      <c r="E51" s="40">
        <v>3520</v>
      </c>
      <c r="F51"/>
      <c r="G51"/>
      <c r="H51"/>
      <c r="I51"/>
      <c r="J51"/>
      <c r="K51"/>
      <c r="L51"/>
      <c r="M51"/>
      <c r="N51"/>
      <c r="O51"/>
      <c r="P51"/>
      <c r="Q51"/>
      <c r="R51"/>
    </row>
    <row r="52" spans="2:18" ht="16.5" x14ac:dyDescent="0.45">
      <c r="B52" s="39" t="s">
        <v>161</v>
      </c>
      <c r="C52" s="39"/>
      <c r="D52" s="40">
        <v>3520</v>
      </c>
      <c r="E52" s="40">
        <v>3520</v>
      </c>
      <c r="F52"/>
      <c r="G52"/>
      <c r="H52"/>
      <c r="I52"/>
      <c r="J52"/>
      <c r="K52"/>
      <c r="L52"/>
      <c r="M52"/>
      <c r="N52"/>
      <c r="O52"/>
      <c r="P52"/>
      <c r="Q52"/>
      <c r="R52"/>
    </row>
    <row r="53" spans="2:18" ht="16.5" x14ac:dyDescent="0.45">
      <c r="B53" s="39" t="s">
        <v>33</v>
      </c>
      <c r="C53" s="39" t="s">
        <v>52</v>
      </c>
      <c r="D53" s="40">
        <v>620</v>
      </c>
      <c r="E53" s="40">
        <v>620</v>
      </c>
      <c r="F53"/>
      <c r="G53"/>
      <c r="H53"/>
      <c r="I53"/>
      <c r="J53"/>
      <c r="K53"/>
      <c r="L53"/>
      <c r="M53"/>
      <c r="N53"/>
      <c r="O53"/>
      <c r="P53"/>
      <c r="Q53"/>
      <c r="R53"/>
    </row>
    <row r="54" spans="2:18" ht="16.5" x14ac:dyDescent="0.45">
      <c r="B54" s="39"/>
      <c r="C54" s="39" t="s">
        <v>39</v>
      </c>
      <c r="D54" s="40">
        <v>1230</v>
      </c>
      <c r="E54" s="40">
        <v>1230</v>
      </c>
      <c r="F54"/>
      <c r="G54"/>
      <c r="H54"/>
      <c r="I54"/>
      <c r="J54"/>
      <c r="K54"/>
      <c r="L54"/>
      <c r="M54"/>
      <c r="N54"/>
      <c r="O54"/>
      <c r="P54"/>
      <c r="Q54"/>
      <c r="R54"/>
    </row>
    <row r="55" spans="2:18" ht="16.5" x14ac:dyDescent="0.45">
      <c r="B55" s="39" t="s">
        <v>162</v>
      </c>
      <c r="C55" s="39"/>
      <c r="D55" s="40">
        <v>1850</v>
      </c>
      <c r="E55" s="40">
        <v>1850</v>
      </c>
      <c r="F55"/>
      <c r="G55"/>
      <c r="H55"/>
      <c r="I55"/>
      <c r="J55"/>
      <c r="K55"/>
      <c r="L55"/>
      <c r="M55"/>
      <c r="N55"/>
      <c r="O55"/>
      <c r="P55"/>
      <c r="Q55"/>
      <c r="R55"/>
    </row>
    <row r="56" spans="2:18" ht="16.5" x14ac:dyDescent="0.45">
      <c r="B56" s="39" t="s">
        <v>38</v>
      </c>
      <c r="C56" s="39" t="s">
        <v>61</v>
      </c>
      <c r="D56" s="40">
        <v>4200</v>
      </c>
      <c r="E56" s="40">
        <v>4200</v>
      </c>
      <c r="F56"/>
      <c r="G56"/>
      <c r="H56"/>
      <c r="I56"/>
      <c r="J56"/>
      <c r="K56"/>
      <c r="L56"/>
      <c r="M56"/>
      <c r="N56"/>
      <c r="O56"/>
      <c r="P56"/>
      <c r="Q56"/>
      <c r="R56"/>
    </row>
    <row r="57" spans="2:18" ht="16.5" x14ac:dyDescent="0.45">
      <c r="B57" s="39"/>
      <c r="C57" s="39" t="s">
        <v>39</v>
      </c>
      <c r="D57" s="40">
        <v>1392</v>
      </c>
      <c r="E57" s="40">
        <v>1392</v>
      </c>
      <c r="F57"/>
      <c r="G57"/>
      <c r="H57"/>
      <c r="I57"/>
      <c r="J57"/>
      <c r="K57"/>
      <c r="L57"/>
      <c r="M57"/>
      <c r="N57"/>
      <c r="O57"/>
      <c r="P57"/>
      <c r="Q57"/>
      <c r="R57"/>
    </row>
    <row r="58" spans="2:18" ht="16.5" x14ac:dyDescent="0.45">
      <c r="B58" s="39" t="s">
        <v>190</v>
      </c>
      <c r="C58" s="39"/>
      <c r="D58" s="40">
        <v>5592</v>
      </c>
      <c r="E58" s="40">
        <v>5592</v>
      </c>
      <c r="F58"/>
      <c r="G58"/>
      <c r="H58"/>
      <c r="I58"/>
      <c r="J58"/>
      <c r="K58"/>
      <c r="L58"/>
      <c r="M58"/>
      <c r="N58"/>
      <c r="O58"/>
      <c r="P58"/>
      <c r="Q58"/>
      <c r="R58"/>
    </row>
    <row r="59" spans="2:18" ht="16.5" x14ac:dyDescent="0.45">
      <c r="B59" s="39" t="s">
        <v>80</v>
      </c>
      <c r="C59" s="39" t="s">
        <v>68</v>
      </c>
      <c r="D59" s="40">
        <v>1402.5</v>
      </c>
      <c r="E59" s="40">
        <v>1402.5</v>
      </c>
      <c r="F59"/>
      <c r="G59"/>
      <c r="H59"/>
      <c r="I59"/>
      <c r="J59"/>
      <c r="K59"/>
      <c r="L59"/>
      <c r="M59"/>
      <c r="N59"/>
      <c r="O59"/>
      <c r="P59"/>
      <c r="Q59"/>
      <c r="R59"/>
    </row>
    <row r="60" spans="2:18" ht="16.5" x14ac:dyDescent="0.45">
      <c r="B60" s="39"/>
      <c r="C60" s="39" t="s">
        <v>46</v>
      </c>
      <c r="D60" s="40">
        <v>1218</v>
      </c>
      <c r="E60" s="40">
        <v>1218</v>
      </c>
      <c r="F60"/>
      <c r="G60"/>
      <c r="H60"/>
      <c r="I60"/>
      <c r="J60"/>
      <c r="K60"/>
      <c r="L60"/>
      <c r="M60"/>
      <c r="N60"/>
      <c r="O60"/>
      <c r="P60"/>
      <c r="Q60"/>
      <c r="R60"/>
    </row>
    <row r="61" spans="2:18" ht="16.5" x14ac:dyDescent="0.45">
      <c r="B61" s="39" t="s">
        <v>192</v>
      </c>
      <c r="C61" s="39"/>
      <c r="D61" s="40">
        <v>2620.5</v>
      </c>
      <c r="E61" s="40">
        <v>2620.5</v>
      </c>
      <c r="F61"/>
      <c r="G61"/>
      <c r="H61"/>
      <c r="I61"/>
      <c r="J61"/>
      <c r="K61"/>
      <c r="L61"/>
      <c r="M61"/>
      <c r="N61"/>
      <c r="O61"/>
      <c r="P61"/>
      <c r="Q61"/>
      <c r="R61"/>
    </row>
    <row r="62" spans="2:18" ht="16.5" x14ac:dyDescent="0.45">
      <c r="B62" s="39" t="s">
        <v>84</v>
      </c>
      <c r="C62" s="39" t="s">
        <v>85</v>
      </c>
      <c r="D62" s="40">
        <v>3690</v>
      </c>
      <c r="E62" s="40">
        <v>3690</v>
      </c>
      <c r="F62"/>
      <c r="G62"/>
      <c r="H62"/>
      <c r="I62"/>
      <c r="J62"/>
      <c r="K62"/>
      <c r="L62"/>
      <c r="M62"/>
      <c r="N62"/>
      <c r="O62"/>
      <c r="P62"/>
      <c r="Q62"/>
      <c r="R62"/>
    </row>
    <row r="63" spans="2:18" ht="16.5" x14ac:dyDescent="0.45">
      <c r="B63" s="39" t="s">
        <v>198</v>
      </c>
      <c r="C63" s="39"/>
      <c r="D63" s="40">
        <v>3690</v>
      </c>
      <c r="E63" s="40">
        <v>3690</v>
      </c>
      <c r="F63"/>
      <c r="G63"/>
      <c r="H63"/>
      <c r="I63"/>
      <c r="J63"/>
      <c r="K63"/>
      <c r="L63"/>
      <c r="M63"/>
      <c r="N63"/>
      <c r="O63"/>
      <c r="P63"/>
      <c r="Q63"/>
      <c r="R63"/>
    </row>
    <row r="64" spans="2:18" ht="16.5" x14ac:dyDescent="0.45">
      <c r="B64" s="39" t="s">
        <v>116</v>
      </c>
      <c r="C64" s="39"/>
      <c r="D64" s="17">
        <v>18975.25</v>
      </c>
      <c r="E64" s="17">
        <v>18975.25</v>
      </c>
      <c r="F64"/>
      <c r="G64"/>
      <c r="H64"/>
      <c r="I64"/>
      <c r="J64"/>
      <c r="K64"/>
      <c r="L64"/>
      <c r="M64"/>
      <c r="N64"/>
      <c r="O64"/>
      <c r="P64"/>
      <c r="Q64"/>
      <c r="R64"/>
    </row>
    <row r="65" spans="2:18" ht="16.5" x14ac:dyDescent="0.45">
      <c r="B65"/>
      <c r="C65"/>
      <c r="D65"/>
      <c r="E65"/>
      <c r="F65"/>
      <c r="G65"/>
      <c r="H65"/>
      <c r="I65"/>
      <c r="J65"/>
      <c r="K65"/>
      <c r="L65"/>
      <c r="M65"/>
      <c r="N65"/>
      <c r="O65"/>
      <c r="P65"/>
      <c r="Q65"/>
      <c r="R65"/>
    </row>
    <row r="66" spans="2:18" ht="16.5" x14ac:dyDescent="0.45">
      <c r="B66"/>
      <c r="C66"/>
      <c r="D66"/>
      <c r="E66"/>
      <c r="F66"/>
      <c r="G66"/>
      <c r="H66"/>
      <c r="I66"/>
      <c r="J66"/>
      <c r="K66"/>
      <c r="L66"/>
      <c r="M66"/>
      <c r="N66"/>
      <c r="O66"/>
      <c r="P66"/>
      <c r="Q66"/>
      <c r="R66"/>
    </row>
    <row r="67" spans="2:18" ht="16.5" x14ac:dyDescent="0.45">
      <c r="B67"/>
      <c r="C67"/>
      <c r="D67"/>
      <c r="E67"/>
      <c r="F67"/>
      <c r="G67"/>
      <c r="H67"/>
      <c r="I67"/>
      <c r="J67"/>
      <c r="K67"/>
      <c r="L67"/>
      <c r="M67"/>
      <c r="N67"/>
      <c r="O67"/>
      <c r="P67"/>
      <c r="Q67"/>
      <c r="R67"/>
    </row>
    <row r="68" spans="2:18" ht="16.5" x14ac:dyDescent="0.45">
      <c r="B68"/>
      <c r="C68"/>
      <c r="D68"/>
      <c r="E68"/>
      <c r="F68"/>
      <c r="G68"/>
      <c r="H68"/>
      <c r="I68"/>
      <c r="J68"/>
      <c r="K68"/>
      <c r="L68"/>
      <c r="M68"/>
      <c r="N68"/>
      <c r="O68"/>
      <c r="P68"/>
      <c r="Q68"/>
      <c r="R68"/>
    </row>
    <row r="69" spans="2:18" ht="16.5" x14ac:dyDescent="0.45">
      <c r="B69"/>
      <c r="C69"/>
      <c r="D69"/>
      <c r="E69"/>
      <c r="F69"/>
      <c r="G69"/>
      <c r="H69"/>
      <c r="I69"/>
      <c r="J69"/>
      <c r="K69"/>
      <c r="L69"/>
      <c r="M69"/>
      <c r="N69"/>
      <c r="O69"/>
      <c r="P69"/>
      <c r="Q69"/>
      <c r="R69"/>
    </row>
    <row r="70" spans="2:18" ht="16.5" x14ac:dyDescent="0.45">
      <c r="B70"/>
      <c r="C70"/>
      <c r="D70"/>
      <c r="E70"/>
      <c r="F70"/>
      <c r="G70"/>
      <c r="H70"/>
      <c r="I70"/>
      <c r="J70"/>
      <c r="K70"/>
      <c r="L70"/>
      <c r="M70"/>
      <c r="N70"/>
      <c r="O70"/>
      <c r="P70"/>
      <c r="Q70"/>
      <c r="R70"/>
    </row>
    <row r="71" spans="2:18" ht="16.5" x14ac:dyDescent="0.45">
      <c r="B71"/>
      <c r="C71"/>
      <c r="D71"/>
      <c r="E71"/>
      <c r="F71"/>
      <c r="G71"/>
      <c r="H71"/>
      <c r="I71"/>
      <c r="J71"/>
      <c r="K71"/>
      <c r="L71"/>
      <c r="M71"/>
      <c r="N71"/>
      <c r="O71"/>
      <c r="P71"/>
      <c r="Q71"/>
      <c r="R71"/>
    </row>
    <row r="72" spans="2:18" ht="16.5" x14ac:dyDescent="0.45">
      <c r="B72"/>
      <c r="C72"/>
      <c r="D72"/>
      <c r="E72"/>
      <c r="F72"/>
      <c r="G72"/>
      <c r="H72"/>
      <c r="I72"/>
      <c r="J72"/>
      <c r="K72"/>
      <c r="L72"/>
      <c r="M72"/>
      <c r="N72"/>
      <c r="O72"/>
      <c r="P72"/>
      <c r="Q72"/>
      <c r="R72"/>
    </row>
    <row r="73" spans="2:18" ht="16.5" x14ac:dyDescent="0.45">
      <c r="B73"/>
      <c r="C73"/>
      <c r="D73"/>
      <c r="E73"/>
      <c r="F73"/>
      <c r="G73"/>
      <c r="H73"/>
      <c r="I73"/>
      <c r="J73"/>
      <c r="K73"/>
      <c r="L73"/>
      <c r="M73"/>
      <c r="N73"/>
      <c r="O73"/>
      <c r="P73"/>
      <c r="Q73"/>
      <c r="R73"/>
    </row>
    <row r="74" spans="2:18" ht="16.5" x14ac:dyDescent="0.45">
      <c r="B74"/>
      <c r="C74"/>
      <c r="D74"/>
      <c r="E74"/>
      <c r="F74"/>
      <c r="G74"/>
      <c r="H74"/>
      <c r="I74"/>
      <c r="J74"/>
      <c r="K74"/>
      <c r="L74"/>
      <c r="M74"/>
      <c r="N74"/>
      <c r="O74"/>
      <c r="P74"/>
      <c r="Q74"/>
      <c r="R74"/>
    </row>
    <row r="75" spans="2:18" ht="16.5" x14ac:dyDescent="0.45">
      <c r="B75"/>
      <c r="C75"/>
      <c r="D75"/>
      <c r="E75"/>
      <c r="F75"/>
      <c r="G75"/>
      <c r="H75"/>
      <c r="I75"/>
      <c r="J75"/>
      <c r="K75"/>
      <c r="L75"/>
      <c r="M75"/>
      <c r="N75"/>
      <c r="O75"/>
      <c r="P75"/>
      <c r="Q75"/>
      <c r="R75"/>
    </row>
    <row r="76" spans="2:18" ht="16.5" x14ac:dyDescent="0.45">
      <c r="B76"/>
      <c r="C76"/>
      <c r="D76"/>
      <c r="E76"/>
      <c r="F76"/>
      <c r="G76"/>
      <c r="H76"/>
      <c r="I76"/>
      <c r="J76"/>
      <c r="K76"/>
      <c r="L76"/>
      <c r="M76"/>
      <c r="N76"/>
      <c r="O76"/>
      <c r="P76"/>
      <c r="Q76"/>
      <c r="R76"/>
    </row>
  </sheetData>
  <conditionalFormatting sqref="U7">
    <cfRule type="iconSet" priority="1">
      <iconSet iconSet="3Symbols">
        <cfvo type="percent" val="0"/>
        <cfvo type="num" val="0.9"/>
        <cfvo type="num" val="0.95"/>
      </iconSet>
    </cfRule>
  </conditionalFormatting>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7C94-9834-4981-A06B-C9E3CDC9D30F}">
  <sheetPr codeName="Sheet11"/>
  <dimension ref="B1:F13"/>
  <sheetViews>
    <sheetView showGridLines="0" workbookViewId="0">
      <selection activeCell="B4" sqref="B4"/>
    </sheetView>
  </sheetViews>
  <sheetFormatPr defaultColWidth="9" defaultRowHeight="14.5" x14ac:dyDescent="0.35"/>
  <cols>
    <col min="1" max="1" width="2.08203125" style="2" customWidth="1"/>
    <col min="2" max="2" width="18.58203125" style="2" customWidth="1"/>
    <col min="3" max="5" width="13.08203125" style="2" customWidth="1"/>
    <col min="6" max="6" width="9.5" style="2" bestFit="1" customWidth="1"/>
    <col min="7" max="16384" width="9" style="2"/>
  </cols>
  <sheetData>
    <row r="1" spans="2:6" ht="23.5" x14ac:dyDescent="0.55000000000000004">
      <c r="B1" s="10" t="s">
        <v>152</v>
      </c>
      <c r="C1" s="10"/>
      <c r="D1" s="10"/>
      <c r="E1" s="22"/>
    </row>
    <row r="3" spans="2:6" x14ac:dyDescent="0.35">
      <c r="B3" s="14" t="s">
        <v>149</v>
      </c>
      <c r="C3" s="3" t="s">
        <v>150</v>
      </c>
      <c r="D3" s="23" t="s">
        <v>148</v>
      </c>
      <c r="E3" s="3" t="s">
        <v>156</v>
      </c>
      <c r="F3" s="3" t="s">
        <v>167</v>
      </c>
    </row>
    <row r="4" spans="2:6" x14ac:dyDescent="0.35">
      <c r="B4" s="2" t="s">
        <v>15</v>
      </c>
      <c r="C4" s="15">
        <v>5750</v>
      </c>
      <c r="D4" s="16">
        <f>tbl_Goals[[#This Row],[Sales Goal]]/SUM(tbl_Goals[Sales Goal])</f>
        <v>5.0695632240658782E-2</v>
      </c>
      <c r="E4" s="15">
        <f>tbl_Goals[[#This Row],[Sales Goal]]/12</f>
        <v>479.16666666666669</v>
      </c>
      <c r="F4" s="15">
        <f>tbl_Goals[[#This Row],[Monthly Goal]]*MONTH(MAX(tbl_Sales[Order Date]))</f>
        <v>2875</v>
      </c>
    </row>
    <row r="5" spans="2:6" x14ac:dyDescent="0.35">
      <c r="B5" s="2" t="s">
        <v>80</v>
      </c>
      <c r="C5" s="15">
        <v>9982</v>
      </c>
      <c r="D5" s="16">
        <f>tbl_Goals[[#This Row],[Sales Goal]]/SUM(tbl_Goals[Sales Goal])</f>
        <v>8.8007617569783633E-2</v>
      </c>
      <c r="E5" s="15">
        <f>tbl_Goals[[#This Row],[Sales Goal]]/12</f>
        <v>831.83333333333337</v>
      </c>
      <c r="F5" s="15">
        <f>tbl_Goals[[#This Row],[Monthly Goal]]*MONTH(MAX(tbl_Sales[Order Date]))</f>
        <v>4991</v>
      </c>
    </row>
    <row r="6" spans="2:6" x14ac:dyDescent="0.35">
      <c r="B6" s="2" t="s">
        <v>38</v>
      </c>
      <c r="C6" s="15">
        <v>24924</v>
      </c>
      <c r="D6" s="16">
        <f>tbl_Goals[[#This Row],[Sales Goal]]/SUM(tbl_Goals[Sales Goal])</f>
        <v>0.21974572834194425</v>
      </c>
      <c r="E6" s="15">
        <f>tbl_Goals[[#This Row],[Sales Goal]]/12</f>
        <v>2077</v>
      </c>
      <c r="F6" s="15">
        <f>tbl_Goals[[#This Row],[Monthly Goal]]*MONTH(MAX(tbl_Sales[Order Date]))</f>
        <v>12462</v>
      </c>
    </row>
    <row r="7" spans="2:6" x14ac:dyDescent="0.35">
      <c r="B7" s="2" t="s">
        <v>33</v>
      </c>
      <c r="C7" s="15">
        <v>13981</v>
      </c>
      <c r="D7" s="16">
        <f>tbl_Goals[[#This Row],[Sales Goal]]/SUM(tbl_Goals[Sales Goal])</f>
        <v>0.12326532771420007</v>
      </c>
      <c r="E7" s="15">
        <f>tbl_Goals[[#This Row],[Sales Goal]]/12</f>
        <v>1165.0833333333333</v>
      </c>
      <c r="F7" s="15">
        <f>tbl_Goals[[#This Row],[Monthly Goal]]*MONTH(MAX(tbl_Sales[Order Date]))</f>
        <v>6990.5</v>
      </c>
    </row>
    <row r="8" spans="2:6" x14ac:dyDescent="0.35">
      <c r="B8" s="2" t="s">
        <v>25</v>
      </c>
      <c r="C8" s="15">
        <v>16381</v>
      </c>
      <c r="D8" s="16">
        <f>tbl_Goals[[#This Row],[Sales Goal]]/SUM(tbl_Goals[Sales Goal])</f>
        <v>0.14442524377986635</v>
      </c>
      <c r="E8" s="15">
        <f>tbl_Goals[[#This Row],[Sales Goal]]/12</f>
        <v>1365.0833333333333</v>
      </c>
      <c r="F8" s="15">
        <f>tbl_Goals[[#This Row],[Monthly Goal]]*MONTH(MAX(tbl_Sales[Order Date]))</f>
        <v>8190.5</v>
      </c>
    </row>
    <row r="9" spans="2:6" x14ac:dyDescent="0.35">
      <c r="B9" s="2" t="s">
        <v>84</v>
      </c>
      <c r="C9" s="15">
        <v>10375</v>
      </c>
      <c r="D9" s="16">
        <f>tbl_Goals[[#This Row],[Sales Goal]]/SUM(tbl_Goals[Sales Goal])</f>
        <v>9.1472553825536498E-2</v>
      </c>
      <c r="E9" s="15">
        <f>tbl_Goals[[#This Row],[Sales Goal]]/12</f>
        <v>864.58333333333337</v>
      </c>
      <c r="F9" s="15">
        <f>tbl_Goals[[#This Row],[Monthly Goal]]*MONTH(MAX(tbl_Sales[Order Date]))</f>
        <v>5187.5</v>
      </c>
    </row>
    <row r="10" spans="2:6" x14ac:dyDescent="0.35">
      <c r="B10" s="2" t="s">
        <v>103</v>
      </c>
      <c r="C10" s="15">
        <v>23177</v>
      </c>
      <c r="D10" s="16">
        <f>tbl_Goals[[#This Row],[Sales Goal]]/SUM(tbl_Goals[Sales Goal])</f>
        <v>0.20434307277247801</v>
      </c>
      <c r="E10" s="15">
        <f>tbl_Goals[[#This Row],[Sales Goal]]/12</f>
        <v>1931.4166666666667</v>
      </c>
      <c r="F10" s="15">
        <f>tbl_Goals[[#This Row],[Monthly Goal]]*MONTH(MAX(tbl_Sales[Order Date]))</f>
        <v>11588.5</v>
      </c>
    </row>
    <row r="11" spans="2:6" x14ac:dyDescent="0.35">
      <c r="B11" s="2" t="s">
        <v>60</v>
      </c>
      <c r="C11" s="15">
        <v>8852</v>
      </c>
      <c r="D11" s="16">
        <f>tbl_Goals[[#This Row],[Sales Goal]]/SUM(tbl_Goals[Sales Goal])</f>
        <v>7.8044823755532441E-2</v>
      </c>
      <c r="E11" s="15">
        <f>tbl_Goals[[#This Row],[Sales Goal]]/12</f>
        <v>737.66666666666663</v>
      </c>
      <c r="F11" s="15">
        <f>tbl_Goals[[#This Row],[Monthly Goal]]*MONTH(MAX(tbl_Sales[Order Date]))</f>
        <v>4426</v>
      </c>
    </row>
    <row r="12" spans="2:6" x14ac:dyDescent="0.35">
      <c r="B12" s="2" t="s">
        <v>151</v>
      </c>
      <c r="C12" s="15">
        <f>SUBTOTAL(109,tbl_Goals[Sales Goal])</f>
        <v>113422</v>
      </c>
      <c r="D12" s="16">
        <f>SUBTOTAL(109,tbl_Goals[% of Total])</f>
        <v>1</v>
      </c>
      <c r="E12" s="15">
        <f>SUBTOTAL(109,tbl_Goals[Monthly Goal])</f>
        <v>9451.8333333333321</v>
      </c>
      <c r="F12" s="15">
        <f>SUBTOTAL(109,tbl_Goals[YTD Goal])</f>
        <v>56711</v>
      </c>
    </row>
    <row r="13" spans="2:6" x14ac:dyDescent="0.35">
      <c r="C13" s="17">
        <v>52062.75</v>
      </c>
      <c r="D13" s="18">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a e 8 9 e b - 2 3 2 1 - 4 2 4 9 - b 4 f c - e 9 8 3 2 1 f b 9 4 b 9 "   x m l n s = " h t t p : / / s c h e m a s . m i c r o s o f t . c o m / D a t a M a s h u p " > A A A A A B c D A A B Q S w M E F A A C A A g A b m g 5 S i 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b m g 5 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o O U o o i k e 4 D g A A A B E A A A A T A B w A R m 9 y b X V s Y X M v U 2 V j d G l v b j E u b S C i G A A o o B Q A A A A A A A A A A A A A A A A A A A A A A A A A A A A r T k 0 u y c z P U w i G 0 I b W A F B L A Q I t A B Q A A g A I A G 5 o O U o m + 6 S 8 p w A A A P g A A A A S A A A A A A A A A A A A A A A A A A A A A A B D b 2 5 m a W c v U G F j a 2 F n Z S 5 4 b W x Q S w E C L Q A U A A I A C A B u a D l K D 8 r p q 6 Q A A A D p A A A A E w A A A A A A A A A A A A A A A A D z A A A A W 0 N v b n R l b n R f V H l w Z X N d L n h t b F B L A Q I t A B Q A A g A I A G 5 o O 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o D N j U l s B L S K d E g 2 s r z L F 8 A A A A A A I A A A A A A A N m A A D A A A A A E A A A A H 5 V C O k + Q b j Y h v h + X Q u d / v 8 A A A A A B I A A A K A A A A A Q A A A A e / I r k I K S 6 m P 5 r U Y v a p g B d F A A A A D F V v c i S z A 9 U v W 3 E b U V 7 i L / 8 p 8 W 0 b I 7 o O c l 0 s P m y 0 2 h X z S 5 l k T c e f v z j b 3 6 N L b 1 d i q w 5 b 9 / f l K g F B R r G 4 / t w O 4 1 Y T V 7 x A a J S s O 0 J P U r X v z W 6 B Q A A A B j 1 2 x / Q J f g r k 9 z S U q f b T C O 6 h R g d A = = < / D a t a M a s h u p > 
</file>

<file path=customXml/itemProps1.xml><?xml version="1.0" encoding="utf-8"?>
<ds:datastoreItem xmlns:ds="http://schemas.openxmlformats.org/officeDocument/2006/customXml" ds:itemID="{0BC9B4A0-A5AC-4318-93E3-19472BAABB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Sales Data</vt:lpstr>
      <vt:lpstr>Create a PivotTable</vt:lpstr>
      <vt:lpstr>Create copies</vt:lpstr>
      <vt:lpstr>Create PivotCharts</vt:lpstr>
      <vt:lpstr>Add Slicers &amp; Timeline</vt:lpstr>
      <vt:lpstr>Final Dashboard</vt:lpstr>
      <vt:lpstr>Top 10</vt:lpstr>
      <vt:lpstr>Monthly Sales</vt:lpstr>
      <vt:lpstr>Sales Goals</vt:lpstr>
      <vt:lpstr>'Add Slicers &amp; Timeline'!rng_MonthlyGoal</vt:lpstr>
      <vt:lpstr>'Create copies'!rng_MonthlyGoal</vt:lpstr>
      <vt:lpstr>'Create PivotCharts'!rng_MonthlyGoal</vt:lpstr>
      <vt:lpstr>rng_MonthlyGoal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Smith</dc:creator>
  <cp:lastModifiedBy>Naveen Kumar Pabbathi</cp:lastModifiedBy>
  <dcterms:created xsi:type="dcterms:W3CDTF">2016-04-11T17:57:26Z</dcterms:created>
  <dcterms:modified xsi:type="dcterms:W3CDTF">2023-10-30T09:29:01Z</dcterms:modified>
</cp:coreProperties>
</file>