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GitHub\PowerBI_Covid\Sources\"/>
    </mc:Choice>
  </mc:AlternateContent>
  <xr:revisionPtr revIDLastSave="0" documentId="13_ncr:1_{F15BFE07-2F38-4404-A3D9-7AD876442D71}" xr6:coauthVersionLast="45" xr6:coauthVersionMax="45" xr10:uidLastSave="{00000000-0000-0000-0000-000000000000}"/>
  <bookViews>
    <workbookView xWindow="8250" yWindow="285" windowWidth="20490" windowHeight="15915" xr2:uid="{00000000-000D-0000-FFFF-FFFF00000000}"/>
  </bookViews>
  <sheets>
    <sheet name="Sheet1" sheetId="1" r:id="rId1"/>
    <sheet name="Sheet2" sheetId="2" r:id="rId2"/>
    <sheet name="MP100pmillon" sheetId="4" r:id="rId3"/>
    <sheet name="MP200pmillon" sheetId="3" r:id="rId4"/>
    <sheet name="MP500pmillo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2" i="1" l="1"/>
  <c r="L50" i="4" l="1"/>
  <c r="M50" i="4" s="1"/>
  <c r="L51" i="4"/>
  <c r="M51" i="4" s="1"/>
  <c r="L52" i="4"/>
  <c r="M52" i="4" s="1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J50" i="4"/>
  <c r="K50" i="4" s="1"/>
  <c r="J51" i="4"/>
  <c r="K51" i="4" s="1"/>
  <c r="J52" i="4"/>
  <c r="K52" i="4" s="1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H50" i="4"/>
  <c r="I50" i="4" s="1"/>
  <c r="H51" i="4"/>
  <c r="I51" i="4" s="1"/>
  <c r="H52" i="4"/>
  <c r="I52" i="4" s="1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49" i="4"/>
  <c r="I49" i="4" s="1"/>
  <c r="F50" i="4"/>
  <c r="G50" i="4" s="1"/>
  <c r="F51" i="4"/>
  <c r="G51" i="4" s="1"/>
  <c r="F52" i="4"/>
  <c r="G52" i="4" s="1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D50" i="4"/>
  <c r="E50" i="4" s="1"/>
  <c r="D51" i="4"/>
  <c r="E51" i="4" s="1"/>
  <c r="D52" i="4"/>
  <c r="E52" i="4" s="1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AD37" i="1"/>
  <c r="AE37" i="1"/>
  <c r="AD38" i="1"/>
  <c r="AE38" i="1"/>
  <c r="AD39" i="1"/>
  <c r="AE39" i="1"/>
  <c r="AD40" i="1"/>
  <c r="AE40" i="1"/>
  <c r="AD41" i="1"/>
  <c r="AE41" i="1"/>
  <c r="AA40" i="1"/>
  <c r="AA41" i="1"/>
  <c r="Z40" i="1"/>
  <c r="Z41" i="1"/>
  <c r="AH37" i="1"/>
  <c r="AH38" i="1"/>
  <c r="AH39" i="1"/>
  <c r="AJ39" i="1" l="1"/>
  <c r="AF40" i="1"/>
  <c r="AF41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15" i="1"/>
  <c r="AH16" i="1"/>
  <c r="AH17" i="1"/>
  <c r="AH18" i="1"/>
  <c r="AJ21" i="1" s="1"/>
  <c r="AH19" i="1"/>
  <c r="AH20" i="1"/>
  <c r="AJ22" i="1" s="1"/>
  <c r="AH21" i="1"/>
  <c r="AH22" i="1"/>
  <c r="AJ25" i="1" s="1"/>
  <c r="AH23" i="1"/>
  <c r="AH24" i="1"/>
  <c r="AJ26" i="1" s="1"/>
  <c r="AH25" i="1"/>
  <c r="AH26" i="1"/>
  <c r="AJ29" i="1" s="1"/>
  <c r="AH27" i="1"/>
  <c r="AH28" i="1"/>
  <c r="AJ30" i="1" s="1"/>
  <c r="AH29" i="1"/>
  <c r="AH30" i="1"/>
  <c r="AJ33" i="1" s="1"/>
  <c r="AH31" i="1"/>
  <c r="AH32" i="1"/>
  <c r="AJ34" i="1" s="1"/>
  <c r="AH33" i="1"/>
  <c r="AH34" i="1"/>
  <c r="AJ37" i="1" s="1"/>
  <c r="AH35" i="1"/>
  <c r="AH36" i="1"/>
  <c r="AH15" i="1"/>
  <c r="AJ36" i="1" l="1"/>
  <c r="AJ24" i="1"/>
  <c r="AJ35" i="1"/>
  <c r="AJ31" i="1"/>
  <c r="AJ27" i="1"/>
  <c r="AJ23" i="1"/>
  <c r="AJ32" i="1"/>
  <c r="AJ28" i="1"/>
  <c r="AJ20" i="1"/>
  <c r="AJ38" i="1"/>
  <c r="B50" i="4"/>
  <c r="C50" i="4" s="1"/>
  <c r="B51" i="4"/>
  <c r="C51" i="4" s="1"/>
  <c r="B52" i="4"/>
  <c r="C52" i="4" s="1"/>
  <c r="B53" i="4"/>
  <c r="C53" i="4" s="1"/>
  <c r="B54" i="4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Z38" i="1"/>
  <c r="AA38" i="1"/>
  <c r="AB41" i="1" s="1"/>
  <c r="Z39" i="1"/>
  <c r="AA39" i="1"/>
  <c r="AD35" i="1"/>
  <c r="AE35" i="1"/>
  <c r="AD36" i="1"/>
  <c r="AE36" i="1"/>
  <c r="AF39" i="1" s="1"/>
  <c r="AF38" i="1" l="1"/>
  <c r="N70" i="5"/>
  <c r="L70" i="5"/>
  <c r="J70" i="5"/>
  <c r="H70" i="5"/>
  <c r="F70" i="5"/>
  <c r="D70" i="5"/>
  <c r="B70" i="5"/>
  <c r="N69" i="5"/>
  <c r="L69" i="5"/>
  <c r="J69" i="5"/>
  <c r="H69" i="5"/>
  <c r="F69" i="5"/>
  <c r="D69" i="5"/>
  <c r="B69" i="5"/>
  <c r="N68" i="5"/>
  <c r="L68" i="5"/>
  <c r="J68" i="5"/>
  <c r="H68" i="5"/>
  <c r="F68" i="5"/>
  <c r="D68" i="5"/>
  <c r="B68" i="5"/>
  <c r="N67" i="5"/>
  <c r="L67" i="5"/>
  <c r="J67" i="5"/>
  <c r="H67" i="5"/>
  <c r="F67" i="5"/>
  <c r="D67" i="5"/>
  <c r="B67" i="5"/>
  <c r="N66" i="5"/>
  <c r="L66" i="5"/>
  <c r="J66" i="5"/>
  <c r="H66" i="5"/>
  <c r="F66" i="5"/>
  <c r="D66" i="5"/>
  <c r="B66" i="5"/>
  <c r="N65" i="5"/>
  <c r="L65" i="5"/>
  <c r="J65" i="5"/>
  <c r="H65" i="5"/>
  <c r="F65" i="5"/>
  <c r="D65" i="5"/>
  <c r="B65" i="5"/>
  <c r="N64" i="5"/>
  <c r="L64" i="5"/>
  <c r="J64" i="5"/>
  <c r="H64" i="5"/>
  <c r="F64" i="5"/>
  <c r="D64" i="5"/>
  <c r="B64" i="5"/>
  <c r="N63" i="5"/>
  <c r="L63" i="5"/>
  <c r="J63" i="5"/>
  <c r="H63" i="5"/>
  <c r="F63" i="5"/>
  <c r="D63" i="5"/>
  <c r="B63" i="5"/>
  <c r="N62" i="5"/>
  <c r="L62" i="5"/>
  <c r="J62" i="5"/>
  <c r="H62" i="5"/>
  <c r="F62" i="5"/>
  <c r="D62" i="5"/>
  <c r="B62" i="5"/>
  <c r="N61" i="5"/>
  <c r="L61" i="5"/>
  <c r="J61" i="5"/>
  <c r="H61" i="5"/>
  <c r="F61" i="5"/>
  <c r="D61" i="5"/>
  <c r="B61" i="5"/>
  <c r="N60" i="5"/>
  <c r="L60" i="5"/>
  <c r="J60" i="5"/>
  <c r="H60" i="5"/>
  <c r="F60" i="5"/>
  <c r="D60" i="5"/>
  <c r="B60" i="5"/>
  <c r="N59" i="5"/>
  <c r="L59" i="5"/>
  <c r="J59" i="5"/>
  <c r="H59" i="5"/>
  <c r="F59" i="5"/>
  <c r="D59" i="5"/>
  <c r="B59" i="5"/>
  <c r="N58" i="5"/>
  <c r="L58" i="5"/>
  <c r="J58" i="5"/>
  <c r="H58" i="5"/>
  <c r="F58" i="5"/>
  <c r="D58" i="5"/>
  <c r="B58" i="5"/>
  <c r="N57" i="5"/>
  <c r="L57" i="5"/>
  <c r="J57" i="5"/>
  <c r="H57" i="5"/>
  <c r="F57" i="5"/>
  <c r="D57" i="5"/>
  <c r="B57" i="5"/>
  <c r="N56" i="5"/>
  <c r="L56" i="5"/>
  <c r="J56" i="5"/>
  <c r="H56" i="5"/>
  <c r="F56" i="5"/>
  <c r="D56" i="5"/>
  <c r="B56" i="5"/>
  <c r="N55" i="5"/>
  <c r="L55" i="5"/>
  <c r="J55" i="5"/>
  <c r="H55" i="5"/>
  <c r="F55" i="5"/>
  <c r="D55" i="5"/>
  <c r="B55" i="5"/>
  <c r="N54" i="5"/>
  <c r="L54" i="5"/>
  <c r="J54" i="5"/>
  <c r="H54" i="5"/>
  <c r="F54" i="5"/>
  <c r="D54" i="5"/>
  <c r="B54" i="5"/>
  <c r="N53" i="5"/>
  <c r="L53" i="5"/>
  <c r="J53" i="5"/>
  <c r="H53" i="5"/>
  <c r="F53" i="5"/>
  <c r="D53" i="5"/>
  <c r="B53" i="5"/>
  <c r="C53" i="5" s="1"/>
  <c r="N52" i="5"/>
  <c r="O52" i="5" s="1"/>
  <c r="L52" i="5"/>
  <c r="M52" i="5" s="1"/>
  <c r="J52" i="5"/>
  <c r="K52" i="5" s="1"/>
  <c r="H52" i="5"/>
  <c r="I52" i="5" s="1"/>
  <c r="F52" i="5"/>
  <c r="G52" i="5" s="1"/>
  <c r="D52" i="5"/>
  <c r="E52" i="5" s="1"/>
  <c r="B52" i="5"/>
  <c r="C52" i="5" s="1"/>
  <c r="N51" i="5"/>
  <c r="O51" i="5" s="1"/>
  <c r="L51" i="5"/>
  <c r="M51" i="5" s="1"/>
  <c r="J51" i="5"/>
  <c r="K51" i="5" s="1"/>
  <c r="H51" i="5"/>
  <c r="I51" i="5" s="1"/>
  <c r="F51" i="5"/>
  <c r="G51" i="5" s="1"/>
  <c r="D51" i="5"/>
  <c r="E51" i="5" s="1"/>
  <c r="B51" i="5"/>
  <c r="C51" i="5" s="1"/>
  <c r="N50" i="5"/>
  <c r="O50" i="5" s="1"/>
  <c r="L50" i="5"/>
  <c r="M50" i="5" s="1"/>
  <c r="J50" i="5"/>
  <c r="K50" i="5" s="1"/>
  <c r="H50" i="5"/>
  <c r="I50" i="5" s="1"/>
  <c r="F50" i="5"/>
  <c r="G50" i="5" s="1"/>
  <c r="D50" i="5"/>
  <c r="E50" i="5" s="1"/>
  <c r="B50" i="5"/>
  <c r="C50" i="5" s="1"/>
  <c r="N49" i="5"/>
  <c r="O49" i="5" s="1"/>
  <c r="L49" i="5"/>
  <c r="M49" i="5" s="1"/>
  <c r="J49" i="5"/>
  <c r="K49" i="5" s="1"/>
  <c r="H49" i="5"/>
  <c r="I49" i="5" s="1"/>
  <c r="F49" i="5"/>
  <c r="G49" i="5" s="1"/>
  <c r="D49" i="5"/>
  <c r="E49" i="5" s="1"/>
  <c r="B49" i="5"/>
  <c r="C49" i="5" s="1"/>
  <c r="N48" i="5"/>
  <c r="O48" i="5" s="1"/>
  <c r="L48" i="5"/>
  <c r="M48" i="5" s="1"/>
  <c r="J48" i="5"/>
  <c r="K48" i="5" s="1"/>
  <c r="H48" i="5"/>
  <c r="I48" i="5" s="1"/>
  <c r="F48" i="5"/>
  <c r="G48" i="5" s="1"/>
  <c r="D48" i="5"/>
  <c r="E48" i="5" s="1"/>
  <c r="B48" i="5"/>
  <c r="C48" i="5" s="1"/>
  <c r="O47" i="5"/>
  <c r="L47" i="5"/>
  <c r="M47" i="5" s="1"/>
  <c r="J47" i="5"/>
  <c r="K47" i="5" s="1"/>
  <c r="H47" i="5"/>
  <c r="I47" i="5" s="1"/>
  <c r="F47" i="5"/>
  <c r="G47" i="5" s="1"/>
  <c r="D47" i="5"/>
  <c r="E47" i="5" s="1"/>
  <c r="B47" i="5"/>
  <c r="C47" i="5" s="1"/>
  <c r="O46" i="5"/>
  <c r="L46" i="5"/>
  <c r="M46" i="5" s="1"/>
  <c r="J46" i="5"/>
  <c r="K46" i="5" s="1"/>
  <c r="H46" i="5"/>
  <c r="I46" i="5" s="1"/>
  <c r="F46" i="5"/>
  <c r="G46" i="5" s="1"/>
  <c r="D46" i="5"/>
  <c r="E46" i="5" s="1"/>
  <c r="C46" i="5"/>
  <c r="O45" i="5"/>
  <c r="M45" i="5"/>
  <c r="K45" i="5"/>
  <c r="I45" i="5"/>
  <c r="G45" i="5"/>
  <c r="E45" i="5"/>
  <c r="C45" i="5"/>
  <c r="O44" i="5"/>
  <c r="M44" i="5"/>
  <c r="K44" i="5"/>
  <c r="I44" i="5"/>
  <c r="G44" i="5"/>
  <c r="E44" i="5"/>
  <c r="C44" i="5"/>
  <c r="O43" i="5"/>
  <c r="M43" i="5"/>
  <c r="K43" i="5"/>
  <c r="I43" i="5"/>
  <c r="G43" i="5"/>
  <c r="E43" i="5"/>
  <c r="C43" i="5"/>
  <c r="O42" i="5"/>
  <c r="M42" i="5"/>
  <c r="K42" i="5"/>
  <c r="I42" i="5"/>
  <c r="G42" i="5"/>
  <c r="E42" i="5"/>
  <c r="C42" i="5"/>
  <c r="O41" i="5"/>
  <c r="M41" i="5"/>
  <c r="K41" i="5"/>
  <c r="I41" i="5"/>
  <c r="G41" i="5"/>
  <c r="E41" i="5"/>
  <c r="C41" i="5"/>
  <c r="O40" i="5"/>
  <c r="M40" i="5"/>
  <c r="K40" i="5"/>
  <c r="I40" i="5"/>
  <c r="G40" i="5"/>
  <c r="E40" i="5"/>
  <c r="C40" i="5"/>
  <c r="M39" i="5"/>
  <c r="K39" i="5"/>
  <c r="I39" i="5"/>
  <c r="G39" i="5"/>
  <c r="E39" i="5"/>
  <c r="C39" i="5"/>
  <c r="M38" i="5"/>
  <c r="K38" i="5"/>
  <c r="I38" i="5"/>
  <c r="G38" i="5"/>
  <c r="E38" i="5"/>
  <c r="C38" i="5"/>
  <c r="M37" i="5"/>
  <c r="K37" i="5"/>
  <c r="I37" i="5"/>
  <c r="G37" i="5"/>
  <c r="E37" i="5"/>
  <c r="C37" i="5"/>
  <c r="M36" i="5"/>
  <c r="K36" i="5"/>
  <c r="I36" i="5"/>
  <c r="G36" i="5"/>
  <c r="E36" i="5"/>
  <c r="C36" i="5"/>
  <c r="M35" i="5"/>
  <c r="K35" i="5"/>
  <c r="I35" i="5"/>
  <c r="G35" i="5"/>
  <c r="E35" i="5"/>
  <c r="C35" i="5"/>
  <c r="M34" i="5"/>
  <c r="K34" i="5"/>
  <c r="I34" i="5"/>
  <c r="G34" i="5"/>
  <c r="E34" i="5"/>
  <c r="C34" i="5"/>
  <c r="L33" i="5"/>
  <c r="M33" i="5" s="1"/>
  <c r="K33" i="5"/>
  <c r="I33" i="5"/>
  <c r="G33" i="5"/>
  <c r="E33" i="5"/>
  <c r="C33" i="5"/>
  <c r="M32" i="5"/>
  <c r="K32" i="5"/>
  <c r="I32" i="5"/>
  <c r="G32" i="5"/>
  <c r="E32" i="5"/>
  <c r="C32" i="5"/>
  <c r="M31" i="5"/>
  <c r="K31" i="5"/>
  <c r="I31" i="5"/>
  <c r="G31" i="5"/>
  <c r="E31" i="5"/>
  <c r="C31" i="5"/>
  <c r="M30" i="5"/>
  <c r="K30" i="5"/>
  <c r="I30" i="5"/>
  <c r="G30" i="5"/>
  <c r="E30" i="5"/>
  <c r="C30" i="5"/>
  <c r="M29" i="5"/>
  <c r="K29" i="5"/>
  <c r="I29" i="5"/>
  <c r="G29" i="5"/>
  <c r="E29" i="5"/>
  <c r="C29" i="5"/>
  <c r="M28" i="5"/>
  <c r="K28" i="5"/>
  <c r="I28" i="5"/>
  <c r="G28" i="5"/>
  <c r="E28" i="5"/>
  <c r="C28" i="5"/>
  <c r="M27" i="5"/>
  <c r="K27" i="5"/>
  <c r="H27" i="5"/>
  <c r="I27" i="5" s="1"/>
  <c r="G27" i="5"/>
  <c r="E27" i="5"/>
  <c r="M26" i="5"/>
  <c r="K26" i="5"/>
  <c r="I26" i="5"/>
  <c r="G26" i="5"/>
  <c r="E26" i="5"/>
  <c r="M25" i="5"/>
  <c r="K25" i="5"/>
  <c r="H25" i="5"/>
  <c r="I25" i="5" s="1"/>
  <c r="G25" i="5"/>
  <c r="E25" i="5"/>
  <c r="C25" i="5"/>
  <c r="M24" i="5"/>
  <c r="K24" i="5"/>
  <c r="I24" i="5"/>
  <c r="G24" i="5"/>
  <c r="E24" i="5"/>
  <c r="C24" i="5"/>
  <c r="M23" i="5"/>
  <c r="K23" i="5"/>
  <c r="I23" i="5"/>
  <c r="G23" i="5"/>
  <c r="E23" i="5"/>
  <c r="C23" i="5"/>
  <c r="M22" i="5"/>
  <c r="K22" i="5"/>
  <c r="I22" i="5"/>
  <c r="G22" i="5"/>
  <c r="E22" i="5"/>
  <c r="C22" i="5"/>
  <c r="M21" i="5"/>
  <c r="K21" i="5"/>
  <c r="I21" i="5"/>
  <c r="G21" i="5"/>
  <c r="E21" i="5"/>
  <c r="C21" i="5"/>
  <c r="M20" i="5"/>
  <c r="K20" i="5"/>
  <c r="I20" i="5"/>
  <c r="G20" i="5"/>
  <c r="E20" i="5"/>
  <c r="M19" i="5"/>
  <c r="K19" i="5"/>
  <c r="I19" i="5"/>
  <c r="G19" i="5"/>
  <c r="E19" i="5"/>
  <c r="M18" i="5"/>
  <c r="K18" i="5"/>
  <c r="I18" i="5"/>
  <c r="G18" i="5"/>
  <c r="E18" i="5"/>
  <c r="C18" i="5"/>
  <c r="M17" i="5"/>
  <c r="K17" i="5"/>
  <c r="I17" i="5"/>
  <c r="G17" i="5"/>
  <c r="E17" i="5"/>
  <c r="C17" i="5"/>
  <c r="M16" i="5"/>
  <c r="K16" i="5"/>
  <c r="I16" i="5"/>
  <c r="G16" i="5"/>
  <c r="E16" i="5"/>
  <c r="C16" i="5"/>
  <c r="M15" i="5"/>
  <c r="K15" i="5"/>
  <c r="I15" i="5"/>
  <c r="G15" i="5"/>
  <c r="E15" i="5"/>
  <c r="C15" i="5"/>
  <c r="M14" i="5"/>
  <c r="K14" i="5"/>
  <c r="I14" i="5"/>
  <c r="G14" i="5"/>
  <c r="E14" i="5"/>
  <c r="C14" i="5"/>
  <c r="M13" i="5"/>
  <c r="K13" i="5"/>
  <c r="I13" i="5"/>
  <c r="G13" i="5"/>
  <c r="E13" i="5"/>
  <c r="C13" i="5"/>
  <c r="M12" i="5"/>
  <c r="K12" i="5"/>
  <c r="I12" i="5"/>
  <c r="G12" i="5"/>
  <c r="E12" i="5"/>
  <c r="C12" i="5"/>
  <c r="M11" i="5"/>
  <c r="K11" i="5"/>
  <c r="I11" i="5"/>
  <c r="G11" i="5"/>
  <c r="E11" i="5"/>
  <c r="C11" i="5"/>
  <c r="M10" i="5"/>
  <c r="K10" i="5"/>
  <c r="I10" i="5"/>
  <c r="G10" i="5"/>
  <c r="E10" i="5"/>
  <c r="C10" i="5"/>
  <c r="M9" i="5"/>
  <c r="K9" i="5"/>
  <c r="I9" i="5"/>
  <c r="G9" i="5"/>
  <c r="E9" i="5"/>
  <c r="C9" i="5"/>
  <c r="M8" i="5"/>
  <c r="K8" i="5"/>
  <c r="I8" i="5"/>
  <c r="G8" i="5"/>
  <c r="E8" i="5"/>
  <c r="C8" i="5"/>
  <c r="M7" i="5"/>
  <c r="K7" i="5"/>
  <c r="I7" i="5"/>
  <c r="G7" i="5"/>
  <c r="E7" i="5"/>
  <c r="C7" i="5"/>
  <c r="M6" i="5"/>
  <c r="K6" i="5"/>
  <c r="I6" i="5"/>
  <c r="G6" i="5"/>
  <c r="E6" i="5"/>
  <c r="C6" i="5"/>
  <c r="M5" i="5"/>
  <c r="K5" i="5"/>
  <c r="I5" i="5"/>
  <c r="G5" i="5"/>
  <c r="E5" i="5"/>
  <c r="C5" i="5"/>
  <c r="M4" i="5"/>
  <c r="K4" i="5"/>
  <c r="I4" i="5"/>
  <c r="G4" i="5"/>
  <c r="E4" i="5"/>
  <c r="C4" i="5"/>
  <c r="M3" i="5"/>
  <c r="K3" i="5"/>
  <c r="I3" i="5"/>
  <c r="G3" i="5"/>
  <c r="E3" i="5"/>
  <c r="C3" i="5"/>
  <c r="M2" i="5"/>
  <c r="K2" i="5"/>
  <c r="I2" i="5"/>
  <c r="G2" i="5"/>
  <c r="E2" i="5"/>
  <c r="C2" i="5"/>
  <c r="N70" i="4"/>
  <c r="N69" i="4"/>
  <c r="N68" i="4"/>
  <c r="N67" i="4"/>
  <c r="N66" i="4"/>
  <c r="N65" i="4"/>
  <c r="N64" i="4"/>
  <c r="N63" i="4"/>
  <c r="N62" i="4"/>
  <c r="N61" i="4"/>
  <c r="N60" i="4"/>
  <c r="N59" i="4"/>
  <c r="N58" i="4"/>
  <c r="N57" i="4"/>
  <c r="N56" i="4"/>
  <c r="N55" i="4"/>
  <c r="N54" i="4"/>
  <c r="N53" i="4"/>
  <c r="N52" i="4"/>
  <c r="O52" i="4" s="1"/>
  <c r="N51" i="4"/>
  <c r="O51" i="4" s="1"/>
  <c r="N50" i="4"/>
  <c r="O50" i="4" s="1"/>
  <c r="N49" i="4"/>
  <c r="O49" i="4" s="1"/>
  <c r="N48" i="4"/>
  <c r="O48" i="4" s="1"/>
  <c r="O47" i="4"/>
  <c r="O46" i="4"/>
  <c r="O45" i="4"/>
  <c r="O44" i="4"/>
  <c r="O43" i="4"/>
  <c r="O42" i="4"/>
  <c r="O41" i="4"/>
  <c r="O40" i="4"/>
  <c r="N49" i="3"/>
  <c r="O49" i="3" s="1"/>
  <c r="N50" i="3"/>
  <c r="O50" i="3" s="1"/>
  <c r="N51" i="3"/>
  <c r="O51" i="3" s="1"/>
  <c r="N52" i="3"/>
  <c r="O52" i="3" s="1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48" i="3"/>
  <c r="O48" i="3" s="1"/>
  <c r="O41" i="3"/>
  <c r="O42" i="3"/>
  <c r="O43" i="3"/>
  <c r="O44" i="3"/>
  <c r="O45" i="3"/>
  <c r="O46" i="3"/>
  <c r="O47" i="3"/>
  <c r="O40" i="3"/>
  <c r="Z36" i="1"/>
  <c r="AA36" i="1"/>
  <c r="Z37" i="1"/>
  <c r="AA37" i="1"/>
  <c r="AB40" i="1" s="1"/>
  <c r="AD33" i="1"/>
  <c r="AE33" i="1"/>
  <c r="AD34" i="1"/>
  <c r="AE34" i="1"/>
  <c r="L49" i="4"/>
  <c r="M49" i="4" s="1"/>
  <c r="J49" i="4"/>
  <c r="K49" i="4" s="1"/>
  <c r="F49" i="4"/>
  <c r="G49" i="4" s="1"/>
  <c r="D49" i="4"/>
  <c r="E49" i="4" s="1"/>
  <c r="B49" i="4"/>
  <c r="C49" i="4" s="1"/>
  <c r="L48" i="4"/>
  <c r="M48" i="4" s="1"/>
  <c r="J48" i="4"/>
  <c r="K48" i="4" s="1"/>
  <c r="H48" i="4"/>
  <c r="I48" i="4" s="1"/>
  <c r="F48" i="4"/>
  <c r="G48" i="4" s="1"/>
  <c r="D48" i="4"/>
  <c r="E48" i="4" s="1"/>
  <c r="B48" i="4"/>
  <c r="C48" i="4" s="1"/>
  <c r="L47" i="4"/>
  <c r="M47" i="4" s="1"/>
  <c r="J47" i="4"/>
  <c r="K47" i="4" s="1"/>
  <c r="H47" i="4"/>
  <c r="I47" i="4" s="1"/>
  <c r="F47" i="4"/>
  <c r="G47" i="4" s="1"/>
  <c r="D47" i="4"/>
  <c r="E47" i="4" s="1"/>
  <c r="B47" i="4"/>
  <c r="C47" i="4" s="1"/>
  <c r="L46" i="4"/>
  <c r="M46" i="4" s="1"/>
  <c r="J46" i="4"/>
  <c r="K46" i="4" s="1"/>
  <c r="H46" i="4"/>
  <c r="I46" i="4" s="1"/>
  <c r="F46" i="4"/>
  <c r="G46" i="4" s="1"/>
  <c r="D46" i="4"/>
  <c r="E46" i="4" s="1"/>
  <c r="C46" i="4"/>
  <c r="L47" i="3"/>
  <c r="M47" i="3" s="1"/>
  <c r="L48" i="3"/>
  <c r="M48" i="3" s="1"/>
  <c r="L49" i="3"/>
  <c r="M49" i="3" s="1"/>
  <c r="L50" i="3"/>
  <c r="M50" i="3" s="1"/>
  <c r="L51" i="3"/>
  <c r="M51" i="3" s="1"/>
  <c r="L52" i="3"/>
  <c r="M52" i="3" s="1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46" i="3"/>
  <c r="M46" i="3" s="1"/>
  <c r="J47" i="3"/>
  <c r="K47" i="3" s="1"/>
  <c r="J48" i="3"/>
  <c r="K48" i="3" s="1"/>
  <c r="J49" i="3"/>
  <c r="K49" i="3" s="1"/>
  <c r="J50" i="3"/>
  <c r="K50" i="3" s="1"/>
  <c r="J51" i="3"/>
  <c r="K51" i="3" s="1"/>
  <c r="J52" i="3"/>
  <c r="K52" i="3" s="1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46" i="3"/>
  <c r="K46" i="3" s="1"/>
  <c r="H47" i="3"/>
  <c r="I47" i="3" s="1"/>
  <c r="H48" i="3"/>
  <c r="I48" i="3" s="1"/>
  <c r="H49" i="3"/>
  <c r="I49" i="3" s="1"/>
  <c r="H50" i="3"/>
  <c r="I50" i="3" s="1"/>
  <c r="H51" i="3"/>
  <c r="I51" i="3" s="1"/>
  <c r="H52" i="3"/>
  <c r="I52" i="3" s="1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46" i="3"/>
  <c r="I46" i="3" s="1"/>
  <c r="F47" i="3"/>
  <c r="G47" i="3" s="1"/>
  <c r="F48" i="3"/>
  <c r="G48" i="3" s="1"/>
  <c r="F49" i="3"/>
  <c r="G49" i="3" s="1"/>
  <c r="F50" i="3"/>
  <c r="G50" i="3" s="1"/>
  <c r="F51" i="3"/>
  <c r="G51" i="3" s="1"/>
  <c r="F52" i="3"/>
  <c r="G52" i="3" s="1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46" i="3"/>
  <c r="G46" i="3" s="1"/>
  <c r="B52" i="3"/>
  <c r="C52" i="3" s="1"/>
  <c r="B53" i="3"/>
  <c r="C53" i="3" s="1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D47" i="3"/>
  <c r="E47" i="3" s="1"/>
  <c r="D48" i="3"/>
  <c r="E48" i="3" s="1"/>
  <c r="D49" i="3"/>
  <c r="E49" i="3" s="1"/>
  <c r="D50" i="3"/>
  <c r="E50" i="3" s="1"/>
  <c r="D51" i="3"/>
  <c r="E51" i="3" s="1"/>
  <c r="D52" i="3"/>
  <c r="E52" i="3" s="1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46" i="3"/>
  <c r="E46" i="3" s="1"/>
  <c r="B48" i="3"/>
  <c r="C48" i="3" s="1"/>
  <c r="B49" i="3"/>
  <c r="C49" i="3" s="1"/>
  <c r="B50" i="3"/>
  <c r="C50" i="3" s="1"/>
  <c r="B51" i="3"/>
  <c r="C51" i="3" s="1"/>
  <c r="B47" i="3"/>
  <c r="C47" i="3" s="1"/>
  <c r="AF36" i="1" l="1"/>
  <c r="AB39" i="1"/>
  <c r="AF37" i="1"/>
  <c r="I45" i="4"/>
  <c r="E45" i="4"/>
  <c r="I45" i="3"/>
  <c r="E45" i="3"/>
  <c r="AD32" i="1"/>
  <c r="AE32" i="1"/>
  <c r="AF35" i="1" s="1"/>
  <c r="Z35" i="1"/>
  <c r="AA35" i="1"/>
  <c r="AB38" i="1" s="1"/>
  <c r="R5" i="2"/>
  <c r="P5" i="2"/>
  <c r="P4" i="2"/>
  <c r="P3" i="2"/>
  <c r="D13" i="2"/>
  <c r="E12" i="2" s="1"/>
  <c r="B13" i="2"/>
  <c r="C12" i="2" s="1"/>
  <c r="M45" i="4"/>
  <c r="K45" i="4"/>
  <c r="G45" i="4"/>
  <c r="C45" i="4"/>
  <c r="M44" i="4"/>
  <c r="K44" i="4"/>
  <c r="I44" i="4"/>
  <c r="G44" i="4"/>
  <c r="E44" i="4"/>
  <c r="C44" i="4"/>
  <c r="M43" i="4"/>
  <c r="K43" i="4"/>
  <c r="I43" i="4"/>
  <c r="G43" i="4"/>
  <c r="E43" i="4"/>
  <c r="C43" i="4"/>
  <c r="M42" i="4"/>
  <c r="K42" i="4"/>
  <c r="I42" i="4"/>
  <c r="G42" i="4"/>
  <c r="E42" i="4"/>
  <c r="C42" i="4"/>
  <c r="M41" i="4"/>
  <c r="K41" i="4"/>
  <c r="I41" i="4"/>
  <c r="G41" i="4"/>
  <c r="E41" i="4"/>
  <c r="C41" i="4"/>
  <c r="M40" i="4"/>
  <c r="K40" i="4"/>
  <c r="I40" i="4"/>
  <c r="G40" i="4"/>
  <c r="E40" i="4"/>
  <c r="C40" i="4"/>
  <c r="M39" i="4"/>
  <c r="K39" i="4"/>
  <c r="I39" i="4"/>
  <c r="G39" i="4"/>
  <c r="E39" i="4"/>
  <c r="C39" i="4"/>
  <c r="M38" i="4"/>
  <c r="K38" i="4"/>
  <c r="I38" i="4"/>
  <c r="G38" i="4"/>
  <c r="E38" i="4"/>
  <c r="C38" i="4"/>
  <c r="M37" i="4"/>
  <c r="K37" i="4"/>
  <c r="I37" i="4"/>
  <c r="G37" i="4"/>
  <c r="E37" i="4"/>
  <c r="C37" i="4"/>
  <c r="M36" i="4"/>
  <c r="K36" i="4"/>
  <c r="I36" i="4"/>
  <c r="G36" i="4"/>
  <c r="E36" i="4"/>
  <c r="C36" i="4"/>
  <c r="M35" i="4"/>
  <c r="K35" i="4"/>
  <c r="I35" i="4"/>
  <c r="G35" i="4"/>
  <c r="E35" i="4"/>
  <c r="C35" i="4"/>
  <c r="M34" i="4"/>
  <c r="K34" i="4"/>
  <c r="I34" i="4"/>
  <c r="G34" i="4"/>
  <c r="E34" i="4"/>
  <c r="C34" i="4"/>
  <c r="M33" i="4"/>
  <c r="L33" i="4"/>
  <c r="K33" i="4"/>
  <c r="I33" i="4"/>
  <c r="G33" i="4"/>
  <c r="E33" i="4"/>
  <c r="C33" i="4"/>
  <c r="M32" i="4"/>
  <c r="K32" i="4"/>
  <c r="I32" i="4"/>
  <c r="G32" i="4"/>
  <c r="E32" i="4"/>
  <c r="C32" i="4"/>
  <c r="M31" i="4"/>
  <c r="K31" i="4"/>
  <c r="I31" i="4"/>
  <c r="G31" i="4"/>
  <c r="E31" i="4"/>
  <c r="C31" i="4"/>
  <c r="M30" i="4"/>
  <c r="K30" i="4"/>
  <c r="I30" i="4"/>
  <c r="G30" i="4"/>
  <c r="E30" i="4"/>
  <c r="C30" i="4"/>
  <c r="M29" i="4"/>
  <c r="K29" i="4"/>
  <c r="I29" i="4"/>
  <c r="G29" i="4"/>
  <c r="E29" i="4"/>
  <c r="C29" i="4"/>
  <c r="M28" i="4"/>
  <c r="K28" i="4"/>
  <c r="I28" i="4"/>
  <c r="G28" i="4"/>
  <c r="E28" i="4"/>
  <c r="C28" i="4"/>
  <c r="M27" i="4"/>
  <c r="K27" i="4"/>
  <c r="H27" i="4"/>
  <c r="I27" i="4" s="1"/>
  <c r="G27" i="4"/>
  <c r="E27" i="4"/>
  <c r="M26" i="4"/>
  <c r="K26" i="4"/>
  <c r="I26" i="4"/>
  <c r="G26" i="4"/>
  <c r="E26" i="4"/>
  <c r="M25" i="4"/>
  <c r="K25" i="4"/>
  <c r="H25" i="4"/>
  <c r="I25" i="4" s="1"/>
  <c r="G25" i="4"/>
  <c r="E25" i="4"/>
  <c r="C25" i="4"/>
  <c r="M24" i="4"/>
  <c r="K24" i="4"/>
  <c r="I24" i="4"/>
  <c r="G24" i="4"/>
  <c r="E24" i="4"/>
  <c r="C24" i="4"/>
  <c r="M23" i="4"/>
  <c r="K23" i="4"/>
  <c r="I23" i="4"/>
  <c r="G23" i="4"/>
  <c r="E23" i="4"/>
  <c r="C23" i="4"/>
  <c r="M22" i="4"/>
  <c r="K22" i="4"/>
  <c r="I22" i="4"/>
  <c r="G22" i="4"/>
  <c r="E22" i="4"/>
  <c r="C22" i="4"/>
  <c r="M21" i="4"/>
  <c r="K21" i="4"/>
  <c r="I21" i="4"/>
  <c r="G21" i="4"/>
  <c r="E21" i="4"/>
  <c r="C21" i="4"/>
  <c r="M20" i="4"/>
  <c r="K20" i="4"/>
  <c r="I20" i="4"/>
  <c r="G20" i="4"/>
  <c r="E20" i="4"/>
  <c r="M19" i="4"/>
  <c r="K19" i="4"/>
  <c r="I19" i="4"/>
  <c r="G19" i="4"/>
  <c r="E19" i="4"/>
  <c r="M18" i="4"/>
  <c r="K18" i="4"/>
  <c r="I18" i="4"/>
  <c r="G18" i="4"/>
  <c r="E18" i="4"/>
  <c r="C18" i="4"/>
  <c r="M17" i="4"/>
  <c r="K17" i="4"/>
  <c r="I17" i="4"/>
  <c r="G17" i="4"/>
  <c r="E17" i="4"/>
  <c r="C17" i="4"/>
  <c r="M16" i="4"/>
  <c r="K16" i="4"/>
  <c r="I16" i="4"/>
  <c r="G16" i="4"/>
  <c r="E16" i="4"/>
  <c r="C16" i="4"/>
  <c r="M15" i="4"/>
  <c r="K15" i="4"/>
  <c r="I15" i="4"/>
  <c r="G15" i="4"/>
  <c r="E15" i="4"/>
  <c r="C15" i="4"/>
  <c r="M14" i="4"/>
  <c r="K14" i="4"/>
  <c r="I14" i="4"/>
  <c r="G14" i="4"/>
  <c r="E14" i="4"/>
  <c r="C14" i="4"/>
  <c r="M13" i="4"/>
  <c r="K13" i="4"/>
  <c r="I13" i="4"/>
  <c r="G13" i="4"/>
  <c r="E13" i="4"/>
  <c r="C13" i="4"/>
  <c r="M12" i="4"/>
  <c r="K12" i="4"/>
  <c r="I12" i="4"/>
  <c r="G12" i="4"/>
  <c r="E12" i="4"/>
  <c r="C12" i="4"/>
  <c r="M11" i="4"/>
  <c r="K11" i="4"/>
  <c r="I11" i="4"/>
  <c r="G11" i="4"/>
  <c r="E11" i="4"/>
  <c r="C11" i="4"/>
  <c r="M10" i="4"/>
  <c r="K10" i="4"/>
  <c r="I10" i="4"/>
  <c r="G10" i="4"/>
  <c r="E10" i="4"/>
  <c r="C10" i="4"/>
  <c r="M9" i="4"/>
  <c r="K9" i="4"/>
  <c r="I9" i="4"/>
  <c r="G9" i="4"/>
  <c r="E9" i="4"/>
  <c r="C9" i="4"/>
  <c r="M8" i="4"/>
  <c r="K8" i="4"/>
  <c r="I8" i="4"/>
  <c r="G8" i="4"/>
  <c r="E8" i="4"/>
  <c r="C8" i="4"/>
  <c r="M7" i="4"/>
  <c r="K7" i="4"/>
  <c r="I7" i="4"/>
  <c r="G7" i="4"/>
  <c r="E7" i="4"/>
  <c r="C7" i="4"/>
  <c r="M6" i="4"/>
  <c r="K6" i="4"/>
  <c r="I6" i="4"/>
  <c r="G6" i="4"/>
  <c r="E6" i="4"/>
  <c r="C6" i="4"/>
  <c r="M5" i="4"/>
  <c r="K5" i="4"/>
  <c r="I5" i="4"/>
  <c r="G5" i="4"/>
  <c r="E5" i="4"/>
  <c r="C5" i="4"/>
  <c r="M4" i="4"/>
  <c r="K4" i="4"/>
  <c r="I4" i="4"/>
  <c r="G4" i="4"/>
  <c r="E4" i="4"/>
  <c r="C4" i="4"/>
  <c r="M3" i="4"/>
  <c r="K3" i="4"/>
  <c r="I3" i="4"/>
  <c r="G3" i="4"/>
  <c r="E3" i="4"/>
  <c r="C3" i="4"/>
  <c r="M2" i="4"/>
  <c r="K2" i="4"/>
  <c r="I2" i="4"/>
  <c r="G2" i="4"/>
  <c r="E2" i="4"/>
  <c r="C2" i="4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4" i="3"/>
  <c r="M35" i="3"/>
  <c r="M36" i="3"/>
  <c r="M37" i="3"/>
  <c r="M38" i="3"/>
  <c r="M39" i="3"/>
  <c r="M40" i="3"/>
  <c r="M41" i="3"/>
  <c r="M42" i="3"/>
  <c r="M43" i="3"/>
  <c r="M44" i="3"/>
  <c r="M45" i="3"/>
  <c r="M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6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1" i="3"/>
  <c r="C22" i="3"/>
  <c r="C23" i="3"/>
  <c r="C24" i="3"/>
  <c r="C25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2" i="3"/>
  <c r="L33" i="3"/>
  <c r="M33" i="3" s="1"/>
  <c r="H27" i="3"/>
  <c r="I27" i="3" s="1"/>
  <c r="H25" i="3"/>
  <c r="I25" i="3" s="1"/>
  <c r="AA34" i="1" l="1"/>
  <c r="AB37" i="1" s="1"/>
  <c r="Z34" i="1"/>
  <c r="AD31" i="1"/>
  <c r="AE31" i="1"/>
  <c r="AF34" i="1" s="1"/>
  <c r="AA32" i="1" l="1"/>
  <c r="AB35" i="1" s="1"/>
  <c r="AA33" i="1"/>
  <c r="AB36" i="1" s="1"/>
  <c r="Z32" i="1"/>
  <c r="Z33" i="1"/>
  <c r="AE27" i="1"/>
  <c r="AE28" i="1"/>
  <c r="AE29" i="1"/>
  <c r="AE30" i="1"/>
  <c r="AF33" i="1" s="1"/>
  <c r="AD27" i="1"/>
  <c r="AD28" i="1"/>
  <c r="AD29" i="1"/>
  <c r="AD30" i="1"/>
  <c r="AF30" i="1" l="1"/>
  <c r="AF32" i="1"/>
  <c r="AF31" i="1"/>
  <c r="R4" i="2"/>
  <c r="S11" i="2" s="1"/>
  <c r="R3" i="2"/>
  <c r="H9" i="2"/>
  <c r="K9" i="2"/>
  <c r="C7" i="2"/>
  <c r="E6" i="2"/>
  <c r="T11" i="2" l="1"/>
  <c r="U11" i="2" s="1"/>
  <c r="L3" i="2"/>
  <c r="L6" i="2"/>
  <c r="L7" i="2"/>
  <c r="X4" i="2" s="1"/>
  <c r="L4" i="2"/>
  <c r="L8" i="2"/>
  <c r="X5" i="2" s="1"/>
  <c r="L5" i="2"/>
  <c r="I4" i="2"/>
  <c r="I8" i="2"/>
  <c r="I5" i="2"/>
  <c r="I3" i="2"/>
  <c r="I6" i="2"/>
  <c r="H10" i="2"/>
  <c r="I7" i="2"/>
  <c r="V4" i="2" s="1"/>
  <c r="E3" i="2"/>
  <c r="E11" i="2"/>
  <c r="E5" i="2"/>
  <c r="E8" i="2"/>
  <c r="E7" i="2"/>
  <c r="E9" i="2"/>
  <c r="E4" i="2"/>
  <c r="R6" i="2"/>
  <c r="S3" i="2" s="1"/>
  <c r="S12" i="2"/>
  <c r="E10" i="2"/>
  <c r="K10" i="2"/>
  <c r="P6" i="2"/>
  <c r="Q4" i="2" s="1"/>
  <c r="C10" i="2"/>
  <c r="C6" i="2"/>
  <c r="C9" i="2"/>
  <c r="C5" i="2"/>
  <c r="C8" i="2"/>
  <c r="S10" i="2"/>
  <c r="C3" i="2"/>
  <c r="C4" i="2"/>
  <c r="C11" i="2"/>
  <c r="AE9" i="1"/>
  <c r="AE10" i="1"/>
  <c r="AE11" i="1"/>
  <c r="AE17" i="1"/>
  <c r="AF20" i="1" s="1"/>
  <c r="AE18" i="1"/>
  <c r="AE19" i="1"/>
  <c r="AE20" i="1"/>
  <c r="AE21" i="1"/>
  <c r="AE22" i="1"/>
  <c r="AE23" i="1"/>
  <c r="AE24" i="1"/>
  <c r="AE25" i="1"/>
  <c r="AF28" i="1" s="1"/>
  <c r="AE26" i="1"/>
  <c r="AF29" i="1" s="1"/>
  <c r="AE8" i="1"/>
  <c r="AA4" i="1"/>
  <c r="AA5" i="1"/>
  <c r="AB8" i="1" s="1"/>
  <c r="AA6" i="1"/>
  <c r="AA7" i="1"/>
  <c r="AA8" i="1"/>
  <c r="AA9" i="1"/>
  <c r="AB12" i="1" s="1"/>
  <c r="AA10" i="1"/>
  <c r="AA11" i="1"/>
  <c r="AA12" i="1"/>
  <c r="AA13" i="1"/>
  <c r="AB16" i="1" s="1"/>
  <c r="AA14" i="1"/>
  <c r="AA15" i="1"/>
  <c r="AA16" i="1"/>
  <c r="AA17" i="1"/>
  <c r="AB20" i="1" s="1"/>
  <c r="AA18" i="1"/>
  <c r="AA19" i="1"/>
  <c r="AA20" i="1"/>
  <c r="AA21" i="1"/>
  <c r="AB24" i="1" s="1"/>
  <c r="AA22" i="1"/>
  <c r="AA23" i="1"/>
  <c r="AA24" i="1"/>
  <c r="AA25" i="1"/>
  <c r="AB28" i="1" s="1"/>
  <c r="AA26" i="1"/>
  <c r="AA27" i="1"/>
  <c r="AA28" i="1"/>
  <c r="AA29" i="1"/>
  <c r="AB32" i="1" s="1"/>
  <c r="AA30" i="1"/>
  <c r="AB33" i="1" s="1"/>
  <c r="AA31" i="1"/>
  <c r="AB34" i="1" s="1"/>
  <c r="AA3" i="1"/>
  <c r="AB6" i="1" s="1"/>
  <c r="AD26" i="1"/>
  <c r="Z30" i="1"/>
  <c r="Z31" i="1"/>
  <c r="AF24" i="1" l="1"/>
  <c r="T10" i="2"/>
  <c r="U10" i="2" s="1"/>
  <c r="V3" i="2"/>
  <c r="I9" i="2"/>
  <c r="AB27" i="1"/>
  <c r="AB19" i="1"/>
  <c r="AB11" i="1"/>
  <c r="AF27" i="1"/>
  <c r="AF23" i="1"/>
  <c r="X3" i="2"/>
  <c r="L9" i="2"/>
  <c r="AB31" i="1"/>
  <c r="AB23" i="1"/>
  <c r="AB15" i="1"/>
  <c r="AB7" i="1"/>
  <c r="AB30" i="1"/>
  <c r="AB26" i="1"/>
  <c r="AB22" i="1"/>
  <c r="AB18" i="1"/>
  <c r="AB14" i="1"/>
  <c r="AB10" i="1"/>
  <c r="AF11" i="1"/>
  <c r="AF26" i="1"/>
  <c r="AF22" i="1"/>
  <c r="T12" i="2"/>
  <c r="U12" i="2" s="1"/>
  <c r="M3" i="2"/>
  <c r="V5" i="2"/>
  <c r="W12" i="2" s="1"/>
  <c r="X12" i="2" s="1"/>
  <c r="AB29" i="1"/>
  <c r="AB25" i="1"/>
  <c r="AB21" i="1"/>
  <c r="AB17" i="1"/>
  <c r="AB13" i="1"/>
  <c r="AB9" i="1"/>
  <c r="AF25" i="1"/>
  <c r="AF21" i="1"/>
  <c r="J7" i="2"/>
  <c r="J4" i="2"/>
  <c r="W11" i="2"/>
  <c r="X11" i="2" s="1"/>
  <c r="Q5" i="2"/>
  <c r="P11" i="2"/>
  <c r="P12" i="2"/>
  <c r="P10" i="2"/>
  <c r="S5" i="2"/>
  <c r="S4" i="2"/>
  <c r="Q3" i="2"/>
  <c r="S13" i="2"/>
  <c r="AD2" i="1"/>
  <c r="AD3" i="1"/>
  <c r="AD4" i="1"/>
  <c r="AD8" i="1"/>
  <c r="AD9" i="1"/>
  <c r="AD10" i="1"/>
  <c r="AD11" i="1"/>
  <c r="AD17" i="1"/>
  <c r="AD18" i="1"/>
  <c r="AD19" i="1"/>
  <c r="AD20" i="1"/>
  <c r="AD21" i="1"/>
  <c r="AD22" i="1"/>
  <c r="AD23" i="1"/>
  <c r="AD24" i="1"/>
  <c r="AD25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U13" i="2" l="1"/>
  <c r="M7" i="2"/>
  <c r="M4" i="2"/>
  <c r="M8" i="2"/>
  <c r="M6" i="2"/>
  <c r="J5" i="2"/>
  <c r="J6" i="2"/>
  <c r="J3" i="2"/>
  <c r="J8" i="2"/>
  <c r="X6" i="2"/>
  <c r="Y3" i="2" s="1"/>
  <c r="W10" i="2"/>
  <c r="V6" i="2"/>
  <c r="M5" i="2"/>
  <c r="G33" i="1"/>
  <c r="E25" i="1"/>
  <c r="E27" i="1"/>
  <c r="Y4" i="2" l="1"/>
  <c r="Y5" i="2"/>
  <c r="Q12" i="2"/>
  <c r="W4" i="2"/>
  <c r="W3" i="2"/>
  <c r="Q11" i="2"/>
  <c r="Q10" i="2"/>
  <c r="W5" i="2"/>
  <c r="X10" i="2"/>
  <c r="X13" i="2" s="1"/>
  <c r="W13" i="2"/>
  <c r="Y13" i="2" l="1"/>
  <c r="Y12" i="2"/>
</calcChain>
</file>

<file path=xl/sharedStrings.xml><?xml version="1.0" encoding="utf-8"?>
<sst xmlns="http://schemas.openxmlformats.org/spreadsheetml/2006/main" count="81" uniqueCount="48">
  <si>
    <t>Italia</t>
  </si>
  <si>
    <t>Francia (+9)</t>
  </si>
  <si>
    <t>Alemania (+9)</t>
  </si>
  <si>
    <t>Spain (+7)</t>
  </si>
  <si>
    <t>UK (+15)</t>
  </si>
  <si>
    <t>Netherlands (+15)</t>
  </si>
  <si>
    <t>España</t>
  </si>
  <si>
    <t>0-9</t>
  </si>
  <si>
    <t>20-29</t>
  </si>
  <si>
    <t>30-39</t>
  </si>
  <si>
    <t>40-49</t>
  </si>
  <si>
    <t>50-59</t>
  </si>
  <si>
    <t>60-69</t>
  </si>
  <si>
    <t>70-79</t>
  </si>
  <si>
    <t>80 y +</t>
  </si>
  <si>
    <t>10-19</t>
  </si>
  <si>
    <t>Hombres</t>
  </si>
  <si>
    <t>Mujeres</t>
  </si>
  <si>
    <t>Edad</t>
  </si>
  <si>
    <t>Alemania</t>
  </si>
  <si>
    <t>0-4</t>
  </si>
  <si>
    <t>15-34</t>
  </si>
  <si>
    <t>5-14</t>
  </si>
  <si>
    <t>35-59</t>
  </si>
  <si>
    <t>60-79</t>
  </si>
  <si>
    <t>Casos/100000hab</t>
  </si>
  <si>
    <t>Casos</t>
  </si>
  <si>
    <t>0-59</t>
  </si>
  <si>
    <t>Totales</t>
  </si>
  <si>
    <t>Esp</t>
  </si>
  <si>
    <t>Let</t>
  </si>
  <si>
    <t>Predicción</t>
  </si>
  <si>
    <t>Casos/millon habs</t>
  </si>
  <si>
    <t>Spain (+5)</t>
  </si>
  <si>
    <t>Netherlands (+11)</t>
  </si>
  <si>
    <t>Alemania (+10)</t>
  </si>
  <si>
    <t>Francia (+11)</t>
  </si>
  <si>
    <t>UK (+16)</t>
  </si>
  <si>
    <t>Alemania (+11)</t>
  </si>
  <si>
    <t>Netherlands (+10)</t>
  </si>
  <si>
    <t>80-89</t>
  </si>
  <si>
    <t>90y+</t>
  </si>
  <si>
    <t>US (+14)</t>
  </si>
  <si>
    <t>Spain (+4)</t>
  </si>
  <si>
    <t>UK (+14)</t>
  </si>
  <si>
    <t>US (+12)</t>
  </si>
  <si>
    <t>US (+49)</t>
  </si>
  <si>
    <t>Fallecidos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</si>
</sst>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9" fontId="0" fillId="0" borderId="0" xfId="1" applyFont="1"/>
    <xf numFmtId="1" fontId="0" fillId="0" borderId="0" xfId="1" applyNumberFormat="1" applyFont="1"/>
    <xf numFmtId="49" fontId="0" fillId="0" borderId="0" xfId="0" applyNumberFormat="1"/>
    <xf numFmtId="10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Spain (+7)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1"/>
            <c:marker>
              <c:symbol val="x"/>
              <c:size val="10"/>
              <c:spPr>
                <a:noFill/>
                <a:ln w="349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2A41-4DC2-8406-11A6ED7132E7}"/>
              </c:ext>
            </c:extLst>
          </c:dPt>
          <c:xVal>
            <c:numRef>
              <c:f>Sheet1!$A$8:$A$69</c:f>
              <c:numCache>
                <c:formatCode>d\-mmm</c:formatCode>
                <c:ptCount val="62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</c:numCache>
            </c:numRef>
          </c:xVal>
          <c:yVal>
            <c:numRef>
              <c:f>Sheet1!$B$2:$B$63</c:f>
              <c:numCache>
                <c:formatCode>General</c:formatCode>
                <c:ptCount val="6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7</c:v>
                </c:pt>
                <c:pt idx="15">
                  <c:v>16</c:v>
                </c:pt>
                <c:pt idx="16">
                  <c:v>32</c:v>
                </c:pt>
                <c:pt idx="19">
                  <c:v>114</c:v>
                </c:pt>
                <c:pt idx="20">
                  <c:v>150</c:v>
                </c:pt>
                <c:pt idx="21">
                  <c:v>198</c:v>
                </c:pt>
                <c:pt idx="22">
                  <c:v>237</c:v>
                </c:pt>
                <c:pt idx="23">
                  <c:v>365</c:v>
                </c:pt>
                <c:pt idx="26">
                  <c:v>1204</c:v>
                </c:pt>
                <c:pt idx="27">
                  <c:v>1639</c:v>
                </c:pt>
                <c:pt idx="28">
                  <c:v>2140</c:v>
                </c:pt>
                <c:pt idx="29">
                  <c:v>2965</c:v>
                </c:pt>
                <c:pt idx="30">
                  <c:v>4231</c:v>
                </c:pt>
                <c:pt idx="31">
                  <c:v>5753</c:v>
                </c:pt>
                <c:pt idx="32">
                  <c:v>7753</c:v>
                </c:pt>
                <c:pt idx="33">
                  <c:v>9191</c:v>
                </c:pt>
                <c:pt idx="34">
                  <c:v>11178</c:v>
                </c:pt>
                <c:pt idx="35">
                  <c:v>13716</c:v>
                </c:pt>
                <c:pt idx="36">
                  <c:v>17147</c:v>
                </c:pt>
                <c:pt idx="37">
                  <c:v>19980</c:v>
                </c:pt>
                <c:pt idx="38">
                  <c:v>24926</c:v>
                </c:pt>
                <c:pt idx="39">
                  <c:v>28572</c:v>
                </c:pt>
                <c:pt idx="40">
                  <c:v>33089</c:v>
                </c:pt>
                <c:pt idx="41">
                  <c:v>39673</c:v>
                </c:pt>
                <c:pt idx="42">
                  <c:v>47610</c:v>
                </c:pt>
                <c:pt idx="43">
                  <c:v>56188</c:v>
                </c:pt>
                <c:pt idx="44">
                  <c:v>64059</c:v>
                </c:pt>
                <c:pt idx="45">
                  <c:v>72248</c:v>
                </c:pt>
                <c:pt idx="46">
                  <c:v>78797</c:v>
                </c:pt>
                <c:pt idx="47">
                  <c:v>85195</c:v>
                </c:pt>
                <c:pt idx="48">
                  <c:v>94417</c:v>
                </c:pt>
                <c:pt idx="49">
                  <c:v>102136</c:v>
                </c:pt>
                <c:pt idx="50">
                  <c:v>110238</c:v>
                </c:pt>
                <c:pt idx="51">
                  <c:v>117710</c:v>
                </c:pt>
                <c:pt idx="52">
                  <c:v>124736</c:v>
                </c:pt>
                <c:pt idx="53">
                  <c:v>130759</c:v>
                </c:pt>
                <c:pt idx="54">
                  <c:v>135032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A41-4DC2-8406-11A6ED7132E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Netherlands (+15)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Sheet1!$C$2:$C$70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7</c:v>
                </c:pt>
                <c:pt idx="18">
                  <c:v>10</c:v>
                </c:pt>
                <c:pt idx="19">
                  <c:v>18</c:v>
                </c:pt>
                <c:pt idx="20">
                  <c:v>24</c:v>
                </c:pt>
                <c:pt idx="21">
                  <c:v>38</c:v>
                </c:pt>
                <c:pt idx="22">
                  <c:v>82</c:v>
                </c:pt>
                <c:pt idx="23">
                  <c:v>128</c:v>
                </c:pt>
                <c:pt idx="24">
                  <c:v>188</c:v>
                </c:pt>
                <c:pt idx="25">
                  <c:v>264</c:v>
                </c:pt>
                <c:pt idx="26">
                  <c:v>321</c:v>
                </c:pt>
                <c:pt idx="27">
                  <c:v>382</c:v>
                </c:pt>
                <c:pt idx="28">
                  <c:v>503</c:v>
                </c:pt>
                <c:pt idx="29">
                  <c:v>614</c:v>
                </c:pt>
                <c:pt idx="30">
                  <c:v>804</c:v>
                </c:pt>
                <c:pt idx="31">
                  <c:v>959</c:v>
                </c:pt>
                <c:pt idx="32">
                  <c:v>1135</c:v>
                </c:pt>
                <c:pt idx="33">
                  <c:v>1413</c:v>
                </c:pt>
                <c:pt idx="34">
                  <c:v>1705</c:v>
                </c:pt>
                <c:pt idx="35">
                  <c:v>2051</c:v>
                </c:pt>
                <c:pt idx="36">
                  <c:v>2460</c:v>
                </c:pt>
                <c:pt idx="37">
                  <c:v>2994</c:v>
                </c:pt>
                <c:pt idx="38">
                  <c:v>3631</c:v>
                </c:pt>
                <c:pt idx="39">
                  <c:v>4204</c:v>
                </c:pt>
                <c:pt idx="40">
                  <c:v>4749</c:v>
                </c:pt>
                <c:pt idx="41">
                  <c:v>5560</c:v>
                </c:pt>
                <c:pt idx="42">
                  <c:v>6412</c:v>
                </c:pt>
                <c:pt idx="43">
                  <c:v>7431</c:v>
                </c:pt>
                <c:pt idx="44">
                  <c:v>8603</c:v>
                </c:pt>
                <c:pt idx="45">
                  <c:v>9762</c:v>
                </c:pt>
                <c:pt idx="46">
                  <c:v>10866</c:v>
                </c:pt>
                <c:pt idx="47">
                  <c:v>11750</c:v>
                </c:pt>
                <c:pt idx="48">
                  <c:v>12595</c:v>
                </c:pt>
                <c:pt idx="49">
                  <c:v>13614</c:v>
                </c:pt>
                <c:pt idx="50">
                  <c:v>13614</c:v>
                </c:pt>
                <c:pt idx="51">
                  <c:v>15723</c:v>
                </c:pt>
                <c:pt idx="52">
                  <c:v>16627</c:v>
                </c:pt>
                <c:pt idx="53">
                  <c:v>17851</c:v>
                </c:pt>
                <c:pt idx="54">
                  <c:v>18917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A41-4DC2-8406-11A6ED7132E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Pt>
            <c:idx val="27"/>
            <c:marker>
              <c:symbol val="x"/>
              <c:size val="10"/>
              <c:spPr>
                <a:noFill/>
                <a:ln w="28575">
                  <a:solidFill>
                    <a:schemeClr val="accent3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A41-4DC2-8406-11A6ED7132E7}"/>
              </c:ext>
            </c:extLst>
          </c:dPt>
          <c:xVal>
            <c:numRef>
              <c:f>Sheet1!$A$17:$A$70</c:f>
              <c:numCache>
                <c:formatCode>d\-mmm</c:formatCode>
                <c:ptCount val="54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</c:numCache>
            </c:numRef>
          </c:xVal>
          <c:yVal>
            <c:numRef>
              <c:f>Sheet1!$D$2:$D$54</c:f>
              <c:numCache>
                <c:formatCode>General</c:formatCode>
                <c:ptCount val="5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20</c:v>
                </c:pt>
                <c:pt idx="10">
                  <c:v>62</c:v>
                </c:pt>
                <c:pt idx="11">
                  <c:v>155</c:v>
                </c:pt>
                <c:pt idx="12">
                  <c:v>229</c:v>
                </c:pt>
                <c:pt idx="13">
                  <c:v>322</c:v>
                </c:pt>
                <c:pt idx="14">
                  <c:v>400</c:v>
                </c:pt>
                <c:pt idx="15">
                  <c:v>650</c:v>
                </c:pt>
                <c:pt idx="16">
                  <c:v>888</c:v>
                </c:pt>
                <c:pt idx="17">
                  <c:v>1128</c:v>
                </c:pt>
                <c:pt idx="18">
                  <c:v>1694</c:v>
                </c:pt>
                <c:pt idx="19">
                  <c:v>2036</c:v>
                </c:pt>
                <c:pt idx="20">
                  <c:v>2502</c:v>
                </c:pt>
                <c:pt idx="21">
                  <c:v>3089</c:v>
                </c:pt>
                <c:pt idx="22">
                  <c:v>3858</c:v>
                </c:pt>
                <c:pt idx="23">
                  <c:v>4636</c:v>
                </c:pt>
                <c:pt idx="24">
                  <c:v>5883</c:v>
                </c:pt>
                <c:pt idx="25">
                  <c:v>7375</c:v>
                </c:pt>
                <c:pt idx="26">
                  <c:v>9172</c:v>
                </c:pt>
                <c:pt idx="27">
                  <c:v>10149</c:v>
                </c:pt>
                <c:pt idx="28">
                  <c:v>12462</c:v>
                </c:pt>
                <c:pt idx="29">
                  <c:v>15113</c:v>
                </c:pt>
                <c:pt idx="30">
                  <c:v>17660</c:v>
                </c:pt>
                <c:pt idx="31">
                  <c:v>21157</c:v>
                </c:pt>
                <c:pt idx="32">
                  <c:v>24747</c:v>
                </c:pt>
                <c:pt idx="33">
                  <c:v>27980</c:v>
                </c:pt>
                <c:pt idx="34">
                  <c:v>31506</c:v>
                </c:pt>
                <c:pt idx="35">
                  <c:v>35713</c:v>
                </c:pt>
                <c:pt idx="36">
                  <c:v>41035</c:v>
                </c:pt>
                <c:pt idx="37">
                  <c:v>47021</c:v>
                </c:pt>
                <c:pt idx="38">
                  <c:v>53578</c:v>
                </c:pt>
                <c:pt idx="39">
                  <c:v>59138</c:v>
                </c:pt>
                <c:pt idx="40">
                  <c:v>63927</c:v>
                </c:pt>
                <c:pt idx="41">
                  <c:v>69176</c:v>
                </c:pt>
                <c:pt idx="42">
                  <c:v>74386</c:v>
                </c:pt>
                <c:pt idx="43">
                  <c:v>80539</c:v>
                </c:pt>
                <c:pt idx="44">
                  <c:v>86498</c:v>
                </c:pt>
                <c:pt idx="45">
                  <c:v>92472</c:v>
                </c:pt>
                <c:pt idx="46">
                  <c:v>97689</c:v>
                </c:pt>
                <c:pt idx="47">
                  <c:v>101739</c:v>
                </c:pt>
                <c:pt idx="48">
                  <c:v>105792</c:v>
                </c:pt>
                <c:pt idx="49">
                  <c:v>110574</c:v>
                </c:pt>
                <c:pt idx="50">
                  <c:v>115242</c:v>
                </c:pt>
                <c:pt idx="51">
                  <c:v>119827</c:v>
                </c:pt>
                <c:pt idx="52">
                  <c:v>124632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A41-4DC2-8406-11A6ED7132E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Sheet1!$A$7:$A$69</c:f>
              <c:numCache>
                <c:formatCode>d\-mmm</c:formatCode>
                <c:ptCount val="63"/>
                <c:pt idx="0">
                  <c:v>43878</c:v>
                </c:pt>
                <c:pt idx="1">
                  <c:v>43879</c:v>
                </c:pt>
                <c:pt idx="2">
                  <c:v>43880</c:v>
                </c:pt>
                <c:pt idx="3">
                  <c:v>43881</c:v>
                </c:pt>
                <c:pt idx="4">
                  <c:v>43882</c:v>
                </c:pt>
                <c:pt idx="5">
                  <c:v>43883</c:v>
                </c:pt>
                <c:pt idx="6">
                  <c:v>43884</c:v>
                </c:pt>
                <c:pt idx="7">
                  <c:v>43885</c:v>
                </c:pt>
                <c:pt idx="8">
                  <c:v>43886</c:v>
                </c:pt>
                <c:pt idx="9">
                  <c:v>43887</c:v>
                </c:pt>
                <c:pt idx="10">
                  <c:v>43888</c:v>
                </c:pt>
                <c:pt idx="11">
                  <c:v>43889</c:v>
                </c:pt>
                <c:pt idx="12">
                  <c:v>43890</c:v>
                </c:pt>
                <c:pt idx="13">
                  <c:v>43891</c:v>
                </c:pt>
                <c:pt idx="14">
                  <c:v>43892</c:v>
                </c:pt>
                <c:pt idx="15">
                  <c:v>43893</c:v>
                </c:pt>
                <c:pt idx="16">
                  <c:v>43894</c:v>
                </c:pt>
                <c:pt idx="17">
                  <c:v>43895</c:v>
                </c:pt>
                <c:pt idx="18">
                  <c:v>43896</c:v>
                </c:pt>
                <c:pt idx="19">
                  <c:v>43897</c:v>
                </c:pt>
                <c:pt idx="20">
                  <c:v>43898</c:v>
                </c:pt>
                <c:pt idx="21">
                  <c:v>43899</c:v>
                </c:pt>
                <c:pt idx="22">
                  <c:v>43900</c:v>
                </c:pt>
                <c:pt idx="23">
                  <c:v>43901</c:v>
                </c:pt>
                <c:pt idx="24">
                  <c:v>43902</c:v>
                </c:pt>
                <c:pt idx="25">
                  <c:v>43903</c:v>
                </c:pt>
                <c:pt idx="26">
                  <c:v>43904</c:v>
                </c:pt>
                <c:pt idx="27">
                  <c:v>43905</c:v>
                </c:pt>
                <c:pt idx="28">
                  <c:v>43906</c:v>
                </c:pt>
                <c:pt idx="29">
                  <c:v>43907</c:v>
                </c:pt>
                <c:pt idx="30">
                  <c:v>43908</c:v>
                </c:pt>
                <c:pt idx="31">
                  <c:v>43909</c:v>
                </c:pt>
                <c:pt idx="32">
                  <c:v>43910</c:v>
                </c:pt>
                <c:pt idx="33">
                  <c:v>43911</c:v>
                </c:pt>
                <c:pt idx="34">
                  <c:v>43912</c:v>
                </c:pt>
                <c:pt idx="35">
                  <c:v>43913</c:v>
                </c:pt>
                <c:pt idx="36">
                  <c:v>43914</c:v>
                </c:pt>
                <c:pt idx="37">
                  <c:v>43915</c:v>
                </c:pt>
                <c:pt idx="38">
                  <c:v>43916</c:v>
                </c:pt>
                <c:pt idx="39">
                  <c:v>43917</c:v>
                </c:pt>
                <c:pt idx="40">
                  <c:v>43918</c:v>
                </c:pt>
                <c:pt idx="41">
                  <c:v>43919</c:v>
                </c:pt>
                <c:pt idx="42">
                  <c:v>43920</c:v>
                </c:pt>
                <c:pt idx="43">
                  <c:v>43921</c:v>
                </c:pt>
                <c:pt idx="44">
                  <c:v>43922</c:v>
                </c:pt>
                <c:pt idx="45">
                  <c:v>43923</c:v>
                </c:pt>
                <c:pt idx="46">
                  <c:v>43924</c:v>
                </c:pt>
                <c:pt idx="47">
                  <c:v>43925</c:v>
                </c:pt>
                <c:pt idx="48">
                  <c:v>43926</c:v>
                </c:pt>
                <c:pt idx="49">
                  <c:v>43927</c:v>
                </c:pt>
                <c:pt idx="50">
                  <c:v>43928</c:v>
                </c:pt>
                <c:pt idx="51">
                  <c:v>43929</c:v>
                </c:pt>
                <c:pt idx="52">
                  <c:v>43930</c:v>
                </c:pt>
                <c:pt idx="53">
                  <c:v>43931</c:v>
                </c:pt>
                <c:pt idx="54">
                  <c:v>43932</c:v>
                </c:pt>
                <c:pt idx="55">
                  <c:v>43933</c:v>
                </c:pt>
                <c:pt idx="56">
                  <c:v>43934</c:v>
                </c:pt>
                <c:pt idx="57">
                  <c:v>43935</c:v>
                </c:pt>
                <c:pt idx="58">
                  <c:v>43936</c:v>
                </c:pt>
                <c:pt idx="59">
                  <c:v>43937</c:v>
                </c:pt>
                <c:pt idx="60">
                  <c:v>43938</c:v>
                </c:pt>
                <c:pt idx="61">
                  <c:v>43939</c:v>
                </c:pt>
                <c:pt idx="62">
                  <c:v>43940</c:v>
                </c:pt>
              </c:numCache>
            </c:numRef>
          </c:xVal>
          <c:yVal>
            <c:numRef>
              <c:f>Sheet1!$E$2:$E$63</c:f>
              <c:numCache>
                <c:formatCode>General</c:formatCode>
                <c:ptCount val="62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17</c:v>
                </c:pt>
                <c:pt idx="14">
                  <c:v>27</c:v>
                </c:pt>
                <c:pt idx="15">
                  <c:v>46</c:v>
                </c:pt>
                <c:pt idx="16">
                  <c:v>48</c:v>
                </c:pt>
                <c:pt idx="17">
                  <c:v>79</c:v>
                </c:pt>
                <c:pt idx="18">
                  <c:v>130</c:v>
                </c:pt>
                <c:pt idx="19">
                  <c:v>157</c:v>
                </c:pt>
                <c:pt idx="20">
                  <c:v>196</c:v>
                </c:pt>
                <c:pt idx="21">
                  <c:v>262</c:v>
                </c:pt>
                <c:pt idx="22">
                  <c:v>534</c:v>
                </c:pt>
                <c:pt idx="23">
                  <c:v>684</c:v>
                </c:pt>
                <c:pt idx="24">
                  <c:v>847</c:v>
                </c:pt>
                <c:pt idx="25">
                  <c:v>902</c:v>
                </c:pt>
                <c:pt idx="26">
                  <c:v>1139</c:v>
                </c:pt>
                <c:pt idx="27">
                  <c:v>1296</c:v>
                </c:pt>
                <c:pt idx="28">
                  <c:v>1567</c:v>
                </c:pt>
                <c:pt idx="29">
                  <c:v>2369</c:v>
                </c:pt>
                <c:pt idx="30">
                  <c:v>3062</c:v>
                </c:pt>
                <c:pt idx="31">
                  <c:v>3795</c:v>
                </c:pt>
                <c:pt idx="32">
                  <c:v>4838</c:v>
                </c:pt>
                <c:pt idx="33">
                  <c:v>5397</c:v>
                </c:pt>
                <c:pt idx="34">
                  <c:v>7156</c:v>
                </c:pt>
                <c:pt idx="35">
                  <c:v>8198</c:v>
                </c:pt>
                <c:pt idx="36">
                  <c:v>14138</c:v>
                </c:pt>
                <c:pt idx="37">
                  <c:v>18323</c:v>
                </c:pt>
                <c:pt idx="38">
                  <c:v>21463</c:v>
                </c:pt>
                <c:pt idx="39">
                  <c:v>24774</c:v>
                </c:pt>
                <c:pt idx="40">
                  <c:v>29212</c:v>
                </c:pt>
                <c:pt idx="41">
                  <c:v>31554</c:v>
                </c:pt>
                <c:pt idx="42">
                  <c:v>36508</c:v>
                </c:pt>
                <c:pt idx="43">
                  <c:v>42288</c:v>
                </c:pt>
                <c:pt idx="44">
                  <c:v>48582</c:v>
                </c:pt>
                <c:pt idx="45">
                  <c:v>52547</c:v>
                </c:pt>
                <c:pt idx="46">
                  <c:v>57298</c:v>
                </c:pt>
                <c:pt idx="47">
                  <c:v>61913</c:v>
                </c:pt>
                <c:pt idx="48">
                  <c:v>67366</c:v>
                </c:pt>
                <c:pt idx="49">
                  <c:v>73522</c:v>
                </c:pt>
                <c:pt idx="50">
                  <c:v>73522</c:v>
                </c:pt>
                <c:pt idx="51">
                  <c:v>79696</c:v>
                </c:pt>
                <c:pt idx="52">
                  <c:v>85778</c:v>
                </c:pt>
                <c:pt idx="53">
                  <c:v>91714</c:v>
                </c:pt>
                <c:pt idx="54">
                  <c:v>100770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41-4DC2-8406-11A6ED7132E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33"/>
            <c:marker>
              <c:symbol val="x"/>
              <c:size val="10"/>
              <c:spPr>
                <a:noFill/>
                <a:ln w="25400">
                  <a:solidFill>
                    <a:schemeClr val="accent5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2A41-4DC2-8406-11A6ED7132E7}"/>
              </c:ext>
            </c:extLst>
          </c:dPt>
          <c:xVal>
            <c:numRef>
              <c:f>Sheet1!$A$8:$A$70</c:f>
              <c:numCache>
                <c:formatCode>d\-mmm</c:formatCode>
                <c:ptCount val="63"/>
                <c:pt idx="0">
                  <c:v>43879</c:v>
                </c:pt>
                <c:pt idx="1">
                  <c:v>43880</c:v>
                </c:pt>
                <c:pt idx="2">
                  <c:v>43881</c:v>
                </c:pt>
                <c:pt idx="3">
                  <c:v>43882</c:v>
                </c:pt>
                <c:pt idx="4">
                  <c:v>43883</c:v>
                </c:pt>
                <c:pt idx="5">
                  <c:v>43884</c:v>
                </c:pt>
                <c:pt idx="6">
                  <c:v>43885</c:v>
                </c:pt>
                <c:pt idx="7">
                  <c:v>43886</c:v>
                </c:pt>
                <c:pt idx="8">
                  <c:v>43887</c:v>
                </c:pt>
                <c:pt idx="9">
                  <c:v>43888</c:v>
                </c:pt>
                <c:pt idx="10">
                  <c:v>43889</c:v>
                </c:pt>
                <c:pt idx="11">
                  <c:v>43890</c:v>
                </c:pt>
                <c:pt idx="12">
                  <c:v>43891</c:v>
                </c:pt>
                <c:pt idx="13">
                  <c:v>43892</c:v>
                </c:pt>
                <c:pt idx="14">
                  <c:v>43893</c:v>
                </c:pt>
                <c:pt idx="15">
                  <c:v>43894</c:v>
                </c:pt>
                <c:pt idx="16">
                  <c:v>43895</c:v>
                </c:pt>
                <c:pt idx="17">
                  <c:v>43896</c:v>
                </c:pt>
                <c:pt idx="18">
                  <c:v>43897</c:v>
                </c:pt>
                <c:pt idx="19">
                  <c:v>43898</c:v>
                </c:pt>
                <c:pt idx="20">
                  <c:v>43899</c:v>
                </c:pt>
                <c:pt idx="21">
                  <c:v>43900</c:v>
                </c:pt>
                <c:pt idx="22">
                  <c:v>43901</c:v>
                </c:pt>
                <c:pt idx="23">
                  <c:v>43902</c:v>
                </c:pt>
                <c:pt idx="24">
                  <c:v>43903</c:v>
                </c:pt>
                <c:pt idx="25">
                  <c:v>43904</c:v>
                </c:pt>
                <c:pt idx="26">
                  <c:v>43905</c:v>
                </c:pt>
                <c:pt idx="27">
                  <c:v>43906</c:v>
                </c:pt>
                <c:pt idx="28">
                  <c:v>43907</c:v>
                </c:pt>
                <c:pt idx="29">
                  <c:v>43908</c:v>
                </c:pt>
                <c:pt idx="30">
                  <c:v>43909</c:v>
                </c:pt>
                <c:pt idx="31">
                  <c:v>43910</c:v>
                </c:pt>
                <c:pt idx="32">
                  <c:v>43911</c:v>
                </c:pt>
                <c:pt idx="33">
                  <c:v>43912</c:v>
                </c:pt>
                <c:pt idx="34">
                  <c:v>43913</c:v>
                </c:pt>
                <c:pt idx="35">
                  <c:v>43914</c:v>
                </c:pt>
                <c:pt idx="36">
                  <c:v>43915</c:v>
                </c:pt>
                <c:pt idx="37">
                  <c:v>43916</c:v>
                </c:pt>
                <c:pt idx="38">
                  <c:v>43917</c:v>
                </c:pt>
                <c:pt idx="39">
                  <c:v>43918</c:v>
                </c:pt>
                <c:pt idx="40">
                  <c:v>43919</c:v>
                </c:pt>
                <c:pt idx="41">
                  <c:v>43920</c:v>
                </c:pt>
                <c:pt idx="42">
                  <c:v>43921</c:v>
                </c:pt>
                <c:pt idx="43">
                  <c:v>43922</c:v>
                </c:pt>
                <c:pt idx="44">
                  <c:v>43923</c:v>
                </c:pt>
                <c:pt idx="45">
                  <c:v>43924</c:v>
                </c:pt>
                <c:pt idx="46">
                  <c:v>43925</c:v>
                </c:pt>
                <c:pt idx="47">
                  <c:v>43926</c:v>
                </c:pt>
                <c:pt idx="48">
                  <c:v>43927</c:v>
                </c:pt>
                <c:pt idx="49">
                  <c:v>43928</c:v>
                </c:pt>
                <c:pt idx="50">
                  <c:v>43929</c:v>
                </c:pt>
                <c:pt idx="51">
                  <c:v>43930</c:v>
                </c:pt>
                <c:pt idx="52">
                  <c:v>43931</c:v>
                </c:pt>
                <c:pt idx="53">
                  <c:v>43932</c:v>
                </c:pt>
                <c:pt idx="54">
                  <c:v>43933</c:v>
                </c:pt>
                <c:pt idx="55">
                  <c:v>43934</c:v>
                </c:pt>
                <c:pt idx="56">
                  <c:v>43935</c:v>
                </c:pt>
                <c:pt idx="57">
                  <c:v>43936</c:v>
                </c:pt>
                <c:pt idx="58">
                  <c:v>43937</c:v>
                </c:pt>
                <c:pt idx="59">
                  <c:v>43938</c:v>
                </c:pt>
                <c:pt idx="60">
                  <c:v>43939</c:v>
                </c:pt>
                <c:pt idx="61">
                  <c:v>43940</c:v>
                </c:pt>
                <c:pt idx="62">
                  <c:v>43941</c:v>
                </c:pt>
              </c:numCache>
            </c:numRef>
          </c:xVal>
          <c:yVal>
            <c:numRef>
              <c:f>Sheet1!$F$2:$F$64</c:f>
              <c:numCache>
                <c:formatCode>General</c:formatCode>
                <c:ptCount val="6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14</c:v>
                </c:pt>
                <c:pt idx="15">
                  <c:v>17</c:v>
                </c:pt>
                <c:pt idx="16">
                  <c:v>38</c:v>
                </c:pt>
                <c:pt idx="17">
                  <c:v>57</c:v>
                </c:pt>
                <c:pt idx="18">
                  <c:v>100</c:v>
                </c:pt>
                <c:pt idx="19">
                  <c:v>191</c:v>
                </c:pt>
                <c:pt idx="20">
                  <c:v>212</c:v>
                </c:pt>
                <c:pt idx="21">
                  <c:v>285</c:v>
                </c:pt>
                <c:pt idx="22">
                  <c:v>423</c:v>
                </c:pt>
                <c:pt idx="23">
                  <c:v>613</c:v>
                </c:pt>
                <c:pt idx="24">
                  <c:v>716</c:v>
                </c:pt>
                <c:pt idx="25">
                  <c:v>1126</c:v>
                </c:pt>
                <c:pt idx="26">
                  <c:v>1412</c:v>
                </c:pt>
                <c:pt idx="27">
                  <c:v>1784</c:v>
                </c:pt>
                <c:pt idx="28">
                  <c:v>2281</c:v>
                </c:pt>
                <c:pt idx="29">
                  <c:v>2876</c:v>
                </c:pt>
                <c:pt idx="30">
                  <c:v>3661</c:v>
                </c:pt>
                <c:pt idx="31">
                  <c:v>4499</c:v>
                </c:pt>
                <c:pt idx="32">
                  <c:v>5423</c:v>
                </c:pt>
                <c:pt idx="33">
                  <c:v>7174</c:v>
                </c:pt>
                <c:pt idx="34">
                  <c:v>7730</c:v>
                </c:pt>
                <c:pt idx="35">
                  <c:v>9134</c:v>
                </c:pt>
                <c:pt idx="36">
                  <c:v>10995</c:v>
                </c:pt>
                <c:pt idx="37">
                  <c:v>12475</c:v>
                </c:pt>
                <c:pt idx="38">
                  <c:v>14459</c:v>
                </c:pt>
                <c:pt idx="39">
                  <c:v>16018</c:v>
                </c:pt>
                <c:pt idx="40">
                  <c:v>19856</c:v>
                </c:pt>
                <c:pt idx="41">
                  <c:v>22302</c:v>
                </c:pt>
                <c:pt idx="42">
                  <c:v>25233</c:v>
                </c:pt>
                <c:pt idx="43">
                  <c:v>29155</c:v>
                </c:pt>
                <c:pt idx="44">
                  <c:v>32964</c:v>
                </c:pt>
                <c:pt idx="45">
                  <c:v>37575</c:v>
                </c:pt>
                <c:pt idx="46">
                  <c:v>40174</c:v>
                </c:pt>
                <c:pt idx="47">
                  <c:v>44550</c:v>
                </c:pt>
                <c:pt idx="48">
                  <c:v>52128</c:v>
                </c:pt>
                <c:pt idx="49">
                  <c:v>56989</c:v>
                </c:pt>
                <c:pt idx="50">
                  <c:v>59105</c:v>
                </c:pt>
                <c:pt idx="51">
                  <c:v>64338</c:v>
                </c:pt>
                <c:pt idx="52">
                  <c:v>68605</c:v>
                </c:pt>
                <c:pt idx="53">
                  <c:v>70478</c:v>
                </c:pt>
                <c:pt idx="54">
                  <c:v>93480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A41-4DC2-8406-11A6ED7132E7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Sheet1!$A$2:$A$70</c:f>
              <c:numCache>
                <c:formatCode>d\-mmm</c:formatCode>
                <c:ptCount val="69"/>
                <c:pt idx="0">
                  <c:v>43873</c:v>
                </c:pt>
                <c:pt idx="1">
                  <c:v>43874</c:v>
                </c:pt>
                <c:pt idx="2">
                  <c:v>43875</c:v>
                </c:pt>
                <c:pt idx="3">
                  <c:v>43876</c:v>
                </c:pt>
                <c:pt idx="4">
                  <c:v>43877</c:v>
                </c:pt>
                <c:pt idx="5">
                  <c:v>43878</c:v>
                </c:pt>
                <c:pt idx="6">
                  <c:v>43879</c:v>
                </c:pt>
                <c:pt idx="7">
                  <c:v>43880</c:v>
                </c:pt>
                <c:pt idx="8">
                  <c:v>43881</c:v>
                </c:pt>
                <c:pt idx="9">
                  <c:v>43882</c:v>
                </c:pt>
                <c:pt idx="10">
                  <c:v>43883</c:v>
                </c:pt>
                <c:pt idx="11">
                  <c:v>43884</c:v>
                </c:pt>
                <c:pt idx="12">
                  <c:v>43885</c:v>
                </c:pt>
                <c:pt idx="13">
                  <c:v>43886</c:v>
                </c:pt>
                <c:pt idx="14">
                  <c:v>43887</c:v>
                </c:pt>
                <c:pt idx="15">
                  <c:v>43888</c:v>
                </c:pt>
                <c:pt idx="16">
                  <c:v>43889</c:v>
                </c:pt>
                <c:pt idx="17">
                  <c:v>43890</c:v>
                </c:pt>
                <c:pt idx="18">
                  <c:v>43891</c:v>
                </c:pt>
                <c:pt idx="19">
                  <c:v>43892</c:v>
                </c:pt>
                <c:pt idx="20">
                  <c:v>43893</c:v>
                </c:pt>
                <c:pt idx="21">
                  <c:v>43894</c:v>
                </c:pt>
                <c:pt idx="22">
                  <c:v>43895</c:v>
                </c:pt>
                <c:pt idx="23">
                  <c:v>43896</c:v>
                </c:pt>
                <c:pt idx="24">
                  <c:v>43897</c:v>
                </c:pt>
                <c:pt idx="25">
                  <c:v>43898</c:v>
                </c:pt>
                <c:pt idx="26">
                  <c:v>43899</c:v>
                </c:pt>
                <c:pt idx="27">
                  <c:v>43900</c:v>
                </c:pt>
                <c:pt idx="28">
                  <c:v>43901</c:v>
                </c:pt>
                <c:pt idx="29">
                  <c:v>43902</c:v>
                </c:pt>
                <c:pt idx="30">
                  <c:v>43903</c:v>
                </c:pt>
                <c:pt idx="31">
                  <c:v>43904</c:v>
                </c:pt>
                <c:pt idx="32">
                  <c:v>43905</c:v>
                </c:pt>
                <c:pt idx="33">
                  <c:v>43906</c:v>
                </c:pt>
                <c:pt idx="34">
                  <c:v>43907</c:v>
                </c:pt>
                <c:pt idx="35">
                  <c:v>43908</c:v>
                </c:pt>
                <c:pt idx="36">
                  <c:v>43909</c:v>
                </c:pt>
                <c:pt idx="37">
                  <c:v>43910</c:v>
                </c:pt>
                <c:pt idx="38">
                  <c:v>43911</c:v>
                </c:pt>
                <c:pt idx="39">
                  <c:v>43912</c:v>
                </c:pt>
                <c:pt idx="40">
                  <c:v>43913</c:v>
                </c:pt>
                <c:pt idx="41">
                  <c:v>43914</c:v>
                </c:pt>
                <c:pt idx="42">
                  <c:v>43915</c:v>
                </c:pt>
                <c:pt idx="43">
                  <c:v>43916</c:v>
                </c:pt>
                <c:pt idx="44">
                  <c:v>43917</c:v>
                </c:pt>
                <c:pt idx="45">
                  <c:v>43918</c:v>
                </c:pt>
                <c:pt idx="46">
                  <c:v>43919</c:v>
                </c:pt>
                <c:pt idx="47">
                  <c:v>43920</c:v>
                </c:pt>
                <c:pt idx="48">
                  <c:v>43921</c:v>
                </c:pt>
                <c:pt idx="49">
                  <c:v>43922</c:v>
                </c:pt>
                <c:pt idx="50">
                  <c:v>43923</c:v>
                </c:pt>
                <c:pt idx="51">
                  <c:v>43924</c:v>
                </c:pt>
                <c:pt idx="52">
                  <c:v>43925</c:v>
                </c:pt>
                <c:pt idx="53">
                  <c:v>43926</c:v>
                </c:pt>
                <c:pt idx="54">
                  <c:v>43927</c:v>
                </c:pt>
                <c:pt idx="55">
                  <c:v>43928</c:v>
                </c:pt>
                <c:pt idx="56">
                  <c:v>43929</c:v>
                </c:pt>
                <c:pt idx="57">
                  <c:v>43930</c:v>
                </c:pt>
                <c:pt idx="58">
                  <c:v>43931</c:v>
                </c:pt>
                <c:pt idx="59">
                  <c:v>43932</c:v>
                </c:pt>
                <c:pt idx="60">
                  <c:v>43933</c:v>
                </c:pt>
                <c:pt idx="61">
                  <c:v>43934</c:v>
                </c:pt>
                <c:pt idx="62">
                  <c:v>43935</c:v>
                </c:pt>
                <c:pt idx="63">
                  <c:v>43936</c:v>
                </c:pt>
                <c:pt idx="64">
                  <c:v>43937</c:v>
                </c:pt>
                <c:pt idx="65">
                  <c:v>43938</c:v>
                </c:pt>
                <c:pt idx="66">
                  <c:v>43939</c:v>
                </c:pt>
                <c:pt idx="67">
                  <c:v>43940</c:v>
                </c:pt>
                <c:pt idx="68">
                  <c:v>43941</c:v>
                </c:pt>
              </c:numCache>
            </c:numRef>
          </c:xVal>
          <c:yVal>
            <c:numRef>
              <c:f>Sheet1!$G$2:$G$70</c:f>
              <c:numCache>
                <c:formatCode>General</c:formatCode>
                <c:ptCount val="69"/>
                <c:pt idx="0">
                  <c:v>8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19</c:v>
                </c:pt>
                <c:pt idx="17">
                  <c:v>23</c:v>
                </c:pt>
                <c:pt idx="18">
                  <c:v>35</c:v>
                </c:pt>
                <c:pt idx="19">
                  <c:v>40</c:v>
                </c:pt>
                <c:pt idx="20">
                  <c:v>51</c:v>
                </c:pt>
                <c:pt idx="21">
                  <c:v>85</c:v>
                </c:pt>
                <c:pt idx="22">
                  <c:v>114</c:v>
                </c:pt>
                <c:pt idx="23">
                  <c:v>160</c:v>
                </c:pt>
                <c:pt idx="24">
                  <c:v>206</c:v>
                </c:pt>
                <c:pt idx="25">
                  <c:v>271</c:v>
                </c:pt>
                <c:pt idx="26">
                  <c:v>321</c:v>
                </c:pt>
                <c:pt idx="27">
                  <c:v>373</c:v>
                </c:pt>
                <c:pt idx="28">
                  <c:v>456</c:v>
                </c:pt>
                <c:pt idx="29">
                  <c:v>590</c:v>
                </c:pt>
                <c:pt idx="30">
                  <c:v>797</c:v>
                </c:pt>
                <c:pt idx="31">
                  <c:v>1061</c:v>
                </c:pt>
                <c:pt idx="32">
                  <c:v>1391</c:v>
                </c:pt>
                <c:pt idx="33">
                  <c:v>1551</c:v>
                </c:pt>
                <c:pt idx="34">
                  <c:v>1950</c:v>
                </c:pt>
                <c:pt idx="35">
                  <c:v>2626</c:v>
                </c:pt>
                <c:pt idx="36">
                  <c:v>3277</c:v>
                </c:pt>
                <c:pt idx="37">
                  <c:v>3983</c:v>
                </c:pt>
                <c:pt idx="38">
                  <c:v>5018</c:v>
                </c:pt>
                <c:pt idx="39">
                  <c:v>5683</c:v>
                </c:pt>
                <c:pt idx="40">
                  <c:v>6650</c:v>
                </c:pt>
                <c:pt idx="41">
                  <c:v>8077</c:v>
                </c:pt>
                <c:pt idx="42">
                  <c:v>9529</c:v>
                </c:pt>
                <c:pt idx="43">
                  <c:v>11658</c:v>
                </c:pt>
                <c:pt idx="44">
                  <c:v>14543</c:v>
                </c:pt>
                <c:pt idx="45">
                  <c:v>17089</c:v>
                </c:pt>
                <c:pt idx="46">
                  <c:v>19522</c:v>
                </c:pt>
                <c:pt idx="47">
                  <c:v>22141</c:v>
                </c:pt>
                <c:pt idx="48">
                  <c:v>25150</c:v>
                </c:pt>
                <c:pt idx="49">
                  <c:v>29474</c:v>
                </c:pt>
                <c:pt idx="50">
                  <c:v>33718</c:v>
                </c:pt>
                <c:pt idx="51">
                  <c:v>38168</c:v>
                </c:pt>
                <c:pt idx="52">
                  <c:v>41903</c:v>
                </c:pt>
                <c:pt idx="53">
                  <c:v>47806</c:v>
                </c:pt>
                <c:pt idx="54">
                  <c:v>48451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A41-4DC2-8406-11A6ED7132E7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US (+49)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Sheet1!$A$51:$A$115</c:f>
              <c:numCache>
                <c:formatCode>d\-mmm</c:formatCode>
                <c:ptCount val="65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</c:numCache>
            </c:numRef>
          </c:xVal>
          <c:yVal>
            <c:numRef>
              <c:f>Sheet1!$H$41:$H$48</c:f>
              <c:numCache>
                <c:formatCode>General</c:formatCode>
                <c:ptCount val="8"/>
                <c:pt idx="0">
                  <c:v>15219</c:v>
                </c:pt>
                <c:pt idx="1">
                  <c:v>33404</c:v>
                </c:pt>
                <c:pt idx="2">
                  <c:v>44183</c:v>
                </c:pt>
                <c:pt idx="3">
                  <c:v>54453</c:v>
                </c:pt>
                <c:pt idx="4">
                  <c:v>68440</c:v>
                </c:pt>
                <c:pt idx="5">
                  <c:v>85356</c:v>
                </c:pt>
                <c:pt idx="6">
                  <c:v>103321</c:v>
                </c:pt>
                <c:pt idx="7">
                  <c:v>124665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A41-4DC2-8406-11A6ED713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4048"/>
        <c:axId val="-466491120"/>
      </c:scatterChart>
      <c:valAx>
        <c:axId val="-46648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91120"/>
        <c:crosses val="autoZero"/>
        <c:crossBetween val="midCat"/>
      </c:valAx>
      <c:valAx>
        <c:axId val="-466491120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6240379487207216E-2"/>
          <c:y val="0.1087616652085156"/>
          <c:w val="0.8806969520608916"/>
          <c:h val="0.7208876494604841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Sheet1!$AL$14:$AL$36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Sheet1!$AG$14:$AG$36</c:f>
              <c:numCache>
                <c:formatCode>General</c:formatCode>
                <c:ptCount val="23"/>
                <c:pt idx="0">
                  <c:v>28</c:v>
                </c:pt>
                <c:pt idx="1">
                  <c:v>36</c:v>
                </c:pt>
                <c:pt idx="2">
                  <c:v>48</c:v>
                </c:pt>
                <c:pt idx="3">
                  <c:v>84</c:v>
                </c:pt>
                <c:pt idx="4">
                  <c:v>120</c:v>
                </c:pt>
                <c:pt idx="5">
                  <c:v>134</c:v>
                </c:pt>
                <c:pt idx="6">
                  <c:v>285</c:v>
                </c:pt>
                <c:pt idx="7">
                  <c:v>306</c:v>
                </c:pt>
                <c:pt idx="8">
                  <c:v>491</c:v>
                </c:pt>
                <c:pt idx="9">
                  <c:v>598</c:v>
                </c:pt>
                <c:pt idx="10">
                  <c:v>767</c:v>
                </c:pt>
                <c:pt idx="11">
                  <c:v>982</c:v>
                </c:pt>
                <c:pt idx="12">
                  <c:v>1326</c:v>
                </c:pt>
                <c:pt idx="13">
                  <c:v>1720</c:v>
                </c:pt>
                <c:pt idx="14">
                  <c:v>2182</c:v>
                </c:pt>
                <c:pt idx="15">
                  <c:v>2696</c:v>
                </c:pt>
                <c:pt idx="16">
                  <c:v>3434</c:v>
                </c:pt>
                <c:pt idx="17">
                  <c:v>4089</c:v>
                </c:pt>
                <c:pt idx="18">
                  <c:v>4858</c:v>
                </c:pt>
                <c:pt idx="19">
                  <c:v>5710</c:v>
                </c:pt>
                <c:pt idx="20">
                  <c:v>6528</c:v>
                </c:pt>
                <c:pt idx="21">
                  <c:v>7340</c:v>
                </c:pt>
                <c:pt idx="22">
                  <c:v>8189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B8-49E8-B282-B9D73C506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8400"/>
        <c:axId val="-466487312"/>
      </c:scatterChart>
      <c:valAx>
        <c:axId val="-46648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7312"/>
        <c:crosses val="autoZero"/>
        <c:crossBetween val="midCat"/>
      </c:valAx>
      <c:valAx>
        <c:axId val="-46648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Esp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Sheet2!$P$10:$P$12</c:f>
              <c:numCache>
                <c:formatCode>0.00%</c:formatCode>
                <c:ptCount val="3"/>
                <c:pt idx="0">
                  <c:v>0.50660046728971964</c:v>
                </c:pt>
                <c:pt idx="1">
                  <c:v>0.32853387850467292</c:v>
                </c:pt>
                <c:pt idx="2">
                  <c:v>0.16486565420560748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A-49C4-A6F4-2221ADF479D7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Sheet2!$O$10:$O$12</c:f>
              <c:strCache>
                <c:ptCount val="3"/>
                <c:pt idx="0">
                  <c:v>0-59</c:v>
                </c:pt>
                <c:pt idx="1">
                  <c:v>60-79</c:v>
                </c:pt>
                <c:pt idx="2">
                  <c:v>80 y +</c:v>
                </c:pt>
              </c:strCache>
            </c:strRef>
          </c:cat>
          <c:val>
            <c:numRef>
              <c:f>Sheet2!$Q$10:$Q$12</c:f>
              <c:numCache>
                <c:formatCode>0.00%</c:formatCode>
                <c:ptCount val="3"/>
                <c:pt idx="0">
                  <c:v>0.6857123648885397</c:v>
                </c:pt>
                <c:pt idx="1">
                  <c:v>0.17824596865866602</c:v>
                </c:pt>
                <c:pt idx="2">
                  <c:v>0.13604166645279428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A-49C4-A6F4-2221ADF47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66482416"/>
        <c:axId val="-466486768"/>
      </c:barChart>
      <c:catAx>
        <c:axId val="-46648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768"/>
        <c:crosses val="autoZero"/>
        <c:auto val="1"/>
        <c:lblAlgn val="ctr"/>
        <c:lblOffset val="100"/>
        <c:noMultiLvlLbl val="0"/>
      </c:catAx>
      <c:valAx>
        <c:axId val="-46648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MP100pmillon!$B$1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MP100pmillon!$C$2:$C$63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  <c:pt idx="53">
                  <c:v>2802.3789112730392</c:v>
                </c:pt>
                <c:pt idx="54">
                  <c:v>2893.9562794684957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E-46FB-BB58-D9138C5D1056}"/>
            </c:ext>
          </c:extLst>
        </c:ser>
        <c:ser>
          <c:idx val="1"/>
          <c:order val="1"/>
          <c:tx>
            <c:strRef>
              <c:f>MP100pmillon!$D$1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MP100pmillon!$A$8:$A$76</c:f>
              <c:numCache>
                <c:formatCode>0.00</c:formatCode>
                <c:ptCount val="69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MP100pmillon!$E$2:$E$70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E-46FB-BB58-D9138C5D1056}"/>
            </c:ext>
          </c:extLst>
        </c:ser>
        <c:ser>
          <c:idx val="2"/>
          <c:order val="2"/>
          <c:tx>
            <c:strRef>
              <c:f>MP100pmillon!$F$1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MP100pmillon!$A$18:$A$71</c:f>
              <c:numCache>
                <c:formatCode>0.00</c:formatCode>
                <c:ptCount val="54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22</c:v>
                </c:pt>
                <c:pt idx="6">
                  <c:v>23</c:v>
                </c:pt>
                <c:pt idx="7">
                  <c:v>24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33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37</c:v>
                </c:pt>
                <c:pt idx="21">
                  <c:v>38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43</c:v>
                </c:pt>
                <c:pt idx="27">
                  <c:v>44</c:v>
                </c:pt>
                <c:pt idx="28">
                  <c:v>45</c:v>
                </c:pt>
                <c:pt idx="29">
                  <c:v>46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51</c:v>
                </c:pt>
                <c:pt idx="35">
                  <c:v>52</c:v>
                </c:pt>
                <c:pt idx="36">
                  <c:v>53</c:v>
                </c:pt>
                <c:pt idx="37">
                  <c:v>54</c:v>
                </c:pt>
                <c:pt idx="38">
                  <c:v>55</c:v>
                </c:pt>
                <c:pt idx="39">
                  <c:v>56</c:v>
                </c:pt>
                <c:pt idx="40">
                  <c:v>57</c:v>
                </c:pt>
                <c:pt idx="41">
                  <c:v>58</c:v>
                </c:pt>
                <c:pt idx="42">
                  <c:v>59</c:v>
                </c:pt>
                <c:pt idx="43">
                  <c:v>60</c:v>
                </c:pt>
                <c:pt idx="44">
                  <c:v>61</c:v>
                </c:pt>
                <c:pt idx="45">
                  <c:v>62</c:v>
                </c:pt>
                <c:pt idx="46">
                  <c:v>63</c:v>
                </c:pt>
                <c:pt idx="47">
                  <c:v>64</c:v>
                </c:pt>
                <c:pt idx="48">
                  <c:v>65</c:v>
                </c:pt>
                <c:pt idx="49">
                  <c:v>66</c:v>
                </c:pt>
                <c:pt idx="50">
                  <c:v>67</c:v>
                </c:pt>
                <c:pt idx="51">
                  <c:v>68</c:v>
                </c:pt>
                <c:pt idx="52">
                  <c:v>69</c:v>
                </c:pt>
              </c:numCache>
            </c:numRef>
          </c:xVal>
          <c:yVal>
            <c:numRef>
              <c:f>MP100pmillon!$G$2:$G$55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E-46FB-BB58-D9138C5D1056}"/>
            </c:ext>
          </c:extLst>
        </c:ser>
        <c:ser>
          <c:idx val="3"/>
          <c:order val="3"/>
          <c:tx>
            <c:strRef>
              <c:f>MP100pmillon!$H$1</c:f>
              <c:strCache>
                <c:ptCount val="1"/>
                <c:pt idx="0">
                  <c:v>Alemania (+11)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MP100pmillon!$I$2:$I$63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E-46FB-BB58-D9138C5D1056}"/>
            </c:ext>
          </c:extLst>
        </c:ser>
        <c:ser>
          <c:idx val="4"/>
          <c:order val="4"/>
          <c:tx>
            <c:strRef>
              <c:f>MP100pmillon!$J$1</c:f>
              <c:strCache>
                <c:ptCount val="1"/>
                <c:pt idx="0">
                  <c:v>Francia (+9)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MP100pmillon!$A$9:$A$71</c:f>
              <c:numCache>
                <c:formatCode>0.00</c:formatCode>
                <c:ptCount val="6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32</c:v>
                </c:pt>
                <c:pt idx="25">
                  <c:v>33</c:v>
                </c:pt>
                <c:pt idx="26">
                  <c:v>34</c:v>
                </c:pt>
                <c:pt idx="27">
                  <c:v>35</c:v>
                </c:pt>
                <c:pt idx="28">
                  <c:v>36</c:v>
                </c:pt>
                <c:pt idx="29">
                  <c:v>37</c:v>
                </c:pt>
                <c:pt idx="30">
                  <c:v>38</c:v>
                </c:pt>
                <c:pt idx="31">
                  <c:v>39</c:v>
                </c:pt>
                <c:pt idx="32">
                  <c:v>40</c:v>
                </c:pt>
                <c:pt idx="33">
                  <c:v>41</c:v>
                </c:pt>
                <c:pt idx="34">
                  <c:v>42</c:v>
                </c:pt>
                <c:pt idx="35">
                  <c:v>43</c:v>
                </c:pt>
                <c:pt idx="36">
                  <c:v>44</c:v>
                </c:pt>
                <c:pt idx="37">
                  <c:v>45</c:v>
                </c:pt>
                <c:pt idx="38">
                  <c:v>46</c:v>
                </c:pt>
                <c:pt idx="39">
                  <c:v>47</c:v>
                </c:pt>
                <c:pt idx="40">
                  <c:v>48</c:v>
                </c:pt>
                <c:pt idx="41">
                  <c:v>49</c:v>
                </c:pt>
                <c:pt idx="42">
                  <c:v>50</c:v>
                </c:pt>
                <c:pt idx="43">
                  <c:v>51</c:v>
                </c:pt>
                <c:pt idx="44">
                  <c:v>52</c:v>
                </c:pt>
                <c:pt idx="45">
                  <c:v>53</c:v>
                </c:pt>
                <c:pt idx="46">
                  <c:v>54</c:v>
                </c:pt>
                <c:pt idx="47">
                  <c:v>55</c:v>
                </c:pt>
                <c:pt idx="48">
                  <c:v>56</c:v>
                </c:pt>
                <c:pt idx="49">
                  <c:v>57</c:v>
                </c:pt>
                <c:pt idx="50">
                  <c:v>58</c:v>
                </c:pt>
                <c:pt idx="51">
                  <c:v>59</c:v>
                </c:pt>
                <c:pt idx="52">
                  <c:v>60</c:v>
                </c:pt>
                <c:pt idx="53">
                  <c:v>61</c:v>
                </c:pt>
                <c:pt idx="54">
                  <c:v>62</c:v>
                </c:pt>
                <c:pt idx="55">
                  <c:v>63</c:v>
                </c:pt>
                <c:pt idx="56">
                  <c:v>64</c:v>
                </c:pt>
                <c:pt idx="57">
                  <c:v>65</c:v>
                </c:pt>
                <c:pt idx="58">
                  <c:v>66</c:v>
                </c:pt>
                <c:pt idx="59">
                  <c:v>67</c:v>
                </c:pt>
                <c:pt idx="60">
                  <c:v>68</c:v>
                </c:pt>
                <c:pt idx="61">
                  <c:v>69</c:v>
                </c:pt>
              </c:numCache>
            </c:numRef>
          </c:xVal>
          <c:yVal>
            <c:numRef>
              <c:f>MP100pmillon!$K$2:$K$64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E-46FB-BB58-D9138C5D1056}"/>
            </c:ext>
          </c:extLst>
        </c:ser>
        <c:ser>
          <c:idx val="5"/>
          <c:order val="5"/>
          <c:tx>
            <c:strRef>
              <c:f>MP100pmillon!$L$1</c:f>
              <c:strCache>
                <c:ptCount val="1"/>
                <c:pt idx="0">
                  <c:v>UK (+16)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MP100pmillon!$A$2:$A$70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MP100pmillon!$M$2:$M$70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E0E-46FB-BB58-D9138C5D1056}"/>
            </c:ext>
          </c:extLst>
        </c:ser>
        <c:ser>
          <c:idx val="6"/>
          <c:order val="6"/>
          <c:tx>
            <c:strRef>
              <c:f>MP100pmillon!$N$1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MP100pmillon!$A$41:$A$63</c:f>
              <c:numCache>
                <c:formatCode>0.00</c:formatCode>
                <c:ptCount val="23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</c:numCache>
            </c:numRef>
          </c:xVal>
          <c:yVal>
            <c:numRef>
              <c:f>MP100pmillon!$O$40:$O$61</c:f>
              <c:numCache>
                <c:formatCode>General</c:formatCode>
                <c:ptCount val="22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E0E-46FB-BB58-D9138C5D1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6483504"/>
        <c:axId val="-506307184"/>
      </c:scatterChart>
      <c:valAx>
        <c:axId val="-46648350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7184"/>
        <c:crosses val="autoZero"/>
        <c:crossBetween val="midCat"/>
      </c:valAx>
      <c:valAx>
        <c:axId val="-50630718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MP200pmillon!$B$1</c:f>
              <c:strCache>
                <c:ptCount val="1"/>
                <c:pt idx="0">
                  <c:v>Spain (+5)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MP200pmillon!$A$12:$A$73</c:f>
              <c:numCache>
                <c:formatCode>0.00</c:formatCode>
                <c:ptCount val="62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  <c:pt idx="40">
                  <c:v>51</c:v>
                </c:pt>
                <c:pt idx="41">
                  <c:v>52</c:v>
                </c:pt>
                <c:pt idx="42">
                  <c:v>53</c:v>
                </c:pt>
                <c:pt idx="43">
                  <c:v>54</c:v>
                </c:pt>
                <c:pt idx="44">
                  <c:v>55</c:v>
                </c:pt>
                <c:pt idx="45">
                  <c:v>56</c:v>
                </c:pt>
                <c:pt idx="46">
                  <c:v>57</c:v>
                </c:pt>
                <c:pt idx="47">
                  <c:v>58</c:v>
                </c:pt>
                <c:pt idx="48">
                  <c:v>59</c:v>
                </c:pt>
                <c:pt idx="49">
                  <c:v>60</c:v>
                </c:pt>
                <c:pt idx="50">
                  <c:v>61</c:v>
                </c:pt>
                <c:pt idx="51">
                  <c:v>62</c:v>
                </c:pt>
                <c:pt idx="52">
                  <c:v>63</c:v>
                </c:pt>
                <c:pt idx="53">
                  <c:v>64</c:v>
                </c:pt>
                <c:pt idx="54">
                  <c:v>65</c:v>
                </c:pt>
                <c:pt idx="55">
                  <c:v>66</c:v>
                </c:pt>
                <c:pt idx="56">
                  <c:v>67</c:v>
                </c:pt>
                <c:pt idx="57">
                  <c:v>68</c:v>
                </c:pt>
                <c:pt idx="58">
                  <c:v>69</c:v>
                </c:pt>
              </c:numCache>
            </c:numRef>
          </c:xVal>
          <c:yVal>
            <c:numRef>
              <c:f>MP200pmillon!$C$2:$C$63</c:f>
              <c:numCache>
                <c:formatCode>General</c:formatCode>
                <c:ptCount val="62"/>
                <c:pt idx="0">
                  <c:v>4.2863266180882986E-2</c:v>
                </c:pt>
                <c:pt idx="1">
                  <c:v>4.2863266180882986E-2</c:v>
                </c:pt>
                <c:pt idx="2">
                  <c:v>4.2863266180882986E-2</c:v>
                </c:pt>
                <c:pt idx="3">
                  <c:v>4.2863266180882986E-2</c:v>
                </c:pt>
                <c:pt idx="4">
                  <c:v>4.2863266180882986E-2</c:v>
                </c:pt>
                <c:pt idx="5">
                  <c:v>4.2863266180882986E-2</c:v>
                </c:pt>
                <c:pt idx="6">
                  <c:v>4.2863266180882986E-2</c:v>
                </c:pt>
                <c:pt idx="7">
                  <c:v>4.2863266180882986E-2</c:v>
                </c:pt>
                <c:pt idx="8">
                  <c:v>4.2863266180882986E-2</c:v>
                </c:pt>
                <c:pt idx="9">
                  <c:v>4.2863266180882986E-2</c:v>
                </c:pt>
                <c:pt idx="10">
                  <c:v>4.2863266180882986E-2</c:v>
                </c:pt>
                <c:pt idx="11">
                  <c:v>4.2863266180882986E-2</c:v>
                </c:pt>
                <c:pt idx="12">
                  <c:v>4.2863266180882986E-2</c:v>
                </c:pt>
                <c:pt idx="13">
                  <c:v>6.4294899271324479E-2</c:v>
                </c:pt>
                <c:pt idx="14">
                  <c:v>0.15002143163309045</c:v>
                </c:pt>
                <c:pt idx="15">
                  <c:v>0.34290612944706389</c:v>
                </c:pt>
                <c:pt idx="16">
                  <c:v>0.68581225889412778</c:v>
                </c:pt>
                <c:pt idx="19">
                  <c:v>2.4432061723103304</c:v>
                </c:pt>
                <c:pt idx="20">
                  <c:v>3.2147449635662242</c:v>
                </c:pt>
                <c:pt idx="21">
                  <c:v>4.2434633519074154</c:v>
                </c:pt>
                <c:pt idx="22">
                  <c:v>5.079297042434634</c:v>
                </c:pt>
                <c:pt idx="23">
                  <c:v>7.8225460780111451</c:v>
                </c:pt>
                <c:pt idx="26">
                  <c:v>25.803686240891558</c:v>
                </c:pt>
                <c:pt idx="27">
                  <c:v>35.126446635233606</c:v>
                </c:pt>
                <c:pt idx="28">
                  <c:v>45.863694813544797</c:v>
                </c:pt>
                <c:pt idx="29">
                  <c:v>63.544792113159026</c:v>
                </c:pt>
                <c:pt idx="30">
                  <c:v>90.677239605657959</c:v>
                </c:pt>
                <c:pt idx="31">
                  <c:v>123.29618516930991</c:v>
                </c:pt>
                <c:pt idx="32">
                  <c:v>166.15945135019291</c:v>
                </c:pt>
                <c:pt idx="33">
                  <c:v>196.97813973424778</c:v>
                </c:pt>
                <c:pt idx="34">
                  <c:v>239.56279468495501</c:v>
                </c:pt>
                <c:pt idx="35">
                  <c:v>293.9562794684955</c:v>
                </c:pt>
                <c:pt idx="36">
                  <c:v>367.48821260180029</c:v>
                </c:pt>
                <c:pt idx="37">
                  <c:v>428.20402914702106</c:v>
                </c:pt>
                <c:pt idx="38">
                  <c:v>534.20488641234465</c:v>
                </c:pt>
                <c:pt idx="39">
                  <c:v>612.34462066009439</c:v>
                </c:pt>
                <c:pt idx="40">
                  <c:v>709.15130732961859</c:v>
                </c:pt>
                <c:pt idx="41">
                  <c:v>850.25717959708538</c:v>
                </c:pt>
                <c:pt idx="42">
                  <c:v>1020.3600514359194</c:v>
                </c:pt>
                <c:pt idx="43">
                  <c:v>1204.2006000857266</c:v>
                </c:pt>
                <c:pt idx="44">
                  <c:v>1372.8889841405917</c:v>
                </c:pt>
                <c:pt idx="45">
                  <c:v>1548.3926275182171</c:v>
                </c:pt>
                <c:pt idx="46">
                  <c:v>1688.7483926275183</c:v>
                </c:pt>
                <c:pt idx="47">
                  <c:v>1825.867981140163</c:v>
                </c:pt>
                <c:pt idx="48">
                  <c:v>2023.5105015002146</c:v>
                </c:pt>
                <c:pt idx="49">
                  <c:v>2188.9412773253325</c:v>
                </c:pt>
                <c:pt idx="50">
                  <c:v>2362.5803686240893</c:v>
                </c:pt>
                <c:pt idx="5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A1-4C6C-97A5-810688E00B2C}"/>
            </c:ext>
          </c:extLst>
        </c:ser>
        <c:ser>
          <c:idx val="1"/>
          <c:order val="1"/>
          <c:tx>
            <c:strRef>
              <c:f>MP200pmillon!$D$1</c:f>
              <c:strCache>
                <c:ptCount val="1"/>
                <c:pt idx="0">
                  <c:v>Netherlands (+11)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MP200pmillon!$A$7:$A$75</c:f>
              <c:numCache>
                <c:formatCode>0.00</c:formatCode>
                <c:ptCount val="69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  <c:pt idx="63">
                  <c:v>69</c:v>
                </c:pt>
              </c:numCache>
            </c:numRef>
          </c:xVal>
          <c:yVal>
            <c:numRef>
              <c:f>MP200pmillon!$E$2:$E$70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5.8207217694994179E-2</c:v>
                </c:pt>
                <c:pt idx="16">
                  <c:v>0.11641443538998836</c:v>
                </c:pt>
                <c:pt idx="17">
                  <c:v>0.40745052386495928</c:v>
                </c:pt>
                <c:pt idx="18">
                  <c:v>0.58207217694994184</c:v>
                </c:pt>
                <c:pt idx="19">
                  <c:v>1.0477299185098952</c:v>
                </c:pt>
                <c:pt idx="20">
                  <c:v>1.3969732246798603</c:v>
                </c:pt>
                <c:pt idx="21">
                  <c:v>2.2118742724097786</c:v>
                </c:pt>
                <c:pt idx="22">
                  <c:v>4.7729918509895226</c:v>
                </c:pt>
                <c:pt idx="23">
                  <c:v>7.4505238649592549</c:v>
                </c:pt>
                <c:pt idx="24">
                  <c:v>10.942956926658907</c:v>
                </c:pt>
                <c:pt idx="25">
                  <c:v>15.366705471478463</c:v>
                </c:pt>
                <c:pt idx="26">
                  <c:v>18.684516880093131</c:v>
                </c:pt>
                <c:pt idx="27">
                  <c:v>22.235157159487777</c:v>
                </c:pt>
                <c:pt idx="28">
                  <c:v>29.278230500582072</c:v>
                </c:pt>
                <c:pt idx="29">
                  <c:v>35.739231664726425</c:v>
                </c:pt>
                <c:pt idx="30">
                  <c:v>46.798603026775318</c:v>
                </c:pt>
                <c:pt idx="31">
                  <c:v>55.820721769499421</c:v>
                </c:pt>
                <c:pt idx="32">
                  <c:v>66.065192083818388</c:v>
                </c:pt>
                <c:pt idx="33">
                  <c:v>82.246798603026775</c:v>
                </c:pt>
                <c:pt idx="34">
                  <c:v>99.243306169965081</c:v>
                </c:pt>
                <c:pt idx="35">
                  <c:v>119.38300349243306</c:v>
                </c:pt>
                <c:pt idx="36">
                  <c:v>143.18975552968567</c:v>
                </c:pt>
                <c:pt idx="37">
                  <c:v>174.27240977881257</c:v>
                </c:pt>
                <c:pt idx="38">
                  <c:v>211.35040745052387</c:v>
                </c:pt>
                <c:pt idx="39">
                  <c:v>244.70314318975554</c:v>
                </c:pt>
                <c:pt idx="40">
                  <c:v>276.42607683352736</c:v>
                </c:pt>
                <c:pt idx="41">
                  <c:v>323.63213038416762</c:v>
                </c:pt>
                <c:pt idx="42">
                  <c:v>373.22467986030267</c:v>
                </c:pt>
                <c:pt idx="43">
                  <c:v>432.53783469150176</c:v>
                </c:pt>
                <c:pt idx="44">
                  <c:v>500.75669383003492</c:v>
                </c:pt>
                <c:pt idx="45">
                  <c:v>568.21885913853316</c:v>
                </c:pt>
                <c:pt idx="46">
                  <c:v>632.47962747380677</c:v>
                </c:pt>
                <c:pt idx="47">
                  <c:v>683.93480791618163</c:v>
                </c:pt>
                <c:pt idx="48">
                  <c:v>733.11990686845172</c:v>
                </c:pt>
                <c:pt idx="49">
                  <c:v>792.43306169965081</c:v>
                </c:pt>
                <c:pt idx="50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8A1-4C6C-97A5-810688E00B2C}"/>
            </c:ext>
          </c:extLst>
        </c:ser>
        <c:ser>
          <c:idx val="2"/>
          <c:order val="2"/>
          <c:tx>
            <c:strRef>
              <c:f>MP200pmillon!$F$1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MP200pmillon!$A$17:$A$70</c:f>
              <c:numCache>
                <c:formatCode>0.00</c:formatCode>
                <c:ptCount val="54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</c:numCache>
            </c:numRef>
          </c:xVal>
          <c:yVal>
            <c:numRef>
              <c:f>MP200pmillon!$G$2:$G$55</c:f>
              <c:numCache>
                <c:formatCode>General</c:formatCode>
                <c:ptCount val="54"/>
                <c:pt idx="0">
                  <c:v>4.9603174603174607E-2</c:v>
                </c:pt>
                <c:pt idx="1">
                  <c:v>4.9603174603174607E-2</c:v>
                </c:pt>
                <c:pt idx="2">
                  <c:v>4.9603174603174607E-2</c:v>
                </c:pt>
                <c:pt idx="3">
                  <c:v>4.9603174603174607E-2</c:v>
                </c:pt>
                <c:pt idx="4">
                  <c:v>4.9603174603174607E-2</c:v>
                </c:pt>
                <c:pt idx="5">
                  <c:v>4.9603174603174607E-2</c:v>
                </c:pt>
                <c:pt idx="6">
                  <c:v>4.9603174603174607E-2</c:v>
                </c:pt>
                <c:pt idx="7">
                  <c:v>4.9603174603174607E-2</c:v>
                </c:pt>
                <c:pt idx="8">
                  <c:v>4.9603174603174607E-2</c:v>
                </c:pt>
                <c:pt idx="9">
                  <c:v>0.3306878306878307</c:v>
                </c:pt>
                <c:pt idx="10">
                  <c:v>1.0251322751322751</c:v>
                </c:pt>
                <c:pt idx="11">
                  <c:v>2.5628306878306879</c:v>
                </c:pt>
                <c:pt idx="12">
                  <c:v>3.7863756613756614</c:v>
                </c:pt>
                <c:pt idx="13">
                  <c:v>5.3240740740740744</c:v>
                </c:pt>
                <c:pt idx="14">
                  <c:v>6.6137566137566139</c:v>
                </c:pt>
                <c:pt idx="15">
                  <c:v>10.747354497354499</c:v>
                </c:pt>
                <c:pt idx="16">
                  <c:v>14.682539682539684</c:v>
                </c:pt>
                <c:pt idx="17">
                  <c:v>18.650793650793652</c:v>
                </c:pt>
                <c:pt idx="18">
                  <c:v>28.00925925925926</c:v>
                </c:pt>
                <c:pt idx="19">
                  <c:v>33.664021164021165</c:v>
                </c:pt>
                <c:pt idx="20">
                  <c:v>41.36904761904762</c:v>
                </c:pt>
                <c:pt idx="21">
                  <c:v>51.074735449735449</c:v>
                </c:pt>
                <c:pt idx="22">
                  <c:v>63.789682539682545</c:v>
                </c:pt>
                <c:pt idx="23">
                  <c:v>76.653439153439152</c:v>
                </c:pt>
                <c:pt idx="24">
                  <c:v>97.271825396825406</c:v>
                </c:pt>
                <c:pt idx="25">
                  <c:v>121.94113756613757</c:v>
                </c:pt>
                <c:pt idx="26">
                  <c:v>151.65343915343917</c:v>
                </c:pt>
                <c:pt idx="27">
                  <c:v>167.8075396825397</c:v>
                </c:pt>
                <c:pt idx="28">
                  <c:v>206.05158730158732</c:v>
                </c:pt>
                <c:pt idx="29">
                  <c:v>249.88425925925927</c:v>
                </c:pt>
                <c:pt idx="30">
                  <c:v>291.99735449735454</c:v>
                </c:pt>
                <c:pt idx="31">
                  <c:v>349.81812169312173</c:v>
                </c:pt>
                <c:pt idx="32">
                  <c:v>409.17658730158735</c:v>
                </c:pt>
                <c:pt idx="33">
                  <c:v>462.63227513227514</c:v>
                </c:pt>
                <c:pt idx="34">
                  <c:v>520.93253968253975</c:v>
                </c:pt>
                <c:pt idx="35">
                  <c:v>590.49272486772486</c:v>
                </c:pt>
                <c:pt idx="36">
                  <c:v>678.48875661375666</c:v>
                </c:pt>
                <c:pt idx="37">
                  <c:v>777.46362433862441</c:v>
                </c:pt>
                <c:pt idx="38">
                  <c:v>885.87962962962968</c:v>
                </c:pt>
                <c:pt idx="39">
                  <c:v>977.81084656084658</c:v>
                </c:pt>
                <c:pt idx="40">
                  <c:v>1056.9940476190477</c:v>
                </c:pt>
                <c:pt idx="41">
                  <c:v>1143.7830687830688</c:v>
                </c:pt>
                <c:pt idx="42">
                  <c:v>1229.9272486772488</c:v>
                </c:pt>
                <c:pt idx="43">
                  <c:v>1331.6633597883599</c:v>
                </c:pt>
                <c:pt idx="44">
                  <c:v>1430.1917989417991</c:v>
                </c:pt>
                <c:pt idx="45">
                  <c:v>1528.968253968254</c:v>
                </c:pt>
                <c:pt idx="46">
                  <c:v>1615.2281746031747</c:v>
                </c:pt>
                <c:pt idx="47">
                  <c:v>1682.1924603174605</c:v>
                </c:pt>
                <c:pt idx="48">
                  <c:v>1749.2063492063494</c:v>
                </c:pt>
                <c:pt idx="49">
                  <c:v>1828.2738095238096</c:v>
                </c:pt>
                <c:pt idx="50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8A1-4C6C-97A5-810688E00B2C}"/>
            </c:ext>
          </c:extLst>
        </c:ser>
        <c:ser>
          <c:idx val="3"/>
          <c:order val="3"/>
          <c:tx>
            <c:strRef>
              <c:f>MP200pmillon!$H$1</c:f>
              <c:strCache>
                <c:ptCount val="1"/>
                <c:pt idx="0">
                  <c:v>Alemania (+10)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MP200pmillon!$A$8:$A$70</c:f>
              <c:numCache>
                <c:formatCode>0.00</c:formatCode>
                <c:ptCount val="63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28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32</c:v>
                </c:pt>
                <c:pt idx="26">
                  <c:v>33</c:v>
                </c:pt>
                <c:pt idx="27">
                  <c:v>34</c:v>
                </c:pt>
                <c:pt idx="28">
                  <c:v>35</c:v>
                </c:pt>
                <c:pt idx="29">
                  <c:v>36</c:v>
                </c:pt>
                <c:pt idx="30">
                  <c:v>37</c:v>
                </c:pt>
                <c:pt idx="31">
                  <c:v>38</c:v>
                </c:pt>
                <c:pt idx="32">
                  <c:v>39</c:v>
                </c:pt>
                <c:pt idx="33">
                  <c:v>40</c:v>
                </c:pt>
                <c:pt idx="34">
                  <c:v>41</c:v>
                </c:pt>
                <c:pt idx="35">
                  <c:v>42</c:v>
                </c:pt>
                <c:pt idx="36">
                  <c:v>43</c:v>
                </c:pt>
                <c:pt idx="37">
                  <c:v>44</c:v>
                </c:pt>
                <c:pt idx="38">
                  <c:v>45</c:v>
                </c:pt>
                <c:pt idx="39">
                  <c:v>46</c:v>
                </c:pt>
                <c:pt idx="40">
                  <c:v>47</c:v>
                </c:pt>
                <c:pt idx="41">
                  <c:v>48</c:v>
                </c:pt>
                <c:pt idx="42">
                  <c:v>49</c:v>
                </c:pt>
                <c:pt idx="43">
                  <c:v>50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</c:numCache>
            </c:numRef>
          </c:xVal>
          <c:yVal>
            <c:numRef>
              <c:f>MP200pmillon!$I$2:$I$63</c:f>
              <c:numCache>
                <c:formatCode>General</c:formatCode>
                <c:ptCount val="62"/>
                <c:pt idx="0">
                  <c:v>0.19326005556226597</c:v>
                </c:pt>
                <c:pt idx="1">
                  <c:v>0.19326005556226597</c:v>
                </c:pt>
                <c:pt idx="2">
                  <c:v>0.19326005556226597</c:v>
                </c:pt>
                <c:pt idx="3">
                  <c:v>0.19326005556226597</c:v>
                </c:pt>
                <c:pt idx="4">
                  <c:v>0.19326005556226597</c:v>
                </c:pt>
                <c:pt idx="5">
                  <c:v>0.19326005556226597</c:v>
                </c:pt>
                <c:pt idx="6">
                  <c:v>0.19326005556226597</c:v>
                </c:pt>
                <c:pt idx="7">
                  <c:v>0.19326005556226597</c:v>
                </c:pt>
                <c:pt idx="8">
                  <c:v>0.19326005556226597</c:v>
                </c:pt>
                <c:pt idx="9">
                  <c:v>0.19326005556226597</c:v>
                </c:pt>
                <c:pt idx="10">
                  <c:v>0.19326005556226597</c:v>
                </c:pt>
                <c:pt idx="11">
                  <c:v>0.19326005556226597</c:v>
                </c:pt>
                <c:pt idx="12">
                  <c:v>0.19326005556226597</c:v>
                </c:pt>
                <c:pt idx="13">
                  <c:v>0.20533880903490759</c:v>
                </c:pt>
                <c:pt idx="14">
                  <c:v>0.32612634376132382</c:v>
                </c:pt>
                <c:pt idx="15">
                  <c:v>0.55562265974151459</c:v>
                </c:pt>
                <c:pt idx="16">
                  <c:v>0.57978016668679788</c:v>
                </c:pt>
                <c:pt idx="17">
                  <c:v>0.95422152433868812</c:v>
                </c:pt>
                <c:pt idx="18">
                  <c:v>1.5702379514434108</c:v>
                </c:pt>
                <c:pt idx="19">
                  <c:v>1.8963642952047348</c:v>
                </c:pt>
                <c:pt idx="20">
                  <c:v>2.3674356806377581</c:v>
                </c:pt>
                <c:pt idx="21">
                  <c:v>3.1646334098321049</c:v>
                </c:pt>
                <c:pt idx="22">
                  <c:v>6.4500543543906268</c:v>
                </c:pt>
                <c:pt idx="23">
                  <c:v>8.2618673752868705</c:v>
                </c:pt>
                <c:pt idx="24">
                  <c:v>10.230704191327455</c:v>
                </c:pt>
                <c:pt idx="25">
                  <c:v>10.895035632322744</c:v>
                </c:pt>
                <c:pt idx="26">
                  <c:v>13.757700205338807</c:v>
                </c:pt>
                <c:pt idx="27">
                  <c:v>15.654064500543543</c:v>
                </c:pt>
                <c:pt idx="28">
                  <c:v>18.927406691629422</c:v>
                </c:pt>
                <c:pt idx="29">
                  <c:v>28.614566976688003</c:v>
                </c:pt>
                <c:pt idx="30">
                  <c:v>36.985143133228647</c:v>
                </c:pt>
                <c:pt idx="31">
                  <c:v>45.838869428674954</c:v>
                </c:pt>
                <c:pt idx="32">
                  <c:v>58.43700930064017</c:v>
                </c:pt>
                <c:pt idx="33">
                  <c:v>65.189032491846831</c:v>
                </c:pt>
                <c:pt idx="34">
                  <c:v>86.435559850223456</c:v>
                </c:pt>
                <c:pt idx="35">
                  <c:v>99.021620968716022</c:v>
                </c:pt>
                <c:pt idx="36">
                  <c:v>170.76941659620726</c:v>
                </c:pt>
                <c:pt idx="37">
                  <c:v>221.31899987921244</c:v>
                </c:pt>
                <c:pt idx="38">
                  <c:v>259.24628578330714</c:v>
                </c:pt>
                <c:pt idx="39">
                  <c:v>299.23903853122357</c:v>
                </c:pt>
                <c:pt idx="40">
                  <c:v>352.84454644280709</c:v>
                </c:pt>
                <c:pt idx="41">
                  <c:v>381.13298707573375</c:v>
                </c:pt>
                <c:pt idx="42">
                  <c:v>440.97113177920033</c:v>
                </c:pt>
                <c:pt idx="43">
                  <c:v>510.78632685106891</c:v>
                </c:pt>
                <c:pt idx="44">
                  <c:v>586.8100012078753</c:v>
                </c:pt>
                <c:pt idx="45">
                  <c:v>634.70225872689934</c:v>
                </c:pt>
                <c:pt idx="46">
                  <c:v>692.08841647541965</c:v>
                </c:pt>
                <c:pt idx="47">
                  <c:v>747.83186375166076</c:v>
                </c:pt>
                <c:pt idx="48">
                  <c:v>813.6973064379755</c:v>
                </c:pt>
                <c:pt idx="49">
                  <c:v>888.05411281555735</c:v>
                </c:pt>
                <c:pt idx="50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8A1-4C6C-97A5-810688E00B2C}"/>
            </c:ext>
          </c:extLst>
        </c:ser>
        <c:ser>
          <c:idx val="4"/>
          <c:order val="4"/>
          <c:tx>
            <c:strRef>
              <c:f>MP200pmillon!$J$1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MP200pmillon!$A$7:$A$69</c:f>
              <c:numCache>
                <c:formatCode>0.00</c:formatCode>
                <c:ptCount val="63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  <c:pt idx="16">
                  <c:v>22</c:v>
                </c:pt>
                <c:pt idx="17">
                  <c:v>23</c:v>
                </c:pt>
                <c:pt idx="18">
                  <c:v>24</c:v>
                </c:pt>
                <c:pt idx="19">
                  <c:v>25</c:v>
                </c:pt>
                <c:pt idx="20">
                  <c:v>26</c:v>
                </c:pt>
                <c:pt idx="21">
                  <c:v>27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38</c:v>
                </c:pt>
                <c:pt idx="33">
                  <c:v>39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48</c:v>
                </c:pt>
                <c:pt idx="43">
                  <c:v>49</c:v>
                </c:pt>
                <c:pt idx="44">
                  <c:v>50</c:v>
                </c:pt>
                <c:pt idx="45">
                  <c:v>51</c:v>
                </c:pt>
                <c:pt idx="46">
                  <c:v>52</c:v>
                </c:pt>
                <c:pt idx="47">
                  <c:v>53</c:v>
                </c:pt>
                <c:pt idx="48">
                  <c:v>54</c:v>
                </c:pt>
                <c:pt idx="49">
                  <c:v>55</c:v>
                </c:pt>
                <c:pt idx="50">
                  <c:v>56</c:v>
                </c:pt>
                <c:pt idx="51">
                  <c:v>57</c:v>
                </c:pt>
                <c:pt idx="52">
                  <c:v>58</c:v>
                </c:pt>
                <c:pt idx="53">
                  <c:v>59</c:v>
                </c:pt>
                <c:pt idx="54">
                  <c:v>60</c:v>
                </c:pt>
                <c:pt idx="55">
                  <c:v>61</c:v>
                </c:pt>
                <c:pt idx="56">
                  <c:v>62</c:v>
                </c:pt>
                <c:pt idx="57">
                  <c:v>63</c:v>
                </c:pt>
                <c:pt idx="58">
                  <c:v>64</c:v>
                </c:pt>
                <c:pt idx="59">
                  <c:v>65</c:v>
                </c:pt>
                <c:pt idx="60">
                  <c:v>66</c:v>
                </c:pt>
                <c:pt idx="61">
                  <c:v>67</c:v>
                </c:pt>
                <c:pt idx="62">
                  <c:v>68</c:v>
                </c:pt>
              </c:numCache>
            </c:numRef>
          </c:xVal>
          <c:yVal>
            <c:numRef>
              <c:f>MP200pmillon!$K$2:$K$64</c:f>
              <c:numCache>
                <c:formatCode>General</c:formatCode>
                <c:ptCount val="63"/>
                <c:pt idx="0">
                  <c:v>0.16420361247947457</c:v>
                </c:pt>
                <c:pt idx="1">
                  <c:v>0.16420361247947457</c:v>
                </c:pt>
                <c:pt idx="2">
                  <c:v>0.16420361247947457</c:v>
                </c:pt>
                <c:pt idx="3">
                  <c:v>0.16420361247947457</c:v>
                </c:pt>
                <c:pt idx="4">
                  <c:v>0.16420361247947457</c:v>
                </c:pt>
                <c:pt idx="5">
                  <c:v>0.17913121361397225</c:v>
                </c:pt>
                <c:pt idx="6">
                  <c:v>0.17913121361397225</c:v>
                </c:pt>
                <c:pt idx="7">
                  <c:v>0.17913121361397225</c:v>
                </c:pt>
                <c:pt idx="8">
                  <c:v>0.17913121361397225</c:v>
                </c:pt>
                <c:pt idx="9">
                  <c:v>0.17913121361397225</c:v>
                </c:pt>
                <c:pt idx="10">
                  <c:v>0.17913121361397225</c:v>
                </c:pt>
                <c:pt idx="11">
                  <c:v>0.17913121361397225</c:v>
                </c:pt>
                <c:pt idx="12">
                  <c:v>0.17913121361397225</c:v>
                </c:pt>
                <c:pt idx="13">
                  <c:v>0.17913121361397225</c:v>
                </c:pt>
                <c:pt idx="14">
                  <c:v>0.20898641588296762</c:v>
                </c:pt>
                <c:pt idx="15">
                  <c:v>0.25376921928646068</c:v>
                </c:pt>
                <c:pt idx="16">
                  <c:v>0.56724884311091217</c:v>
                </c:pt>
                <c:pt idx="17">
                  <c:v>0.85087326466636815</c:v>
                </c:pt>
                <c:pt idx="18">
                  <c:v>1.4927601134497688</c:v>
                </c:pt>
                <c:pt idx="19">
                  <c:v>2.8511718166890585</c:v>
                </c:pt>
                <c:pt idx="20">
                  <c:v>3.1646514405135098</c:v>
                </c:pt>
                <c:pt idx="21">
                  <c:v>4.2543663233318405</c:v>
                </c:pt>
                <c:pt idx="22">
                  <c:v>6.3143752798925217</c:v>
                </c:pt>
                <c:pt idx="23">
                  <c:v>9.1506194954470832</c:v>
                </c:pt>
                <c:pt idx="24">
                  <c:v>10.688162412300343</c:v>
                </c:pt>
                <c:pt idx="25">
                  <c:v>16.808478877444397</c:v>
                </c:pt>
                <c:pt idx="26">
                  <c:v>21.077772801910733</c:v>
                </c:pt>
                <c:pt idx="27">
                  <c:v>26.630840423943873</c:v>
                </c:pt>
                <c:pt idx="28">
                  <c:v>34.049858187789226</c:v>
                </c:pt>
                <c:pt idx="29">
                  <c:v>42.931780862815351</c:v>
                </c:pt>
                <c:pt idx="30">
                  <c:v>54.649947753396034</c:v>
                </c:pt>
                <c:pt idx="31">
                  <c:v>67.159277504105091</c:v>
                </c:pt>
                <c:pt idx="32">
                  <c:v>80.952380952380963</c:v>
                </c:pt>
                <c:pt idx="33">
                  <c:v>107.09061053888641</c:v>
                </c:pt>
                <c:pt idx="34">
                  <c:v>115.39035676966712</c:v>
                </c:pt>
                <c:pt idx="35">
                  <c:v>136.34870876250187</c:v>
                </c:pt>
                <c:pt idx="36">
                  <c:v>164.12897447380206</c:v>
                </c:pt>
                <c:pt idx="37">
                  <c:v>186.22182415285866</c:v>
                </c:pt>
                <c:pt idx="38">
                  <c:v>215.83818480370206</c:v>
                </c:pt>
                <c:pt idx="39">
                  <c:v>239.11031497238395</c:v>
                </c:pt>
                <c:pt idx="40">
                  <c:v>296.40244812658608</c:v>
                </c:pt>
                <c:pt idx="41">
                  <c:v>332.91536050156742</c:v>
                </c:pt>
                <c:pt idx="42">
                  <c:v>376.66815942678016</c:v>
                </c:pt>
                <c:pt idx="43">
                  <c:v>435.21421107628009</c:v>
                </c:pt>
                <c:pt idx="44">
                  <c:v>492.07344379758177</c:v>
                </c:pt>
                <c:pt idx="45">
                  <c:v>560.90461262875056</c:v>
                </c:pt>
                <c:pt idx="46">
                  <c:v>599.70144797731007</c:v>
                </c:pt>
                <c:pt idx="47">
                  <c:v>665.02463054187194</c:v>
                </c:pt>
                <c:pt idx="48">
                  <c:v>778.14599193909544</c:v>
                </c:pt>
                <c:pt idx="49">
                  <c:v>850.70906105388872</c:v>
                </c:pt>
                <c:pt idx="50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A1-4C6C-97A5-810688E00B2C}"/>
            </c:ext>
          </c:extLst>
        </c:ser>
        <c:ser>
          <c:idx val="5"/>
          <c:order val="5"/>
          <c:tx>
            <c:strRef>
              <c:f>MP200pmillon!$L$1</c:f>
              <c:strCache>
                <c:ptCount val="1"/>
                <c:pt idx="0">
                  <c:v>UK (+15)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MP200pmillon!$A$2:$A$70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MP200pmillon!$M$2:$M$70</c:f>
              <c:numCache>
                <c:formatCode>General</c:formatCode>
                <c:ptCount val="69"/>
                <c:pt idx="0">
                  <c:v>0.12040939193257075</c:v>
                </c:pt>
                <c:pt idx="1">
                  <c:v>0.1354605659241421</c:v>
                </c:pt>
                <c:pt idx="2">
                  <c:v>0.1354605659241421</c:v>
                </c:pt>
                <c:pt idx="3">
                  <c:v>0.1354605659241421</c:v>
                </c:pt>
                <c:pt idx="4">
                  <c:v>0.1354605659241421</c:v>
                </c:pt>
                <c:pt idx="5">
                  <c:v>0.1354605659241421</c:v>
                </c:pt>
                <c:pt idx="6">
                  <c:v>0.1354605659241421</c:v>
                </c:pt>
                <c:pt idx="7">
                  <c:v>0.1354605659241421</c:v>
                </c:pt>
                <c:pt idx="8">
                  <c:v>0.1354605659241421</c:v>
                </c:pt>
                <c:pt idx="9">
                  <c:v>0.1354605659241421</c:v>
                </c:pt>
                <c:pt idx="10">
                  <c:v>0.1354605659241421</c:v>
                </c:pt>
                <c:pt idx="11">
                  <c:v>0.1354605659241421</c:v>
                </c:pt>
                <c:pt idx="12">
                  <c:v>0.19566526189042746</c:v>
                </c:pt>
                <c:pt idx="13">
                  <c:v>0.19566526189042746</c:v>
                </c:pt>
                <c:pt idx="14">
                  <c:v>0.19566526189042746</c:v>
                </c:pt>
                <c:pt idx="15">
                  <c:v>0.19566526189042746</c:v>
                </c:pt>
                <c:pt idx="16">
                  <c:v>0.2859723058398555</c:v>
                </c:pt>
                <c:pt idx="17">
                  <c:v>0.34617700180614092</c:v>
                </c:pt>
                <c:pt idx="18">
                  <c:v>0.526791089704997</c:v>
                </c:pt>
                <c:pt idx="19">
                  <c:v>0.60204695966285371</c:v>
                </c:pt>
                <c:pt idx="20">
                  <c:v>0.76760987357013855</c:v>
                </c:pt>
                <c:pt idx="21">
                  <c:v>1.2793497892835641</c:v>
                </c:pt>
                <c:pt idx="22">
                  <c:v>1.7158338350391331</c:v>
                </c:pt>
                <c:pt idx="23">
                  <c:v>2.4081878386514148</c:v>
                </c:pt>
                <c:pt idx="24">
                  <c:v>3.1005418422636968</c:v>
                </c:pt>
                <c:pt idx="25">
                  <c:v>4.0788681517158336</c:v>
                </c:pt>
                <c:pt idx="26">
                  <c:v>4.8314268512944007</c:v>
                </c:pt>
                <c:pt idx="27">
                  <c:v>5.6140878988561109</c:v>
                </c:pt>
                <c:pt idx="28">
                  <c:v>6.8633353401565325</c:v>
                </c:pt>
                <c:pt idx="29">
                  <c:v>8.8801926550270931</c:v>
                </c:pt>
                <c:pt idx="30">
                  <c:v>11.995785671282361</c:v>
                </c:pt>
                <c:pt idx="31">
                  <c:v>15.969295605057194</c:v>
                </c:pt>
                <c:pt idx="32">
                  <c:v>20.936183022275738</c:v>
                </c:pt>
                <c:pt idx="33">
                  <c:v>23.344370860927153</c:v>
                </c:pt>
                <c:pt idx="34">
                  <c:v>29.349789283564117</c:v>
                </c:pt>
                <c:pt idx="35">
                  <c:v>39.524382901866346</c:v>
                </c:pt>
                <c:pt idx="36">
                  <c:v>49.322697170379293</c:v>
                </c:pt>
                <c:pt idx="37">
                  <c:v>59.948826008428661</c:v>
                </c:pt>
                <c:pt idx="38">
                  <c:v>75.526791089705</c:v>
                </c:pt>
                <c:pt idx="39">
                  <c:v>85.535821794099945</c:v>
                </c:pt>
                <c:pt idx="40">
                  <c:v>100.09030704394944</c:v>
                </c:pt>
                <c:pt idx="41">
                  <c:v>121.56833232992174</c:v>
                </c:pt>
                <c:pt idx="42">
                  <c:v>143.42263696568332</c:v>
                </c:pt>
                <c:pt idx="43">
                  <c:v>175.46658639373871</c:v>
                </c:pt>
                <c:pt idx="44">
                  <c:v>218.88922335942203</c:v>
                </c:pt>
                <c:pt idx="45">
                  <c:v>257.20951234196269</c:v>
                </c:pt>
                <c:pt idx="46">
                  <c:v>293.82901866345577</c:v>
                </c:pt>
                <c:pt idx="47">
                  <c:v>333.2480433473811</c:v>
                </c:pt>
                <c:pt idx="48">
                  <c:v>378.53702588801929</c:v>
                </c:pt>
                <c:pt idx="49">
                  <c:v>443.61830222757379</c:v>
                </c:pt>
                <c:pt idx="50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A1-4C6C-97A5-810688E00B2C}"/>
            </c:ext>
          </c:extLst>
        </c:ser>
        <c:ser>
          <c:idx val="6"/>
          <c:order val="6"/>
          <c:tx>
            <c:strRef>
              <c:f>MP200pmillon!$N$1</c:f>
              <c:strCache>
                <c:ptCount val="1"/>
                <c:pt idx="0">
                  <c:v>US (+14)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MP200pmillon!$A$41:$A$60</c:f>
              <c:numCache>
                <c:formatCode>0.00</c:formatCode>
                <c:ptCount val="2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</c:numCache>
            </c:numRef>
          </c:xVal>
          <c:yVal>
            <c:numRef>
              <c:f>MP200pmillon!$O$40:$O$60</c:f>
              <c:numCache>
                <c:formatCode>General</c:formatCode>
                <c:ptCount val="21"/>
                <c:pt idx="0">
                  <c:v>46.512836185819076</c:v>
                </c:pt>
                <c:pt idx="1">
                  <c:v>102.09046454767727</c:v>
                </c:pt>
                <c:pt idx="2">
                  <c:v>135.03361858190709</c:v>
                </c:pt>
                <c:pt idx="3">
                  <c:v>166.42114914425429</c:v>
                </c:pt>
                <c:pt idx="4">
                  <c:v>209.16870415647924</c:v>
                </c:pt>
                <c:pt idx="5">
                  <c:v>260.86797066014668</c:v>
                </c:pt>
                <c:pt idx="6">
                  <c:v>315.77322738386312</c:v>
                </c:pt>
                <c:pt idx="7">
                  <c:v>381.00550122249388</c:v>
                </c:pt>
                <c:pt idx="8">
                  <c:v>437.11797066014674</c:v>
                </c:pt>
                <c:pt idx="9">
                  <c:v>499.81356968215158</c:v>
                </c:pt>
                <c:pt idx="10">
                  <c:v>568.76833740831296</c:v>
                </c:pt>
                <c:pt idx="11">
                  <c:v>0</c:v>
                </c:pt>
                <c:pt idx="12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A1-4C6C-97A5-810688E00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6304464"/>
        <c:axId val="-666786224"/>
      </c:scatterChart>
      <c:valAx>
        <c:axId val="-506304464"/>
        <c:scaling>
          <c:orientation val="minMax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86224"/>
        <c:crosses val="autoZero"/>
        <c:crossBetween val="midCat"/>
      </c:valAx>
      <c:valAx>
        <c:axId val="-6667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50630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4222280892235637E-2"/>
          <c:y val="8.3562102883409942E-2"/>
          <c:w val="0.90893534423969358"/>
          <c:h val="0.8126366297495440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MP500pmillon!$B$1</c:f>
              <c:strCache>
                <c:ptCount val="1"/>
                <c:pt idx="0">
                  <c:v>Spain (+4)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MP500pmillon!$A$2:$A$63</c:f>
              <c:numCache>
                <c:formatCode>0.00</c:formatCode>
                <c:ptCount val="6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</c:numCache>
            </c:numRef>
          </c:xVal>
          <c:yVal>
            <c:numRef>
              <c:f>MP500pmillon!$C$22:$C$63</c:f>
              <c:numCache>
                <c:formatCode>General</c:formatCode>
                <c:ptCount val="42"/>
                <c:pt idx="0">
                  <c:v>3.2147449635662242</c:v>
                </c:pt>
                <c:pt idx="1">
                  <c:v>4.2434633519074154</c:v>
                </c:pt>
                <c:pt idx="2">
                  <c:v>5.079297042434634</c:v>
                </c:pt>
                <c:pt idx="3">
                  <c:v>7.8225460780111451</c:v>
                </c:pt>
                <c:pt idx="6">
                  <c:v>25.803686240891558</c:v>
                </c:pt>
                <c:pt idx="7">
                  <c:v>35.126446635233606</c:v>
                </c:pt>
                <c:pt idx="8">
                  <c:v>45.863694813544797</c:v>
                </c:pt>
                <c:pt idx="9">
                  <c:v>63.544792113159026</c:v>
                </c:pt>
                <c:pt idx="10">
                  <c:v>90.677239605657959</c:v>
                </c:pt>
                <c:pt idx="11">
                  <c:v>123.29618516930991</c:v>
                </c:pt>
                <c:pt idx="12">
                  <c:v>166.15945135019291</c:v>
                </c:pt>
                <c:pt idx="13">
                  <c:v>196.97813973424778</c:v>
                </c:pt>
                <c:pt idx="14">
                  <c:v>239.56279468495501</c:v>
                </c:pt>
                <c:pt idx="15">
                  <c:v>293.9562794684955</c:v>
                </c:pt>
                <c:pt idx="16">
                  <c:v>367.48821260180029</c:v>
                </c:pt>
                <c:pt idx="17">
                  <c:v>428.20402914702106</c:v>
                </c:pt>
                <c:pt idx="18">
                  <c:v>534.20488641234465</c:v>
                </c:pt>
                <c:pt idx="19">
                  <c:v>612.34462066009439</c:v>
                </c:pt>
                <c:pt idx="20">
                  <c:v>709.15130732961859</c:v>
                </c:pt>
                <c:pt idx="21">
                  <c:v>850.25717959708538</c:v>
                </c:pt>
                <c:pt idx="22">
                  <c:v>1020.3600514359194</c:v>
                </c:pt>
                <c:pt idx="23">
                  <c:v>1204.2006000857266</c:v>
                </c:pt>
                <c:pt idx="24">
                  <c:v>1372.8889841405917</c:v>
                </c:pt>
                <c:pt idx="25">
                  <c:v>1548.3926275182171</c:v>
                </c:pt>
                <c:pt idx="26">
                  <c:v>1688.7483926275183</c:v>
                </c:pt>
                <c:pt idx="27">
                  <c:v>1825.867981140163</c:v>
                </c:pt>
                <c:pt idx="28">
                  <c:v>2023.5105015002146</c:v>
                </c:pt>
                <c:pt idx="29">
                  <c:v>2188.9412773253325</c:v>
                </c:pt>
                <c:pt idx="30">
                  <c:v>2362.5803686240893</c:v>
                </c:pt>
                <c:pt idx="31">
                  <c:v>2522.717531075868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93-406E-B572-319052D6B66B}"/>
            </c:ext>
          </c:extLst>
        </c:ser>
        <c:ser>
          <c:idx val="1"/>
          <c:order val="1"/>
          <c:tx>
            <c:strRef>
              <c:f>MP500pmillon!$D$1</c:f>
              <c:strCache>
                <c:ptCount val="1"/>
                <c:pt idx="0">
                  <c:v>Netherlands (+10)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MP500pmillon!$A$2:$A$70</c:f>
              <c:numCache>
                <c:formatCode>0.00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MP500pmillon!$E$28:$E$96</c:f>
              <c:numCache>
                <c:formatCode>General</c:formatCode>
                <c:ptCount val="69"/>
                <c:pt idx="0">
                  <c:v>18.684516880093131</c:v>
                </c:pt>
                <c:pt idx="1">
                  <c:v>22.235157159487777</c:v>
                </c:pt>
                <c:pt idx="2">
                  <c:v>29.278230500582072</c:v>
                </c:pt>
                <c:pt idx="3">
                  <c:v>35.739231664726425</c:v>
                </c:pt>
                <c:pt idx="4">
                  <c:v>46.798603026775318</c:v>
                </c:pt>
                <c:pt idx="5">
                  <c:v>55.820721769499421</c:v>
                </c:pt>
                <c:pt idx="6">
                  <c:v>66.065192083818388</c:v>
                </c:pt>
                <c:pt idx="7">
                  <c:v>82.246798603026775</c:v>
                </c:pt>
                <c:pt idx="8">
                  <c:v>99.243306169965081</c:v>
                </c:pt>
                <c:pt idx="9">
                  <c:v>119.38300349243306</c:v>
                </c:pt>
                <c:pt idx="10">
                  <c:v>143.18975552968567</c:v>
                </c:pt>
                <c:pt idx="11">
                  <c:v>174.27240977881257</c:v>
                </c:pt>
                <c:pt idx="12">
                  <c:v>211.35040745052387</c:v>
                </c:pt>
                <c:pt idx="13">
                  <c:v>244.70314318975554</c:v>
                </c:pt>
                <c:pt idx="14">
                  <c:v>276.42607683352736</c:v>
                </c:pt>
                <c:pt idx="15">
                  <c:v>323.63213038416762</c:v>
                </c:pt>
                <c:pt idx="16">
                  <c:v>373.22467986030267</c:v>
                </c:pt>
                <c:pt idx="17">
                  <c:v>432.53783469150176</c:v>
                </c:pt>
                <c:pt idx="18">
                  <c:v>500.75669383003492</c:v>
                </c:pt>
                <c:pt idx="19">
                  <c:v>568.21885913853316</c:v>
                </c:pt>
                <c:pt idx="20">
                  <c:v>632.47962747380677</c:v>
                </c:pt>
                <c:pt idx="21">
                  <c:v>683.93480791618163</c:v>
                </c:pt>
                <c:pt idx="22">
                  <c:v>733.11990686845172</c:v>
                </c:pt>
                <c:pt idx="23">
                  <c:v>792.43306169965081</c:v>
                </c:pt>
                <c:pt idx="24">
                  <c:v>792.43306169965081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793-406E-B572-319052D6B66B}"/>
            </c:ext>
          </c:extLst>
        </c:ser>
        <c:ser>
          <c:idx val="2"/>
          <c:order val="2"/>
          <c:tx>
            <c:strRef>
              <c:f>MP500pmillon!$F$1</c:f>
              <c:strCache>
                <c:ptCount val="1"/>
                <c:pt idx="0">
                  <c:v>Italia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MP500pmillon!$A$2:$A$73</c:f>
              <c:numCache>
                <c:formatCode>0.00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MP500pmillon!$G$18:$G$55</c:f>
              <c:numCache>
                <c:formatCode>General</c:formatCode>
                <c:ptCount val="38"/>
                <c:pt idx="0">
                  <c:v>14.682539682539684</c:v>
                </c:pt>
                <c:pt idx="1">
                  <c:v>18.650793650793652</c:v>
                </c:pt>
                <c:pt idx="2">
                  <c:v>28.00925925925926</c:v>
                </c:pt>
                <c:pt idx="3">
                  <c:v>33.664021164021165</c:v>
                </c:pt>
                <c:pt idx="4">
                  <c:v>41.36904761904762</c:v>
                </c:pt>
                <c:pt idx="5">
                  <c:v>51.074735449735449</c:v>
                </c:pt>
                <c:pt idx="6">
                  <c:v>63.789682539682545</c:v>
                </c:pt>
                <c:pt idx="7">
                  <c:v>76.653439153439152</c:v>
                </c:pt>
                <c:pt idx="8">
                  <c:v>97.271825396825406</c:v>
                </c:pt>
                <c:pt idx="9">
                  <c:v>121.94113756613757</c:v>
                </c:pt>
                <c:pt idx="10">
                  <c:v>151.65343915343917</c:v>
                </c:pt>
                <c:pt idx="11">
                  <c:v>167.8075396825397</c:v>
                </c:pt>
                <c:pt idx="12">
                  <c:v>206.05158730158732</c:v>
                </c:pt>
                <c:pt idx="13">
                  <c:v>249.88425925925927</c:v>
                </c:pt>
                <c:pt idx="14">
                  <c:v>291.99735449735454</c:v>
                </c:pt>
                <c:pt idx="15">
                  <c:v>349.81812169312173</c:v>
                </c:pt>
                <c:pt idx="16">
                  <c:v>409.17658730158735</c:v>
                </c:pt>
                <c:pt idx="17">
                  <c:v>462.63227513227514</c:v>
                </c:pt>
                <c:pt idx="18">
                  <c:v>520.93253968253975</c:v>
                </c:pt>
                <c:pt idx="19">
                  <c:v>590.49272486772486</c:v>
                </c:pt>
                <c:pt idx="20">
                  <c:v>678.48875661375666</c:v>
                </c:pt>
                <c:pt idx="21">
                  <c:v>777.46362433862441</c:v>
                </c:pt>
                <c:pt idx="22">
                  <c:v>885.87962962962968</c:v>
                </c:pt>
                <c:pt idx="23">
                  <c:v>977.81084656084658</c:v>
                </c:pt>
                <c:pt idx="24">
                  <c:v>1056.9940476190477</c:v>
                </c:pt>
                <c:pt idx="25">
                  <c:v>1143.7830687830688</c:v>
                </c:pt>
                <c:pt idx="26">
                  <c:v>1229.9272486772488</c:v>
                </c:pt>
                <c:pt idx="27">
                  <c:v>1331.6633597883599</c:v>
                </c:pt>
                <c:pt idx="28">
                  <c:v>1430.1917989417991</c:v>
                </c:pt>
                <c:pt idx="29">
                  <c:v>1528.968253968254</c:v>
                </c:pt>
                <c:pt idx="30">
                  <c:v>1615.2281746031747</c:v>
                </c:pt>
                <c:pt idx="31">
                  <c:v>1682.1924603174605</c:v>
                </c:pt>
                <c:pt idx="32">
                  <c:v>1749.2063492063494</c:v>
                </c:pt>
                <c:pt idx="33">
                  <c:v>1828.2738095238096</c:v>
                </c:pt>
                <c:pt idx="34">
                  <c:v>1905.4563492063494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93-406E-B572-319052D6B66B}"/>
            </c:ext>
          </c:extLst>
        </c:ser>
        <c:ser>
          <c:idx val="3"/>
          <c:order val="3"/>
          <c:tx>
            <c:strRef>
              <c:f>MP500pmillon!$H$1</c:f>
              <c:strCache>
                <c:ptCount val="1"/>
                <c:pt idx="0">
                  <c:v>Alemania (+9)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MP500pmillon!$I$27:$I$63</c:f>
              <c:numCache>
                <c:formatCode>General</c:formatCode>
                <c:ptCount val="37"/>
                <c:pt idx="0">
                  <c:v>10.895035632322744</c:v>
                </c:pt>
                <c:pt idx="1">
                  <c:v>13.757700205338807</c:v>
                </c:pt>
                <c:pt idx="2">
                  <c:v>15.654064500543543</c:v>
                </c:pt>
                <c:pt idx="3">
                  <c:v>18.927406691629422</c:v>
                </c:pt>
                <c:pt idx="4">
                  <c:v>28.614566976688003</c:v>
                </c:pt>
                <c:pt idx="5">
                  <c:v>36.985143133228647</c:v>
                </c:pt>
                <c:pt idx="6">
                  <c:v>45.838869428674954</c:v>
                </c:pt>
                <c:pt idx="7">
                  <c:v>58.43700930064017</c:v>
                </c:pt>
                <c:pt idx="8">
                  <c:v>65.189032491846831</c:v>
                </c:pt>
                <c:pt idx="9">
                  <c:v>86.435559850223456</c:v>
                </c:pt>
                <c:pt idx="10">
                  <c:v>99.021620968716022</c:v>
                </c:pt>
                <c:pt idx="11">
                  <c:v>170.76941659620726</c:v>
                </c:pt>
                <c:pt idx="12">
                  <c:v>221.31899987921244</c:v>
                </c:pt>
                <c:pt idx="13">
                  <c:v>259.24628578330714</c:v>
                </c:pt>
                <c:pt idx="14">
                  <c:v>299.23903853122357</c:v>
                </c:pt>
                <c:pt idx="15">
                  <c:v>352.84454644280709</c:v>
                </c:pt>
                <c:pt idx="16">
                  <c:v>381.13298707573375</c:v>
                </c:pt>
                <c:pt idx="17">
                  <c:v>440.97113177920033</c:v>
                </c:pt>
                <c:pt idx="18">
                  <c:v>510.78632685106891</c:v>
                </c:pt>
                <c:pt idx="19">
                  <c:v>586.8100012078753</c:v>
                </c:pt>
                <c:pt idx="20">
                  <c:v>634.70225872689934</c:v>
                </c:pt>
                <c:pt idx="21">
                  <c:v>692.08841647541965</c:v>
                </c:pt>
                <c:pt idx="22">
                  <c:v>747.83186375166076</c:v>
                </c:pt>
                <c:pt idx="23">
                  <c:v>813.6973064379755</c:v>
                </c:pt>
                <c:pt idx="24">
                  <c:v>888.05411281555735</c:v>
                </c:pt>
                <c:pt idx="25">
                  <c:v>888.05411281555735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93-406E-B572-319052D6B66B}"/>
            </c:ext>
          </c:extLst>
        </c:ser>
        <c:ser>
          <c:idx val="4"/>
          <c:order val="4"/>
          <c:tx>
            <c:strRef>
              <c:f>MP500pmillon!$J$1</c:f>
              <c:strCache>
                <c:ptCount val="1"/>
                <c:pt idx="0">
                  <c:v>Francia (+11)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MP500pmillon!$A$2:$A$64</c:f>
              <c:numCache>
                <c:formatCode>0.00</c:formatCode>
                <c:ptCount val="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</c:numCache>
            </c:numRef>
          </c:xVal>
          <c:yVal>
            <c:numRef>
              <c:f>MP500pmillon!$K$28:$K$63</c:f>
              <c:numCache>
                <c:formatCode>General</c:formatCode>
                <c:ptCount val="36"/>
                <c:pt idx="0">
                  <c:v>21.077772801910733</c:v>
                </c:pt>
                <c:pt idx="1">
                  <c:v>26.630840423943873</c:v>
                </c:pt>
                <c:pt idx="2">
                  <c:v>34.049858187789226</c:v>
                </c:pt>
                <c:pt idx="3">
                  <c:v>42.931780862815351</c:v>
                </c:pt>
                <c:pt idx="4">
                  <c:v>54.649947753396034</c:v>
                </c:pt>
                <c:pt idx="5">
                  <c:v>67.159277504105091</c:v>
                </c:pt>
                <c:pt idx="6">
                  <c:v>80.952380952380963</c:v>
                </c:pt>
                <c:pt idx="7">
                  <c:v>107.09061053888641</c:v>
                </c:pt>
                <c:pt idx="8">
                  <c:v>115.39035676966712</c:v>
                </c:pt>
                <c:pt idx="9">
                  <c:v>136.34870876250187</c:v>
                </c:pt>
                <c:pt idx="10">
                  <c:v>164.12897447380206</c:v>
                </c:pt>
                <c:pt idx="11">
                  <c:v>186.22182415285866</c:v>
                </c:pt>
                <c:pt idx="12">
                  <c:v>215.83818480370206</c:v>
                </c:pt>
                <c:pt idx="13">
                  <c:v>239.11031497238395</c:v>
                </c:pt>
                <c:pt idx="14">
                  <c:v>296.40244812658608</c:v>
                </c:pt>
                <c:pt idx="15">
                  <c:v>332.91536050156742</c:v>
                </c:pt>
                <c:pt idx="16">
                  <c:v>376.66815942678016</c:v>
                </c:pt>
                <c:pt idx="17">
                  <c:v>435.21421107628009</c:v>
                </c:pt>
                <c:pt idx="18">
                  <c:v>492.07344379758177</c:v>
                </c:pt>
                <c:pt idx="19">
                  <c:v>560.90461262875056</c:v>
                </c:pt>
                <c:pt idx="20">
                  <c:v>599.70144797731007</c:v>
                </c:pt>
                <c:pt idx="21">
                  <c:v>665.02463054187194</c:v>
                </c:pt>
                <c:pt idx="22">
                  <c:v>778.14599193909544</c:v>
                </c:pt>
                <c:pt idx="23">
                  <c:v>850.70906105388872</c:v>
                </c:pt>
                <c:pt idx="24">
                  <c:v>882.29586505448583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793-406E-B572-319052D6B66B}"/>
            </c:ext>
          </c:extLst>
        </c:ser>
        <c:ser>
          <c:idx val="5"/>
          <c:order val="5"/>
          <c:tx>
            <c:strRef>
              <c:f>MP500pmillon!$L$1</c:f>
              <c:strCache>
                <c:ptCount val="1"/>
                <c:pt idx="0">
                  <c:v>UK (+14)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MP500pmillon!$A$2:$A$51</c:f>
              <c:numCache>
                <c:formatCode>0.00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MP500pmillon!$M$34:$M$98</c:f>
              <c:numCache>
                <c:formatCode>General</c:formatCode>
                <c:ptCount val="65"/>
                <c:pt idx="0">
                  <c:v>20.936183022275738</c:v>
                </c:pt>
                <c:pt idx="1">
                  <c:v>23.344370860927153</c:v>
                </c:pt>
                <c:pt idx="2">
                  <c:v>29.349789283564117</c:v>
                </c:pt>
                <c:pt idx="3">
                  <c:v>39.524382901866346</c:v>
                </c:pt>
                <c:pt idx="4">
                  <c:v>49.322697170379293</c:v>
                </c:pt>
                <c:pt idx="5">
                  <c:v>59.948826008428661</c:v>
                </c:pt>
                <c:pt idx="6">
                  <c:v>75.526791089705</c:v>
                </c:pt>
                <c:pt idx="7">
                  <c:v>85.535821794099945</c:v>
                </c:pt>
                <c:pt idx="8">
                  <c:v>100.09030704394944</c:v>
                </c:pt>
                <c:pt idx="9">
                  <c:v>121.56833232992174</c:v>
                </c:pt>
                <c:pt idx="10">
                  <c:v>143.42263696568332</c:v>
                </c:pt>
                <c:pt idx="11">
                  <c:v>175.46658639373871</c:v>
                </c:pt>
                <c:pt idx="12">
                  <c:v>218.88922335942203</c:v>
                </c:pt>
                <c:pt idx="13">
                  <c:v>257.20951234196269</c:v>
                </c:pt>
                <c:pt idx="14">
                  <c:v>293.82901866345577</c:v>
                </c:pt>
                <c:pt idx="15">
                  <c:v>333.2480433473811</c:v>
                </c:pt>
                <c:pt idx="16">
                  <c:v>378.53702588801929</c:v>
                </c:pt>
                <c:pt idx="17">
                  <c:v>443.61830222757379</c:v>
                </c:pt>
                <c:pt idx="18">
                  <c:v>507.49548464780253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793-406E-B572-319052D6B66B}"/>
            </c:ext>
          </c:extLst>
        </c:ser>
        <c:ser>
          <c:idx val="6"/>
          <c:order val="6"/>
          <c:tx>
            <c:strRef>
              <c:f>MP500pmillon!$N$1</c:f>
              <c:strCache>
                <c:ptCount val="1"/>
                <c:pt idx="0">
                  <c:v>US (+12)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MP500pmillon!$A$2:$A$34</c:f>
              <c:numCache>
                <c:formatCode>0.00</c:formatCod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</c:numCache>
            </c:numRef>
          </c:xVal>
          <c:yVal>
            <c:numRef>
              <c:f>MP500pmillon!$O$31:$O$61</c:f>
              <c:numCache>
                <c:formatCode>General</c:formatCode>
                <c:ptCount val="31"/>
                <c:pt idx="9">
                  <c:v>46.512836185819076</c:v>
                </c:pt>
                <c:pt idx="10">
                  <c:v>102.09046454767727</c:v>
                </c:pt>
                <c:pt idx="11">
                  <c:v>135.03361858190709</c:v>
                </c:pt>
                <c:pt idx="12">
                  <c:v>166.42114914425429</c:v>
                </c:pt>
                <c:pt idx="13">
                  <c:v>209.16870415647924</c:v>
                </c:pt>
                <c:pt idx="14">
                  <c:v>260.86797066014668</c:v>
                </c:pt>
                <c:pt idx="15">
                  <c:v>315.77322738386312</c:v>
                </c:pt>
                <c:pt idx="16">
                  <c:v>381.00550122249388</c:v>
                </c:pt>
                <c:pt idx="17">
                  <c:v>437.11797066014674</c:v>
                </c:pt>
                <c:pt idx="18">
                  <c:v>499.81356968215158</c:v>
                </c:pt>
                <c:pt idx="19">
                  <c:v>568.76833740831296</c:v>
                </c:pt>
                <c:pt idx="20">
                  <c:v>0</c:v>
                </c:pt>
                <c:pt idx="21">
                  <c:v>651.41809290953552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793-406E-B572-319052D6B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66790576"/>
        <c:axId val="-466486224"/>
      </c:scatterChart>
      <c:valAx>
        <c:axId val="-666790576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466486224"/>
        <c:crosses val="autoZero"/>
        <c:crossBetween val="midCat"/>
      </c:valAx>
      <c:valAx>
        <c:axId val="-466486224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666790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507418</xdr:colOff>
      <xdr:row>2</xdr:row>
      <xdr:rowOff>65459</xdr:rowOff>
    </xdr:from>
    <xdr:to>
      <xdr:col>23</xdr:col>
      <xdr:colOff>12119</xdr:colOff>
      <xdr:row>32</xdr:row>
      <xdr:rowOff>134039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254001</xdr:colOff>
      <xdr:row>2</xdr:row>
      <xdr:rowOff>28222</xdr:rowOff>
    </xdr:from>
    <xdr:to>
      <xdr:col>49</xdr:col>
      <xdr:colOff>70555</xdr:colOff>
      <xdr:row>33</xdr:row>
      <xdr:rowOff>132644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190499</xdr:colOff>
      <xdr:row>14</xdr:row>
      <xdr:rowOff>62442</xdr:rowOff>
    </xdr:from>
    <xdr:to>
      <xdr:col>23</xdr:col>
      <xdr:colOff>592665</xdr:colOff>
      <xdr:row>32</xdr:row>
      <xdr:rowOff>10584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525780</xdr:colOff>
      <xdr:row>2</xdr:row>
      <xdr:rowOff>83820</xdr:rowOff>
    </xdr:from>
    <xdr:to>
      <xdr:col>29</xdr:col>
      <xdr:colOff>30480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0"/>
  <sheetViews>
    <sheetView tabSelected="1" topLeftCell="A13" zoomScale="75" zoomScaleNormal="40" workbookViewId="0">
      <selection activeCell="N51" sqref="N51"/>
    </sheetView>
  </sheetViews>
  <sheetFormatPr baseColWidth="10" defaultColWidth="9.140625" defaultRowHeight="15" x14ac:dyDescent="0.25"/>
  <cols>
    <col min="3" max="3" width="16.28515625" bestFit="1" customWidth="1"/>
    <col min="5" max="5" width="12.7109375" bestFit="1" customWidth="1"/>
    <col min="6" max="6" width="11" bestFit="1" customWidth="1"/>
  </cols>
  <sheetData>
    <row r="1" spans="1:38" x14ac:dyDescent="0.25">
      <c r="B1" t="s">
        <v>3</v>
      </c>
      <c r="C1" t="s">
        <v>5</v>
      </c>
      <c r="D1" t="s">
        <v>0</v>
      </c>
      <c r="E1" t="s">
        <v>2</v>
      </c>
      <c r="F1" t="s">
        <v>1</v>
      </c>
      <c r="G1" t="s">
        <v>4</v>
      </c>
      <c r="H1" t="s">
        <v>46</v>
      </c>
      <c r="AG1" t="s">
        <v>47</v>
      </c>
    </row>
    <row r="2" spans="1:38" x14ac:dyDescent="0.25">
      <c r="A2" s="1">
        <v>43873</v>
      </c>
      <c r="B2">
        <v>2</v>
      </c>
      <c r="C2">
        <v>0</v>
      </c>
      <c r="D2">
        <v>3</v>
      </c>
      <c r="E2">
        <v>16</v>
      </c>
      <c r="F2">
        <v>11</v>
      </c>
      <c r="G2">
        <v>8</v>
      </c>
      <c r="Y2">
        <v>20</v>
      </c>
      <c r="Z2" s="2" t="e">
        <f>(Y2-#REF!)/Y2</f>
        <v>#REF!</v>
      </c>
      <c r="AA2" s="2"/>
      <c r="AB2" s="2"/>
      <c r="AC2">
        <v>7</v>
      </c>
      <c r="AD2" s="2" t="e">
        <f>(AC2-#REF!)/AC2</f>
        <v>#REF!</v>
      </c>
    </row>
    <row r="3" spans="1:38" x14ac:dyDescent="0.25">
      <c r="A3" s="1">
        <v>43874</v>
      </c>
      <c r="B3">
        <v>2</v>
      </c>
      <c r="C3">
        <v>0</v>
      </c>
      <c r="D3">
        <v>3</v>
      </c>
      <c r="E3">
        <v>16</v>
      </c>
      <c r="F3">
        <v>11</v>
      </c>
      <c r="G3">
        <v>9</v>
      </c>
      <c r="Y3">
        <v>62</v>
      </c>
      <c r="Z3" s="2">
        <f t="shared" ref="Z3:Z34" si="0">(Y3-Y2)/Y3</f>
        <v>0.67741935483870963</v>
      </c>
      <c r="AA3" s="3">
        <f>Y3-Y2</f>
        <v>42</v>
      </c>
      <c r="AB3" s="3"/>
      <c r="AC3">
        <v>16</v>
      </c>
      <c r="AD3" s="2">
        <f t="shared" ref="AD3:AD4" si="1">(AC3-AC2)/AC3</f>
        <v>0.5625</v>
      </c>
    </row>
    <row r="4" spans="1:38" x14ac:dyDescent="0.25">
      <c r="A4" s="1">
        <v>43875</v>
      </c>
      <c r="B4">
        <v>2</v>
      </c>
      <c r="C4">
        <v>0</v>
      </c>
      <c r="D4">
        <v>3</v>
      </c>
      <c r="E4">
        <v>16</v>
      </c>
      <c r="F4">
        <v>11</v>
      </c>
      <c r="G4">
        <v>9</v>
      </c>
      <c r="Y4">
        <v>155</v>
      </c>
      <c r="Z4" s="2">
        <f t="shared" si="0"/>
        <v>0.6</v>
      </c>
      <c r="AA4" s="3">
        <f t="shared" ref="AA4:AA34" si="2">Y4-Y3</f>
        <v>93</v>
      </c>
      <c r="AB4" s="3"/>
      <c r="AC4">
        <v>32</v>
      </c>
      <c r="AD4" s="2">
        <f t="shared" si="1"/>
        <v>0.5</v>
      </c>
    </row>
    <row r="5" spans="1:38" x14ac:dyDescent="0.25">
      <c r="A5" s="1">
        <v>43876</v>
      </c>
      <c r="B5">
        <v>2</v>
      </c>
      <c r="C5">
        <v>0</v>
      </c>
      <c r="D5">
        <v>3</v>
      </c>
      <c r="E5">
        <v>16</v>
      </c>
      <c r="F5">
        <v>11</v>
      </c>
      <c r="G5">
        <v>9</v>
      </c>
      <c r="Y5">
        <v>229</v>
      </c>
      <c r="Z5" s="2">
        <f t="shared" si="0"/>
        <v>0.32314410480349343</v>
      </c>
      <c r="AA5" s="3">
        <f t="shared" si="2"/>
        <v>74</v>
      </c>
      <c r="AB5" s="3"/>
      <c r="AD5" s="2"/>
    </row>
    <row r="6" spans="1:38" x14ac:dyDescent="0.25">
      <c r="A6" s="1">
        <v>43877</v>
      </c>
      <c r="B6">
        <v>2</v>
      </c>
      <c r="C6">
        <v>0</v>
      </c>
      <c r="D6">
        <v>3</v>
      </c>
      <c r="E6">
        <v>16</v>
      </c>
      <c r="F6">
        <v>11</v>
      </c>
      <c r="G6">
        <v>9</v>
      </c>
      <c r="Y6">
        <v>322</v>
      </c>
      <c r="Z6" s="2">
        <f t="shared" si="0"/>
        <v>0.28881987577639751</v>
      </c>
      <c r="AA6" s="3">
        <f t="shared" si="2"/>
        <v>93</v>
      </c>
      <c r="AB6" s="3">
        <f>SUM(AA3:AA6)</f>
        <v>302</v>
      </c>
      <c r="AD6" s="2"/>
    </row>
    <row r="7" spans="1:38" x14ac:dyDescent="0.25">
      <c r="A7" s="1">
        <v>43878</v>
      </c>
      <c r="B7">
        <v>2</v>
      </c>
      <c r="C7">
        <v>0</v>
      </c>
      <c r="D7">
        <v>3</v>
      </c>
      <c r="E7">
        <v>16</v>
      </c>
      <c r="F7">
        <v>12</v>
      </c>
      <c r="G7">
        <v>9</v>
      </c>
      <c r="Y7">
        <v>400</v>
      </c>
      <c r="Z7" s="2">
        <f t="shared" si="0"/>
        <v>0.19500000000000001</v>
      </c>
      <c r="AA7" s="3">
        <f t="shared" si="2"/>
        <v>78</v>
      </c>
      <c r="AB7" s="3">
        <f t="shared" ref="AB7:AB34" si="3">SUM(AA4:AA7)</f>
        <v>338</v>
      </c>
      <c r="AC7">
        <v>114</v>
      </c>
      <c r="AD7" s="2"/>
    </row>
    <row r="8" spans="1:38" x14ac:dyDescent="0.25">
      <c r="A8" s="1">
        <v>43879</v>
      </c>
      <c r="B8">
        <v>2</v>
      </c>
      <c r="C8">
        <v>0</v>
      </c>
      <c r="D8">
        <v>3</v>
      </c>
      <c r="E8">
        <v>16</v>
      </c>
      <c r="F8">
        <v>12</v>
      </c>
      <c r="G8">
        <v>9</v>
      </c>
      <c r="Y8">
        <v>650</v>
      </c>
      <c r="Z8" s="2">
        <f t="shared" si="0"/>
        <v>0.38461538461538464</v>
      </c>
      <c r="AA8" s="3">
        <f t="shared" si="2"/>
        <v>250</v>
      </c>
      <c r="AB8" s="3">
        <f t="shared" si="3"/>
        <v>495</v>
      </c>
      <c r="AC8">
        <v>150</v>
      </c>
      <c r="AD8" s="2">
        <f>(AC8-AC7)/AC8</f>
        <v>0.24</v>
      </c>
      <c r="AE8">
        <f>AC8-AC7</f>
        <v>36</v>
      </c>
    </row>
    <row r="9" spans="1:38" x14ac:dyDescent="0.25">
      <c r="A9" s="1">
        <v>43880</v>
      </c>
      <c r="B9">
        <v>2</v>
      </c>
      <c r="C9">
        <v>0</v>
      </c>
      <c r="D9">
        <v>3</v>
      </c>
      <c r="E9">
        <v>16</v>
      </c>
      <c r="F9">
        <v>12</v>
      </c>
      <c r="G9">
        <v>9</v>
      </c>
      <c r="Y9">
        <v>888</v>
      </c>
      <c r="Z9" s="2">
        <f t="shared" si="0"/>
        <v>0.268018018018018</v>
      </c>
      <c r="AA9" s="3">
        <f t="shared" si="2"/>
        <v>238</v>
      </c>
      <c r="AB9" s="3">
        <f t="shared" si="3"/>
        <v>659</v>
      </c>
      <c r="AC9">
        <v>198</v>
      </c>
      <c r="AD9" s="2">
        <f>(AC9-AC8)/AC9</f>
        <v>0.24242424242424243</v>
      </c>
      <c r="AE9">
        <f>AC9-AC8</f>
        <v>48</v>
      </c>
    </row>
    <row r="10" spans="1:38" x14ac:dyDescent="0.25">
      <c r="A10" s="1">
        <v>43881</v>
      </c>
      <c r="B10">
        <v>2</v>
      </c>
      <c r="C10">
        <v>0</v>
      </c>
      <c r="D10">
        <v>3</v>
      </c>
      <c r="E10">
        <v>16</v>
      </c>
      <c r="F10">
        <v>12</v>
      </c>
      <c r="G10">
        <v>9</v>
      </c>
      <c r="Y10">
        <v>1128</v>
      </c>
      <c r="Z10" s="2">
        <f t="shared" si="0"/>
        <v>0.21276595744680851</v>
      </c>
      <c r="AA10" s="3">
        <f t="shared" si="2"/>
        <v>240</v>
      </c>
      <c r="AB10" s="3">
        <f t="shared" si="3"/>
        <v>806</v>
      </c>
      <c r="AC10">
        <v>237</v>
      </c>
      <c r="AD10" s="2">
        <f>(AC10-AC9)/AC10</f>
        <v>0.16455696202531644</v>
      </c>
      <c r="AE10">
        <f>AC10-AC9</f>
        <v>39</v>
      </c>
    </row>
    <row r="11" spans="1:38" x14ac:dyDescent="0.25">
      <c r="A11" s="1">
        <v>43882</v>
      </c>
      <c r="B11">
        <v>2</v>
      </c>
      <c r="C11">
        <v>0</v>
      </c>
      <c r="D11">
        <v>20</v>
      </c>
      <c r="E11">
        <v>16</v>
      </c>
      <c r="F11">
        <v>12</v>
      </c>
      <c r="G11">
        <v>9</v>
      </c>
      <c r="Y11">
        <v>1694</v>
      </c>
      <c r="Z11" s="2">
        <f t="shared" si="0"/>
        <v>0.33412042502951594</v>
      </c>
      <c r="AA11" s="3">
        <f t="shared" si="2"/>
        <v>566</v>
      </c>
      <c r="AB11" s="3">
        <f t="shared" si="3"/>
        <v>1294</v>
      </c>
      <c r="AC11">
        <v>365</v>
      </c>
      <c r="AD11" s="2">
        <f>(AC11-AC10)/AC11</f>
        <v>0.35068493150684932</v>
      </c>
      <c r="AE11">
        <f>AC11-AC10</f>
        <v>128</v>
      </c>
      <c r="AF11">
        <f>SUM(AE8:AE11)</f>
        <v>251</v>
      </c>
    </row>
    <row r="12" spans="1:38" x14ac:dyDescent="0.25">
      <c r="A12" s="1">
        <v>43883</v>
      </c>
      <c r="B12">
        <v>2</v>
      </c>
      <c r="C12">
        <v>0</v>
      </c>
      <c r="D12">
        <v>62</v>
      </c>
      <c r="E12">
        <v>16</v>
      </c>
      <c r="F12">
        <v>12</v>
      </c>
      <c r="G12">
        <v>9</v>
      </c>
      <c r="Y12">
        <v>2036</v>
      </c>
      <c r="Z12" s="2">
        <f t="shared" si="0"/>
        <v>0.16797642436149313</v>
      </c>
      <c r="AA12" s="3">
        <f t="shared" si="2"/>
        <v>342</v>
      </c>
      <c r="AB12" s="3">
        <f t="shared" si="3"/>
        <v>1386</v>
      </c>
      <c r="AD12" s="2"/>
    </row>
    <row r="13" spans="1:38" x14ac:dyDescent="0.25">
      <c r="A13" s="1">
        <v>43884</v>
      </c>
      <c r="B13">
        <v>2</v>
      </c>
      <c r="C13">
        <v>0</v>
      </c>
      <c r="D13">
        <v>155</v>
      </c>
      <c r="E13">
        <v>16</v>
      </c>
      <c r="F13">
        <v>12</v>
      </c>
      <c r="G13">
        <v>9</v>
      </c>
      <c r="Y13">
        <v>2502</v>
      </c>
      <c r="Z13" s="2">
        <f t="shared" si="0"/>
        <v>0.18625099920063948</v>
      </c>
      <c r="AA13" s="3">
        <f t="shared" si="2"/>
        <v>466</v>
      </c>
      <c r="AB13" s="3">
        <f t="shared" si="3"/>
        <v>1614</v>
      </c>
      <c r="AD13" s="2"/>
    </row>
    <row r="14" spans="1:38" x14ac:dyDescent="0.25">
      <c r="A14" s="1">
        <v>43885</v>
      </c>
      <c r="B14">
        <v>2</v>
      </c>
      <c r="C14">
        <v>0</v>
      </c>
      <c r="D14">
        <v>229</v>
      </c>
      <c r="E14">
        <v>16</v>
      </c>
      <c r="F14">
        <v>12</v>
      </c>
      <c r="G14">
        <v>13</v>
      </c>
      <c r="Y14">
        <v>3089</v>
      </c>
      <c r="Z14" s="2">
        <f t="shared" si="0"/>
        <v>0.19002913564260279</v>
      </c>
      <c r="AA14" s="3">
        <f t="shared" si="2"/>
        <v>587</v>
      </c>
      <c r="AB14" s="3">
        <f t="shared" si="3"/>
        <v>1961</v>
      </c>
      <c r="AC14">
        <v>1204</v>
      </c>
      <c r="AD14" s="2"/>
      <c r="AG14">
        <v>28</v>
      </c>
      <c r="AK14" s="1">
        <v>43898</v>
      </c>
      <c r="AL14">
        <v>1</v>
      </c>
    </row>
    <row r="15" spans="1:38" x14ac:dyDescent="0.25">
      <c r="A15" s="1">
        <v>43886</v>
      </c>
      <c r="B15">
        <v>3</v>
      </c>
      <c r="C15">
        <v>0</v>
      </c>
      <c r="D15">
        <v>322</v>
      </c>
      <c r="E15">
        <v>17</v>
      </c>
      <c r="F15">
        <v>12</v>
      </c>
      <c r="G15">
        <v>13</v>
      </c>
      <c r="Y15">
        <v>3858</v>
      </c>
      <c r="Z15" s="2">
        <f t="shared" si="0"/>
        <v>0.1993260756868844</v>
      </c>
      <c r="AA15" s="3">
        <f t="shared" si="2"/>
        <v>769</v>
      </c>
      <c r="AB15" s="3">
        <f t="shared" si="3"/>
        <v>2164</v>
      </c>
      <c r="AD15" s="2"/>
      <c r="AG15">
        <v>36</v>
      </c>
      <c r="AH15">
        <f>AG15-AG14</f>
        <v>8</v>
      </c>
      <c r="AI15" s="2">
        <f>(AG15-AG14)/AG15</f>
        <v>0.22222222222222221</v>
      </c>
      <c r="AJ15" s="2"/>
      <c r="AK15" s="1">
        <v>43899</v>
      </c>
      <c r="AL15">
        <v>2</v>
      </c>
    </row>
    <row r="16" spans="1:38" x14ac:dyDescent="0.25">
      <c r="A16" s="1">
        <v>43887</v>
      </c>
      <c r="B16">
        <v>7</v>
      </c>
      <c r="C16">
        <v>0</v>
      </c>
      <c r="D16">
        <v>400</v>
      </c>
      <c r="E16">
        <v>27</v>
      </c>
      <c r="F16">
        <v>14</v>
      </c>
      <c r="G16">
        <v>13</v>
      </c>
      <c r="Y16">
        <v>4636</v>
      </c>
      <c r="Z16" s="2">
        <f t="shared" si="0"/>
        <v>0.16781708369283865</v>
      </c>
      <c r="AA16" s="3">
        <f t="shared" si="2"/>
        <v>778</v>
      </c>
      <c r="AB16" s="3">
        <f t="shared" si="3"/>
        <v>2600</v>
      </c>
      <c r="AC16">
        <v>2140</v>
      </c>
      <c r="AD16" s="2"/>
      <c r="AG16">
        <v>48</v>
      </c>
      <c r="AH16">
        <f t="shared" ref="AH16:AH39" si="4">AG16-AG15</f>
        <v>12</v>
      </c>
      <c r="AI16" s="2">
        <f t="shared" ref="AI16:AI39" si="5">(AG16-AG15)/AG16</f>
        <v>0.25</v>
      </c>
      <c r="AJ16" s="2"/>
      <c r="AK16" s="1">
        <v>43900</v>
      </c>
      <c r="AL16">
        <v>3</v>
      </c>
    </row>
    <row r="17" spans="1:38" x14ac:dyDescent="0.25">
      <c r="A17" s="1">
        <v>43888</v>
      </c>
      <c r="B17">
        <v>16</v>
      </c>
      <c r="C17">
        <v>1</v>
      </c>
      <c r="D17">
        <v>650</v>
      </c>
      <c r="E17">
        <v>46</v>
      </c>
      <c r="F17">
        <v>17</v>
      </c>
      <c r="G17">
        <v>13</v>
      </c>
      <c r="Y17">
        <v>5883</v>
      </c>
      <c r="Z17" s="2">
        <f t="shared" si="0"/>
        <v>0.21196668366479687</v>
      </c>
      <c r="AA17" s="3">
        <f t="shared" si="2"/>
        <v>1247</v>
      </c>
      <c r="AB17" s="3">
        <f t="shared" si="3"/>
        <v>3381</v>
      </c>
      <c r="AC17">
        <v>2965</v>
      </c>
      <c r="AD17" s="2">
        <f t="shared" ref="AD17:AD31" si="6">(AC17-AC16)/AC17</f>
        <v>0.27824620573355818</v>
      </c>
      <c r="AE17">
        <f t="shared" ref="AE17:AE30" si="7">AC17-AC16</f>
        <v>825</v>
      </c>
      <c r="AG17">
        <v>84</v>
      </c>
      <c r="AH17">
        <f t="shared" si="4"/>
        <v>36</v>
      </c>
      <c r="AI17" s="2">
        <f t="shared" si="5"/>
        <v>0.42857142857142855</v>
      </c>
      <c r="AJ17" s="2"/>
      <c r="AK17" s="1">
        <v>43901</v>
      </c>
      <c r="AL17">
        <v>4</v>
      </c>
    </row>
    <row r="18" spans="1:38" x14ac:dyDescent="0.25">
      <c r="A18" s="1">
        <v>43889</v>
      </c>
      <c r="B18">
        <v>32</v>
      </c>
      <c r="C18">
        <v>2</v>
      </c>
      <c r="D18">
        <v>888</v>
      </c>
      <c r="E18">
        <v>48</v>
      </c>
      <c r="F18">
        <v>38</v>
      </c>
      <c r="G18">
        <v>19</v>
      </c>
      <c r="Y18">
        <v>7375</v>
      </c>
      <c r="Z18" s="2">
        <f t="shared" si="0"/>
        <v>0.20230508474576273</v>
      </c>
      <c r="AA18" s="3">
        <f t="shared" si="2"/>
        <v>1492</v>
      </c>
      <c r="AB18" s="3">
        <f t="shared" si="3"/>
        <v>4286</v>
      </c>
      <c r="AC18">
        <v>4231</v>
      </c>
      <c r="AD18" s="2">
        <f t="shared" si="6"/>
        <v>0.299220042543134</v>
      </c>
      <c r="AE18">
        <f t="shared" si="7"/>
        <v>1266</v>
      </c>
      <c r="AG18">
        <v>120</v>
      </c>
      <c r="AH18">
        <f t="shared" si="4"/>
        <v>36</v>
      </c>
      <c r="AI18" s="2">
        <f t="shared" si="5"/>
        <v>0.3</v>
      </c>
      <c r="AJ18" s="2"/>
      <c r="AK18" s="1">
        <v>43902</v>
      </c>
      <c r="AL18">
        <v>5</v>
      </c>
    </row>
    <row r="19" spans="1:38" x14ac:dyDescent="0.25">
      <c r="A19" s="1">
        <v>43890</v>
      </c>
      <c r="C19">
        <v>7</v>
      </c>
      <c r="D19">
        <v>1128</v>
      </c>
      <c r="E19">
        <v>79</v>
      </c>
      <c r="F19">
        <v>57</v>
      </c>
      <c r="G19">
        <v>23</v>
      </c>
      <c r="Y19">
        <v>9172</v>
      </c>
      <c r="Z19" s="2">
        <f t="shared" si="0"/>
        <v>0.19592237243785435</v>
      </c>
      <c r="AA19" s="3">
        <f t="shared" si="2"/>
        <v>1797</v>
      </c>
      <c r="AB19" s="3">
        <f t="shared" si="3"/>
        <v>5314</v>
      </c>
      <c r="AC19">
        <v>5753</v>
      </c>
      <c r="AD19" s="2">
        <f t="shared" si="6"/>
        <v>0.26455762211020339</v>
      </c>
      <c r="AE19">
        <f t="shared" si="7"/>
        <v>1522</v>
      </c>
      <c r="AG19">
        <v>134</v>
      </c>
      <c r="AH19">
        <f t="shared" si="4"/>
        <v>14</v>
      </c>
      <c r="AI19" s="2">
        <f t="shared" si="5"/>
        <v>0.1044776119402985</v>
      </c>
      <c r="AJ19" s="2"/>
      <c r="AK19" s="1">
        <v>43903</v>
      </c>
      <c r="AL19">
        <v>6</v>
      </c>
    </row>
    <row r="20" spans="1:38" x14ac:dyDescent="0.25">
      <c r="A20" s="1">
        <v>43891</v>
      </c>
      <c r="C20">
        <v>10</v>
      </c>
      <c r="D20">
        <v>1694</v>
      </c>
      <c r="E20">
        <v>130</v>
      </c>
      <c r="F20">
        <v>100</v>
      </c>
      <c r="G20">
        <v>35</v>
      </c>
      <c r="Y20">
        <v>10149</v>
      </c>
      <c r="Z20" s="2">
        <f t="shared" si="0"/>
        <v>9.6265641935166027E-2</v>
      </c>
      <c r="AA20" s="3">
        <f t="shared" si="2"/>
        <v>977</v>
      </c>
      <c r="AB20" s="3">
        <f t="shared" si="3"/>
        <v>5513</v>
      </c>
      <c r="AC20">
        <v>7753</v>
      </c>
      <c r="AD20" s="2">
        <f t="shared" si="6"/>
        <v>0.25796465884173869</v>
      </c>
      <c r="AE20">
        <f t="shared" si="7"/>
        <v>2000</v>
      </c>
      <c r="AF20">
        <f>SUM(AE17:AE20)</f>
        <v>5613</v>
      </c>
      <c r="AG20">
        <v>285</v>
      </c>
      <c r="AH20">
        <f t="shared" si="4"/>
        <v>151</v>
      </c>
      <c r="AI20" s="2">
        <f t="shared" si="5"/>
        <v>0.52982456140350875</v>
      </c>
      <c r="AJ20">
        <f t="shared" ref="AJ20:AJ35" si="8">SUM(AH17:AH20)</f>
        <v>237</v>
      </c>
      <c r="AK20" s="1">
        <v>43904</v>
      </c>
      <c r="AL20">
        <v>7</v>
      </c>
    </row>
    <row r="21" spans="1:38" x14ac:dyDescent="0.25">
      <c r="A21" s="1">
        <v>43892</v>
      </c>
      <c r="B21">
        <v>114</v>
      </c>
      <c r="C21">
        <v>18</v>
      </c>
      <c r="D21">
        <v>2036</v>
      </c>
      <c r="E21">
        <v>157</v>
      </c>
      <c r="F21">
        <v>191</v>
      </c>
      <c r="G21">
        <v>40</v>
      </c>
      <c r="Y21">
        <v>12462</v>
      </c>
      <c r="Z21" s="2">
        <f t="shared" si="0"/>
        <v>0.18560423688011554</v>
      </c>
      <c r="AA21" s="3">
        <f t="shared" si="2"/>
        <v>2313</v>
      </c>
      <c r="AB21" s="3">
        <f t="shared" si="3"/>
        <v>6579</v>
      </c>
      <c r="AC21">
        <v>9191</v>
      </c>
      <c r="AD21" s="2">
        <f t="shared" si="6"/>
        <v>0.15645740398215646</v>
      </c>
      <c r="AE21">
        <f t="shared" si="7"/>
        <v>1438</v>
      </c>
      <c r="AF21">
        <f t="shared" ref="AF21:AF32" si="9">SUM(AE18:AE21)</f>
        <v>6226</v>
      </c>
      <c r="AG21">
        <v>306</v>
      </c>
      <c r="AH21">
        <f t="shared" si="4"/>
        <v>21</v>
      </c>
      <c r="AI21" s="2">
        <f t="shared" si="5"/>
        <v>6.8627450980392163E-2</v>
      </c>
      <c r="AJ21">
        <f t="shared" si="8"/>
        <v>222</v>
      </c>
      <c r="AK21" s="1">
        <v>43905</v>
      </c>
      <c r="AL21">
        <v>8</v>
      </c>
    </row>
    <row r="22" spans="1:38" x14ac:dyDescent="0.25">
      <c r="A22" s="1">
        <v>43893</v>
      </c>
      <c r="B22">
        <v>150</v>
      </c>
      <c r="C22">
        <v>24</v>
      </c>
      <c r="D22">
        <v>2502</v>
      </c>
      <c r="E22">
        <v>196</v>
      </c>
      <c r="F22">
        <v>212</v>
      </c>
      <c r="G22">
        <v>51</v>
      </c>
      <c r="Y22">
        <v>15113</v>
      </c>
      <c r="Z22" s="2">
        <f t="shared" si="0"/>
        <v>0.17541189704228147</v>
      </c>
      <c r="AA22" s="3">
        <f t="shared" si="2"/>
        <v>2651</v>
      </c>
      <c r="AB22" s="3">
        <f t="shared" si="3"/>
        <v>7738</v>
      </c>
      <c r="AC22">
        <v>11178</v>
      </c>
      <c r="AD22" s="2">
        <f t="shared" si="6"/>
        <v>0.17775988548935409</v>
      </c>
      <c r="AE22">
        <f t="shared" si="7"/>
        <v>1987</v>
      </c>
      <c r="AF22">
        <f t="shared" si="9"/>
        <v>6947</v>
      </c>
      <c r="AG22">
        <v>491</v>
      </c>
      <c r="AH22">
        <f t="shared" si="4"/>
        <v>185</v>
      </c>
      <c r="AI22" s="2">
        <f t="shared" si="5"/>
        <v>0.37678207739307534</v>
      </c>
      <c r="AJ22">
        <f t="shared" si="8"/>
        <v>371</v>
      </c>
      <c r="AK22" s="1">
        <v>43906</v>
      </c>
      <c r="AL22">
        <v>9</v>
      </c>
    </row>
    <row r="23" spans="1:38" x14ac:dyDescent="0.25">
      <c r="A23" s="1">
        <v>43894</v>
      </c>
      <c r="B23">
        <v>198</v>
      </c>
      <c r="C23">
        <v>38</v>
      </c>
      <c r="D23">
        <v>3089</v>
      </c>
      <c r="E23">
        <v>262</v>
      </c>
      <c r="F23">
        <v>285</v>
      </c>
      <c r="G23">
        <v>85</v>
      </c>
      <c r="Y23">
        <v>17660</v>
      </c>
      <c r="Z23" s="2">
        <f t="shared" si="0"/>
        <v>0.14422423556058891</v>
      </c>
      <c r="AA23" s="3">
        <f t="shared" si="2"/>
        <v>2547</v>
      </c>
      <c r="AB23" s="3">
        <f t="shared" si="3"/>
        <v>8488</v>
      </c>
      <c r="AC23">
        <v>13716</v>
      </c>
      <c r="AD23" s="2">
        <f t="shared" si="6"/>
        <v>0.18503937007874016</v>
      </c>
      <c r="AE23">
        <f t="shared" si="7"/>
        <v>2538</v>
      </c>
      <c r="AF23">
        <f t="shared" si="9"/>
        <v>7963</v>
      </c>
      <c r="AG23">
        <v>598</v>
      </c>
      <c r="AH23">
        <f t="shared" si="4"/>
        <v>107</v>
      </c>
      <c r="AI23" s="2">
        <f t="shared" si="5"/>
        <v>0.17892976588628762</v>
      </c>
      <c r="AJ23">
        <f t="shared" si="8"/>
        <v>464</v>
      </c>
      <c r="AK23" s="1">
        <v>43907</v>
      </c>
      <c r="AL23">
        <v>10</v>
      </c>
    </row>
    <row r="24" spans="1:38" x14ac:dyDescent="0.25">
      <c r="A24" s="1">
        <v>43895</v>
      </c>
      <c r="B24">
        <v>237</v>
      </c>
      <c r="C24">
        <v>82</v>
      </c>
      <c r="D24">
        <v>3858</v>
      </c>
      <c r="E24">
        <v>534</v>
      </c>
      <c r="F24">
        <v>423</v>
      </c>
      <c r="G24">
        <v>114</v>
      </c>
      <c r="Y24">
        <v>21157</v>
      </c>
      <c r="Z24" s="2">
        <f t="shared" si="0"/>
        <v>0.16528808432197381</v>
      </c>
      <c r="AA24" s="3">
        <f t="shared" si="2"/>
        <v>3497</v>
      </c>
      <c r="AB24" s="3">
        <f t="shared" si="3"/>
        <v>11008</v>
      </c>
      <c r="AC24">
        <v>17147</v>
      </c>
      <c r="AD24" s="2">
        <f t="shared" si="6"/>
        <v>0.2000933107832274</v>
      </c>
      <c r="AE24">
        <f t="shared" si="7"/>
        <v>3431</v>
      </c>
      <c r="AF24">
        <f t="shared" si="9"/>
        <v>9394</v>
      </c>
      <c r="AG24">
        <v>767</v>
      </c>
      <c r="AH24">
        <f t="shared" si="4"/>
        <v>169</v>
      </c>
      <c r="AI24" s="2">
        <f t="shared" si="5"/>
        <v>0.22033898305084745</v>
      </c>
      <c r="AJ24">
        <f t="shared" si="8"/>
        <v>482</v>
      </c>
      <c r="AK24" s="1">
        <v>43908</v>
      </c>
      <c r="AL24">
        <v>11</v>
      </c>
    </row>
    <row r="25" spans="1:38" x14ac:dyDescent="0.25">
      <c r="A25" s="1">
        <v>43896</v>
      </c>
      <c r="B25">
        <v>365</v>
      </c>
      <c r="C25">
        <v>128</v>
      </c>
      <c r="D25">
        <v>4636</v>
      </c>
      <c r="E25">
        <f>+E26-163</f>
        <v>684</v>
      </c>
      <c r="F25">
        <v>613</v>
      </c>
      <c r="G25">
        <v>160</v>
      </c>
      <c r="Y25">
        <v>24747</v>
      </c>
      <c r="Z25" s="2">
        <f t="shared" si="0"/>
        <v>0.14506808906130036</v>
      </c>
      <c r="AA25" s="3">
        <f t="shared" si="2"/>
        <v>3590</v>
      </c>
      <c r="AB25" s="3">
        <f t="shared" si="3"/>
        <v>12285</v>
      </c>
      <c r="AC25">
        <v>19980</v>
      </c>
      <c r="AD25" s="2">
        <f t="shared" si="6"/>
        <v>0.1417917917917918</v>
      </c>
      <c r="AE25">
        <f t="shared" si="7"/>
        <v>2833</v>
      </c>
      <c r="AF25">
        <f t="shared" si="9"/>
        <v>10789</v>
      </c>
      <c r="AG25">
        <v>982</v>
      </c>
      <c r="AH25">
        <f t="shared" si="4"/>
        <v>215</v>
      </c>
      <c r="AI25" s="2">
        <f t="shared" si="5"/>
        <v>0.21894093686354379</v>
      </c>
      <c r="AJ25">
        <f t="shared" si="8"/>
        <v>676</v>
      </c>
      <c r="AK25" s="1">
        <v>43909</v>
      </c>
      <c r="AL25">
        <v>12</v>
      </c>
    </row>
    <row r="26" spans="1:38" x14ac:dyDescent="0.25">
      <c r="A26" s="1">
        <v>43897</v>
      </c>
      <c r="C26">
        <v>188</v>
      </c>
      <c r="D26">
        <v>5883</v>
      </c>
      <c r="E26">
        <v>847</v>
      </c>
      <c r="F26">
        <v>716</v>
      </c>
      <c r="G26">
        <v>206</v>
      </c>
      <c r="Y26">
        <v>27980</v>
      </c>
      <c r="Z26" s="2">
        <f t="shared" si="0"/>
        <v>0.11554681915654039</v>
      </c>
      <c r="AA26" s="3">
        <f t="shared" si="2"/>
        <v>3233</v>
      </c>
      <c r="AB26" s="3">
        <f t="shared" si="3"/>
        <v>12867</v>
      </c>
      <c r="AC26">
        <v>24926</v>
      </c>
      <c r="AD26" s="2">
        <f t="shared" si="6"/>
        <v>0.19842734494102543</v>
      </c>
      <c r="AE26">
        <f t="shared" si="7"/>
        <v>4946</v>
      </c>
      <c r="AF26">
        <f t="shared" si="9"/>
        <v>13748</v>
      </c>
      <c r="AG26">
        <v>1326</v>
      </c>
      <c r="AH26">
        <f t="shared" si="4"/>
        <v>344</v>
      </c>
      <c r="AI26" s="2">
        <f t="shared" si="5"/>
        <v>0.2594268476621418</v>
      </c>
      <c r="AJ26">
        <f t="shared" si="8"/>
        <v>835</v>
      </c>
      <c r="AK26" s="1">
        <v>43910</v>
      </c>
      <c r="AL26">
        <v>13</v>
      </c>
    </row>
    <row r="27" spans="1:38" x14ac:dyDescent="0.25">
      <c r="A27" s="1">
        <v>43898</v>
      </c>
      <c r="C27">
        <v>264</v>
      </c>
      <c r="D27">
        <v>7375</v>
      </c>
      <c r="E27">
        <f>+E28-237</f>
        <v>902</v>
      </c>
      <c r="F27">
        <v>1126</v>
      </c>
      <c r="G27">
        <v>271</v>
      </c>
      <c r="Y27">
        <v>31506</v>
      </c>
      <c r="Z27" s="2">
        <f t="shared" si="0"/>
        <v>0.11191519075731607</v>
      </c>
      <c r="AA27" s="3">
        <f t="shared" si="2"/>
        <v>3526</v>
      </c>
      <c r="AB27" s="3">
        <f t="shared" si="3"/>
        <v>13846</v>
      </c>
      <c r="AC27">
        <v>28572</v>
      </c>
      <c r="AD27" s="2">
        <f t="shared" si="6"/>
        <v>0.12760744785104297</v>
      </c>
      <c r="AE27">
        <f t="shared" si="7"/>
        <v>3646</v>
      </c>
      <c r="AF27">
        <f t="shared" si="9"/>
        <v>14856</v>
      </c>
      <c r="AG27">
        <v>1720</v>
      </c>
      <c r="AH27">
        <f t="shared" si="4"/>
        <v>394</v>
      </c>
      <c r="AI27" s="2">
        <f t="shared" si="5"/>
        <v>0.22906976744186047</v>
      </c>
      <c r="AJ27">
        <f t="shared" si="8"/>
        <v>1122</v>
      </c>
      <c r="AK27" s="1">
        <v>43911</v>
      </c>
      <c r="AL27">
        <v>14</v>
      </c>
    </row>
    <row r="28" spans="1:38" x14ac:dyDescent="0.25">
      <c r="A28" s="1">
        <v>43899</v>
      </c>
      <c r="B28">
        <v>1204</v>
      </c>
      <c r="C28">
        <v>321</v>
      </c>
      <c r="D28">
        <v>9172</v>
      </c>
      <c r="E28">
        <v>1139</v>
      </c>
      <c r="F28">
        <v>1412</v>
      </c>
      <c r="G28">
        <v>321</v>
      </c>
      <c r="Y28">
        <v>35713</v>
      </c>
      <c r="Z28" s="2">
        <f t="shared" si="0"/>
        <v>0.11780024080866912</v>
      </c>
      <c r="AA28" s="3">
        <f t="shared" si="2"/>
        <v>4207</v>
      </c>
      <c r="AB28" s="3">
        <f t="shared" si="3"/>
        <v>14556</v>
      </c>
      <c r="AC28">
        <v>33089</v>
      </c>
      <c r="AD28" s="2">
        <f t="shared" si="6"/>
        <v>0.13651062286560489</v>
      </c>
      <c r="AE28">
        <f t="shared" si="7"/>
        <v>4517</v>
      </c>
      <c r="AF28">
        <f t="shared" si="9"/>
        <v>15942</v>
      </c>
      <c r="AG28">
        <v>2182</v>
      </c>
      <c r="AH28">
        <f t="shared" si="4"/>
        <v>462</v>
      </c>
      <c r="AI28" s="2">
        <f t="shared" si="5"/>
        <v>0.21173235563703025</v>
      </c>
      <c r="AJ28">
        <f t="shared" si="8"/>
        <v>1415</v>
      </c>
      <c r="AK28" s="1">
        <v>43912</v>
      </c>
      <c r="AL28">
        <v>15</v>
      </c>
    </row>
    <row r="29" spans="1:38" x14ac:dyDescent="0.25">
      <c r="A29" s="1">
        <v>43900</v>
      </c>
      <c r="B29">
        <v>1639</v>
      </c>
      <c r="C29">
        <v>382</v>
      </c>
      <c r="D29">
        <v>10149</v>
      </c>
      <c r="E29">
        <v>1296</v>
      </c>
      <c r="F29">
        <v>1784</v>
      </c>
      <c r="G29">
        <v>373</v>
      </c>
      <c r="Y29">
        <v>41035</v>
      </c>
      <c r="Z29" s="2">
        <f t="shared" si="0"/>
        <v>0.12969416351894725</v>
      </c>
      <c r="AA29" s="3">
        <f t="shared" si="2"/>
        <v>5322</v>
      </c>
      <c r="AB29" s="3">
        <f t="shared" si="3"/>
        <v>16288</v>
      </c>
      <c r="AC29">
        <v>39673</v>
      </c>
      <c r="AD29" s="2">
        <f t="shared" si="6"/>
        <v>0.16595669598971594</v>
      </c>
      <c r="AE29">
        <f t="shared" si="7"/>
        <v>6584</v>
      </c>
      <c r="AF29">
        <f t="shared" si="9"/>
        <v>19693</v>
      </c>
      <c r="AG29">
        <v>2696</v>
      </c>
      <c r="AH29">
        <f t="shared" si="4"/>
        <v>514</v>
      </c>
      <c r="AI29" s="2">
        <f t="shared" si="5"/>
        <v>0.19065281899109793</v>
      </c>
      <c r="AJ29">
        <f t="shared" si="8"/>
        <v>1714</v>
      </c>
      <c r="AK29" s="1">
        <v>43913</v>
      </c>
      <c r="AL29">
        <v>16</v>
      </c>
    </row>
    <row r="30" spans="1:38" x14ac:dyDescent="0.25">
      <c r="A30" s="1">
        <v>43901</v>
      </c>
      <c r="B30">
        <v>2140</v>
      </c>
      <c r="C30">
        <v>503</v>
      </c>
      <c r="D30">
        <v>12462</v>
      </c>
      <c r="E30">
        <v>1567</v>
      </c>
      <c r="F30">
        <v>2281</v>
      </c>
      <c r="G30">
        <v>456</v>
      </c>
      <c r="Y30">
        <v>47021</v>
      </c>
      <c r="Z30" s="2">
        <f t="shared" si="0"/>
        <v>0.12730482125007975</v>
      </c>
      <c r="AA30" s="3">
        <f t="shared" si="2"/>
        <v>5986</v>
      </c>
      <c r="AB30" s="3">
        <f t="shared" si="3"/>
        <v>19041</v>
      </c>
      <c r="AC30">
        <v>47610</v>
      </c>
      <c r="AD30" s="2">
        <f t="shared" si="6"/>
        <v>0.16670867464818315</v>
      </c>
      <c r="AE30">
        <f t="shared" si="7"/>
        <v>7937</v>
      </c>
      <c r="AF30">
        <f t="shared" si="9"/>
        <v>22684</v>
      </c>
      <c r="AG30">
        <v>3434</v>
      </c>
      <c r="AH30">
        <f t="shared" si="4"/>
        <v>738</v>
      </c>
      <c r="AI30" s="2">
        <f t="shared" si="5"/>
        <v>0.21490972626674432</v>
      </c>
      <c r="AJ30">
        <f t="shared" si="8"/>
        <v>2108</v>
      </c>
      <c r="AK30" s="1">
        <v>43914</v>
      </c>
      <c r="AL30">
        <v>17</v>
      </c>
    </row>
    <row r="31" spans="1:38" x14ac:dyDescent="0.25">
      <c r="A31" s="1">
        <v>43902</v>
      </c>
      <c r="B31">
        <v>2965</v>
      </c>
      <c r="C31">
        <v>614</v>
      </c>
      <c r="D31">
        <v>15113</v>
      </c>
      <c r="E31">
        <v>2369</v>
      </c>
      <c r="F31">
        <v>2876</v>
      </c>
      <c r="G31">
        <v>590</v>
      </c>
      <c r="Y31">
        <v>53578</v>
      </c>
      <c r="Z31" s="2">
        <f t="shared" si="0"/>
        <v>0.12238232110194483</v>
      </c>
      <c r="AA31" s="3">
        <f t="shared" si="2"/>
        <v>6557</v>
      </c>
      <c r="AB31" s="3">
        <f t="shared" si="3"/>
        <v>22072</v>
      </c>
      <c r="AC31">
        <v>56188</v>
      </c>
      <c r="AD31" s="2">
        <f t="shared" si="6"/>
        <v>0.15266604969032532</v>
      </c>
      <c r="AE31">
        <f t="shared" ref="AE31" si="10">AC31-AC30</f>
        <v>8578</v>
      </c>
      <c r="AF31">
        <f t="shared" si="9"/>
        <v>27616</v>
      </c>
      <c r="AG31">
        <v>4089</v>
      </c>
      <c r="AH31">
        <f t="shared" si="4"/>
        <v>655</v>
      </c>
      <c r="AI31" s="2">
        <f t="shared" si="5"/>
        <v>0.16018586451455125</v>
      </c>
      <c r="AJ31">
        <f t="shared" si="8"/>
        <v>2369</v>
      </c>
      <c r="AK31" s="1">
        <v>43915</v>
      </c>
      <c r="AL31">
        <v>18</v>
      </c>
    </row>
    <row r="32" spans="1:38" x14ac:dyDescent="0.25">
      <c r="A32" s="1">
        <v>43903</v>
      </c>
      <c r="B32">
        <v>4231</v>
      </c>
      <c r="C32">
        <v>804</v>
      </c>
      <c r="D32">
        <v>17660</v>
      </c>
      <c r="E32">
        <v>3062</v>
      </c>
      <c r="F32">
        <v>3661</v>
      </c>
      <c r="G32">
        <v>797</v>
      </c>
      <c r="Y32">
        <v>63927</v>
      </c>
      <c r="Z32" s="2">
        <f t="shared" si="0"/>
        <v>0.16188777824706305</v>
      </c>
      <c r="AA32" s="3">
        <f t="shared" si="2"/>
        <v>10349</v>
      </c>
      <c r="AB32" s="3">
        <f t="shared" si="3"/>
        <v>28214</v>
      </c>
      <c r="AC32">
        <v>64059</v>
      </c>
      <c r="AD32" s="2">
        <f t="shared" ref="AD32" si="11">(AC32-AC31)/AC32</f>
        <v>0.1228711032017359</v>
      </c>
      <c r="AE32">
        <f t="shared" ref="AE32" si="12">AC32-AC31</f>
        <v>7871</v>
      </c>
      <c r="AF32">
        <f t="shared" si="9"/>
        <v>30970</v>
      </c>
      <c r="AG32">
        <v>4858</v>
      </c>
      <c r="AH32">
        <f t="shared" si="4"/>
        <v>769</v>
      </c>
      <c r="AI32" s="2">
        <f t="shared" si="5"/>
        <v>0.15829559489501852</v>
      </c>
      <c r="AJ32">
        <f t="shared" si="8"/>
        <v>2676</v>
      </c>
      <c r="AK32" s="1">
        <v>43916</v>
      </c>
      <c r="AL32">
        <v>19</v>
      </c>
    </row>
    <row r="33" spans="1:38" x14ac:dyDescent="0.25">
      <c r="A33" s="1">
        <v>43904</v>
      </c>
      <c r="B33">
        <v>5753</v>
      </c>
      <c r="C33">
        <v>959</v>
      </c>
      <c r="D33">
        <v>21157</v>
      </c>
      <c r="E33">
        <v>3795</v>
      </c>
      <c r="F33">
        <v>4499</v>
      </c>
      <c r="G33">
        <f>+G32+264</f>
        <v>1061</v>
      </c>
      <c r="Y33">
        <v>69176</v>
      </c>
      <c r="Z33" s="2">
        <f t="shared" si="0"/>
        <v>7.5878917543656763E-2</v>
      </c>
      <c r="AA33" s="3">
        <f t="shared" si="2"/>
        <v>5249</v>
      </c>
      <c r="AB33" s="3">
        <f t="shared" si="3"/>
        <v>28141</v>
      </c>
      <c r="AC33">
        <v>72248</v>
      </c>
      <c r="AD33" s="2">
        <f t="shared" ref="AD33:AD34" si="13">(AC33-AC32)/AC33</f>
        <v>0.11334569815081387</v>
      </c>
      <c r="AE33">
        <f t="shared" ref="AE33:AE34" si="14">AC33-AC32</f>
        <v>8189</v>
      </c>
      <c r="AF33">
        <f t="shared" ref="AF33:AF34" si="15">SUM(AE30:AE33)</f>
        <v>32575</v>
      </c>
      <c r="AG33">
        <v>5710</v>
      </c>
      <c r="AH33">
        <f t="shared" si="4"/>
        <v>852</v>
      </c>
      <c r="AI33" s="2">
        <f t="shared" si="5"/>
        <v>0.14921190893169878</v>
      </c>
      <c r="AJ33">
        <f t="shared" si="8"/>
        <v>3014</v>
      </c>
      <c r="AK33" s="1">
        <v>43917</v>
      </c>
      <c r="AL33">
        <v>20</v>
      </c>
    </row>
    <row r="34" spans="1:38" x14ac:dyDescent="0.25">
      <c r="A34" s="1">
        <v>43905</v>
      </c>
      <c r="B34">
        <v>7753</v>
      </c>
      <c r="C34">
        <v>1135</v>
      </c>
      <c r="D34">
        <v>24747</v>
      </c>
      <c r="E34">
        <v>4838</v>
      </c>
      <c r="F34">
        <v>5423</v>
      </c>
      <c r="G34">
        <v>1391</v>
      </c>
      <c r="Y34">
        <v>74386</v>
      </c>
      <c r="Z34" s="2">
        <f t="shared" si="0"/>
        <v>7.0040061301857873E-2</v>
      </c>
      <c r="AA34" s="3">
        <f t="shared" si="2"/>
        <v>5210</v>
      </c>
      <c r="AB34" s="3">
        <f t="shared" si="3"/>
        <v>27365</v>
      </c>
      <c r="AC34">
        <v>78797</v>
      </c>
      <c r="AD34" s="2">
        <f t="shared" si="13"/>
        <v>8.3112301229742253E-2</v>
      </c>
      <c r="AE34">
        <f t="shared" si="14"/>
        <v>6549</v>
      </c>
      <c r="AF34">
        <f t="shared" si="15"/>
        <v>31187</v>
      </c>
      <c r="AG34">
        <v>6528</v>
      </c>
      <c r="AH34">
        <f t="shared" si="4"/>
        <v>818</v>
      </c>
      <c r="AI34" s="2">
        <f t="shared" si="5"/>
        <v>0.12530637254901961</v>
      </c>
      <c r="AJ34">
        <f t="shared" si="8"/>
        <v>3094</v>
      </c>
      <c r="AK34" s="1">
        <v>43918</v>
      </c>
      <c r="AL34">
        <v>21</v>
      </c>
    </row>
    <row r="35" spans="1:38" x14ac:dyDescent="0.25">
      <c r="A35" s="1">
        <v>43906</v>
      </c>
      <c r="B35">
        <v>9191</v>
      </c>
      <c r="C35">
        <v>1413</v>
      </c>
      <c r="D35">
        <v>27980</v>
      </c>
      <c r="E35">
        <v>5397</v>
      </c>
      <c r="F35">
        <v>7174</v>
      </c>
      <c r="G35">
        <v>1551</v>
      </c>
      <c r="Y35">
        <v>80539</v>
      </c>
      <c r="Z35" s="2">
        <f t="shared" ref="Z35" si="16">(Y35-Y34)/Y35</f>
        <v>7.6397770024460201E-2</v>
      </c>
      <c r="AA35" s="3">
        <f t="shared" ref="AA35" si="17">Y35-Y34</f>
        <v>6153</v>
      </c>
      <c r="AB35" s="3">
        <f>SUM(AA32:AA35)</f>
        <v>26961</v>
      </c>
      <c r="AC35">
        <v>85195</v>
      </c>
      <c r="AD35" s="2">
        <f t="shared" ref="AD35:AD36" si="18">(AC35-AC34)/AC35</f>
        <v>7.5098303891073415E-2</v>
      </c>
      <c r="AE35">
        <f t="shared" ref="AE35:AE36" si="19">AC35-AC34</f>
        <v>6398</v>
      </c>
      <c r="AF35">
        <f t="shared" ref="AF35:AF36" si="20">SUM(AE32:AE35)</f>
        <v>29007</v>
      </c>
      <c r="AG35">
        <v>7340</v>
      </c>
      <c r="AH35">
        <f t="shared" si="4"/>
        <v>812</v>
      </c>
      <c r="AI35" s="2">
        <f t="shared" si="5"/>
        <v>0.1106267029972752</v>
      </c>
      <c r="AJ35">
        <f t="shared" si="8"/>
        <v>3251</v>
      </c>
      <c r="AK35" s="1">
        <v>43919</v>
      </c>
      <c r="AL35">
        <v>22</v>
      </c>
    </row>
    <row r="36" spans="1:38" x14ac:dyDescent="0.25">
      <c r="A36" s="1">
        <v>43907</v>
      </c>
      <c r="B36">
        <v>11178</v>
      </c>
      <c r="C36">
        <v>1705</v>
      </c>
      <c r="D36">
        <v>31506</v>
      </c>
      <c r="E36">
        <v>7156</v>
      </c>
      <c r="F36">
        <v>7730</v>
      </c>
      <c r="G36">
        <v>1950</v>
      </c>
      <c r="Y36">
        <v>86498</v>
      </c>
      <c r="Z36" s="2">
        <f t="shared" ref="Z36:Z37" si="21">(Y36-Y35)/Y36</f>
        <v>6.8891766283613501E-2</v>
      </c>
      <c r="AA36" s="3">
        <f t="shared" ref="AA36:AA37" si="22">Y36-Y35</f>
        <v>5959</v>
      </c>
      <c r="AB36" s="3">
        <f t="shared" ref="AB36:AB37" si="23">SUM(AA33:AA36)</f>
        <v>22571</v>
      </c>
      <c r="AC36">
        <v>94417</v>
      </c>
      <c r="AD36" s="2">
        <f t="shared" si="18"/>
        <v>9.7673088532785404E-2</v>
      </c>
      <c r="AE36">
        <f t="shared" si="19"/>
        <v>9222</v>
      </c>
      <c r="AF36">
        <f t="shared" si="20"/>
        <v>30358</v>
      </c>
      <c r="AG36">
        <v>8189</v>
      </c>
      <c r="AH36">
        <f t="shared" si="4"/>
        <v>849</v>
      </c>
      <c r="AI36" s="2">
        <f t="shared" si="5"/>
        <v>0.10367566247405055</v>
      </c>
      <c r="AJ36">
        <f>SUM(AH33:AH36)</f>
        <v>3331</v>
      </c>
      <c r="AK36" s="1">
        <v>43920</v>
      </c>
      <c r="AL36">
        <v>23</v>
      </c>
    </row>
    <row r="37" spans="1:38" x14ac:dyDescent="0.25">
      <c r="A37" s="1">
        <v>43908</v>
      </c>
      <c r="B37">
        <v>13716</v>
      </c>
      <c r="C37">
        <v>2051</v>
      </c>
      <c r="D37">
        <v>35713</v>
      </c>
      <c r="E37">
        <v>8198</v>
      </c>
      <c r="F37">
        <v>9134</v>
      </c>
      <c r="G37">
        <v>2626</v>
      </c>
      <c r="Y37">
        <v>92472</v>
      </c>
      <c r="Z37" s="2">
        <f t="shared" si="21"/>
        <v>6.4603339389220527E-2</v>
      </c>
      <c r="AA37" s="3">
        <f t="shared" si="22"/>
        <v>5974</v>
      </c>
      <c r="AB37" s="3">
        <f t="shared" si="23"/>
        <v>23296</v>
      </c>
      <c r="AC37">
        <v>102136</v>
      </c>
      <c r="AD37" s="2">
        <f t="shared" ref="AD37:AD41" si="24">(AC37-AC36)/AC37</f>
        <v>7.5575702984256282E-2</v>
      </c>
      <c r="AE37">
        <f t="shared" ref="AE37:AE41" si="25">AC37-AC36</f>
        <v>7719</v>
      </c>
      <c r="AF37">
        <f t="shared" ref="AF37:AF41" si="26">SUM(AE34:AE37)</f>
        <v>29888</v>
      </c>
      <c r="AG37">
        <v>9053</v>
      </c>
      <c r="AH37">
        <f t="shared" si="4"/>
        <v>864</v>
      </c>
      <c r="AI37" s="2">
        <f t="shared" si="5"/>
        <v>9.5437976361427146E-2</v>
      </c>
      <c r="AJ37">
        <f t="shared" ref="AJ37:AJ39" si="27">SUM(AH34:AH37)</f>
        <v>3343</v>
      </c>
      <c r="AK37" s="1">
        <v>43921</v>
      </c>
      <c r="AL37">
        <v>24</v>
      </c>
    </row>
    <row r="38" spans="1:38" x14ac:dyDescent="0.25">
      <c r="A38" s="1">
        <v>43909</v>
      </c>
      <c r="B38">
        <v>17147</v>
      </c>
      <c r="C38">
        <v>2460</v>
      </c>
      <c r="D38">
        <v>41035</v>
      </c>
      <c r="E38">
        <v>14138</v>
      </c>
      <c r="F38">
        <v>10995</v>
      </c>
      <c r="G38">
        <v>3277</v>
      </c>
      <c r="Y38">
        <v>97689</v>
      </c>
      <c r="Z38" s="2">
        <f t="shared" ref="Z38:Z41" si="28">(Y38-Y37)/Y38</f>
        <v>5.3404170377422226E-2</v>
      </c>
      <c r="AA38" s="3">
        <f t="shared" ref="AA38:AA39" si="29">Y38-Y37</f>
        <v>5217</v>
      </c>
      <c r="AB38" s="3">
        <f t="shared" ref="AB38:AB39" si="30">SUM(AA35:AA38)</f>
        <v>23303</v>
      </c>
      <c r="AC38">
        <v>110238</v>
      </c>
      <c r="AD38" s="2">
        <f t="shared" si="24"/>
        <v>7.3495527857907431E-2</v>
      </c>
      <c r="AE38">
        <f t="shared" si="25"/>
        <v>8102</v>
      </c>
      <c r="AF38">
        <f t="shared" si="26"/>
        <v>31441</v>
      </c>
      <c r="AG38">
        <v>10003</v>
      </c>
      <c r="AH38">
        <f t="shared" si="4"/>
        <v>950</v>
      </c>
      <c r="AI38" s="2">
        <f t="shared" si="5"/>
        <v>9.4971508547435773E-2</v>
      </c>
      <c r="AJ38">
        <f t="shared" si="27"/>
        <v>3475</v>
      </c>
      <c r="AK38" s="1">
        <v>43922</v>
      </c>
      <c r="AL38">
        <v>25</v>
      </c>
    </row>
    <row r="39" spans="1:38" x14ac:dyDescent="0.25">
      <c r="A39" s="1">
        <v>43910</v>
      </c>
      <c r="B39">
        <v>19980</v>
      </c>
      <c r="C39">
        <v>2994</v>
      </c>
      <c r="D39">
        <v>47021</v>
      </c>
      <c r="E39">
        <v>18323</v>
      </c>
      <c r="F39">
        <v>12475</v>
      </c>
      <c r="G39">
        <v>3983</v>
      </c>
      <c r="Y39">
        <v>101739</v>
      </c>
      <c r="Z39" s="2">
        <f t="shared" si="28"/>
        <v>3.9807743343260697E-2</v>
      </c>
      <c r="AA39" s="3">
        <f t="shared" si="29"/>
        <v>4050</v>
      </c>
      <c r="AB39" s="3">
        <f t="shared" si="30"/>
        <v>21200</v>
      </c>
      <c r="AD39" s="2" t="e">
        <f t="shared" si="24"/>
        <v>#DIV/0!</v>
      </c>
      <c r="AE39">
        <f t="shared" si="25"/>
        <v>-110238</v>
      </c>
      <c r="AF39">
        <f t="shared" si="26"/>
        <v>-85195</v>
      </c>
      <c r="AG39">
        <v>10935</v>
      </c>
      <c r="AH39">
        <f t="shared" si="4"/>
        <v>932</v>
      </c>
      <c r="AI39" s="2">
        <f t="shared" si="5"/>
        <v>8.523090992226795E-2</v>
      </c>
      <c r="AJ39">
        <f t="shared" si="27"/>
        <v>3595</v>
      </c>
      <c r="AK39" s="1">
        <v>43923</v>
      </c>
      <c r="AL39">
        <v>26</v>
      </c>
    </row>
    <row r="40" spans="1:38" x14ac:dyDescent="0.25">
      <c r="A40" s="1">
        <v>43911</v>
      </c>
      <c r="B40">
        <v>24926</v>
      </c>
      <c r="C40">
        <v>3631</v>
      </c>
      <c r="D40">
        <v>53578</v>
      </c>
      <c r="E40">
        <v>21463</v>
      </c>
      <c r="F40">
        <v>14459</v>
      </c>
      <c r="G40">
        <v>5018</v>
      </c>
      <c r="Y40">
        <v>105792</v>
      </c>
      <c r="Z40" s="2">
        <f t="shared" si="28"/>
        <v>3.8311025408348458E-2</v>
      </c>
      <c r="AA40" s="3">
        <f t="shared" ref="AA40:AA41" si="31">Y40-Y39</f>
        <v>4053</v>
      </c>
      <c r="AB40" s="3">
        <f t="shared" ref="AB40:AB41" si="32">SUM(AA37:AA40)</f>
        <v>19294</v>
      </c>
      <c r="AD40" s="2" t="e">
        <f t="shared" si="24"/>
        <v>#DIV/0!</v>
      </c>
      <c r="AE40">
        <f t="shared" si="25"/>
        <v>0</v>
      </c>
      <c r="AF40">
        <f t="shared" si="26"/>
        <v>-94417</v>
      </c>
      <c r="AK40" s="1">
        <v>43924</v>
      </c>
      <c r="AL40">
        <v>27</v>
      </c>
    </row>
    <row r="41" spans="1:38" x14ac:dyDescent="0.25">
      <c r="A41" s="1">
        <v>43912</v>
      </c>
      <c r="B41">
        <v>28572</v>
      </c>
      <c r="C41">
        <v>4204</v>
      </c>
      <c r="D41">
        <v>59138</v>
      </c>
      <c r="E41">
        <v>24774</v>
      </c>
      <c r="F41">
        <v>16018</v>
      </c>
      <c r="G41">
        <v>5683</v>
      </c>
      <c r="H41" s="8">
        <v>15219</v>
      </c>
      <c r="Y41">
        <v>110574</v>
      </c>
      <c r="Z41" s="2">
        <f t="shared" si="28"/>
        <v>4.3247056270009222E-2</v>
      </c>
      <c r="AA41" s="3">
        <f t="shared" si="31"/>
        <v>4782</v>
      </c>
      <c r="AB41" s="3">
        <f t="shared" si="32"/>
        <v>18102</v>
      </c>
      <c r="AD41" s="2" t="e">
        <f t="shared" si="24"/>
        <v>#DIV/0!</v>
      </c>
      <c r="AE41">
        <f t="shared" si="25"/>
        <v>0</v>
      </c>
      <c r="AF41">
        <f t="shared" si="26"/>
        <v>-102136</v>
      </c>
      <c r="AK41" s="1">
        <v>43925</v>
      </c>
      <c r="AL41">
        <v>28</v>
      </c>
    </row>
    <row r="42" spans="1:38" x14ac:dyDescent="0.25">
      <c r="A42" s="1">
        <v>43913</v>
      </c>
      <c r="B42">
        <v>33089</v>
      </c>
      <c r="C42">
        <v>4749</v>
      </c>
      <c r="D42">
        <v>63927</v>
      </c>
      <c r="E42">
        <v>29212</v>
      </c>
      <c r="F42">
        <v>19856</v>
      </c>
      <c r="G42">
        <v>6650</v>
      </c>
      <c r="H42" s="8">
        <v>33404</v>
      </c>
      <c r="AK42" s="1">
        <v>43926</v>
      </c>
      <c r="AL42">
        <v>29</v>
      </c>
    </row>
    <row r="43" spans="1:38" x14ac:dyDescent="0.25">
      <c r="A43" s="1">
        <v>43914</v>
      </c>
      <c r="B43">
        <v>39673</v>
      </c>
      <c r="C43">
        <v>5560</v>
      </c>
      <c r="D43">
        <v>69176</v>
      </c>
      <c r="E43">
        <v>31554</v>
      </c>
      <c r="F43">
        <v>22302</v>
      </c>
      <c r="G43">
        <v>8077</v>
      </c>
      <c r="H43" s="8">
        <v>44183</v>
      </c>
    </row>
    <row r="44" spans="1:38" x14ac:dyDescent="0.25">
      <c r="A44" s="1">
        <v>43915</v>
      </c>
      <c r="B44">
        <v>47610</v>
      </c>
      <c r="C44">
        <v>6412</v>
      </c>
      <c r="D44">
        <v>74386</v>
      </c>
      <c r="E44">
        <v>36508</v>
      </c>
      <c r="F44">
        <v>25233</v>
      </c>
      <c r="G44">
        <v>9529</v>
      </c>
      <c r="H44" s="8">
        <v>54453</v>
      </c>
    </row>
    <row r="45" spans="1:38" x14ac:dyDescent="0.25">
      <c r="A45" s="1">
        <v>43916</v>
      </c>
      <c r="B45">
        <v>56188</v>
      </c>
      <c r="C45">
        <v>7431</v>
      </c>
      <c r="D45">
        <v>80539</v>
      </c>
      <c r="E45">
        <v>42288</v>
      </c>
      <c r="F45">
        <v>29155</v>
      </c>
      <c r="G45">
        <v>11658</v>
      </c>
      <c r="H45" s="8">
        <v>68440</v>
      </c>
    </row>
    <row r="46" spans="1:38" x14ac:dyDescent="0.25">
      <c r="A46" s="1">
        <v>43917</v>
      </c>
      <c r="B46">
        <v>64059</v>
      </c>
      <c r="C46">
        <v>8603</v>
      </c>
      <c r="D46">
        <v>86498</v>
      </c>
      <c r="E46">
        <v>48582</v>
      </c>
      <c r="F46">
        <v>32964</v>
      </c>
      <c r="G46">
        <v>14543</v>
      </c>
      <c r="H46" s="8">
        <v>85356</v>
      </c>
    </row>
    <row r="47" spans="1:38" x14ac:dyDescent="0.25">
      <c r="A47" s="1">
        <v>43918</v>
      </c>
      <c r="B47">
        <v>72248</v>
      </c>
      <c r="C47">
        <v>9762</v>
      </c>
      <c r="D47">
        <v>92472</v>
      </c>
      <c r="E47">
        <v>52547</v>
      </c>
      <c r="F47">
        <v>37575</v>
      </c>
      <c r="G47">
        <v>17089</v>
      </c>
      <c r="H47" s="8">
        <v>103321</v>
      </c>
    </row>
    <row r="48" spans="1:38" x14ac:dyDescent="0.25">
      <c r="A48" s="1">
        <v>43919</v>
      </c>
      <c r="B48">
        <v>78797</v>
      </c>
      <c r="C48">
        <v>10866</v>
      </c>
      <c r="D48">
        <v>97689</v>
      </c>
      <c r="E48">
        <v>57298</v>
      </c>
      <c r="F48">
        <v>40174</v>
      </c>
      <c r="G48">
        <v>19522</v>
      </c>
      <c r="H48" s="8">
        <v>124665</v>
      </c>
    </row>
    <row r="49" spans="1:8" x14ac:dyDescent="0.25">
      <c r="A49" s="1">
        <v>43920</v>
      </c>
      <c r="B49">
        <v>85195</v>
      </c>
      <c r="C49">
        <v>11750</v>
      </c>
      <c r="D49">
        <v>101739</v>
      </c>
      <c r="E49">
        <v>61913</v>
      </c>
      <c r="F49">
        <v>44550</v>
      </c>
      <c r="G49">
        <v>22141</v>
      </c>
      <c r="H49" s="8">
        <v>143025</v>
      </c>
    </row>
    <row r="50" spans="1:8" x14ac:dyDescent="0.25">
      <c r="A50" s="1">
        <v>43921</v>
      </c>
      <c r="B50">
        <v>94417</v>
      </c>
      <c r="C50">
        <v>12595</v>
      </c>
      <c r="D50">
        <v>105792</v>
      </c>
      <c r="E50">
        <v>67366</v>
      </c>
      <c r="F50">
        <v>52128</v>
      </c>
      <c r="G50">
        <v>25150</v>
      </c>
      <c r="H50" s="8">
        <v>163539</v>
      </c>
    </row>
    <row r="51" spans="1:8" x14ac:dyDescent="0.25">
      <c r="A51" s="1">
        <v>43922</v>
      </c>
      <c r="B51">
        <v>102136</v>
      </c>
      <c r="C51">
        <v>13614</v>
      </c>
      <c r="D51">
        <v>110574</v>
      </c>
      <c r="E51">
        <v>73522</v>
      </c>
      <c r="F51">
        <v>56989</v>
      </c>
      <c r="G51">
        <v>29474</v>
      </c>
      <c r="H51" s="8">
        <v>186101</v>
      </c>
    </row>
    <row r="52" spans="1:8" x14ac:dyDescent="0.25">
      <c r="A52" s="1">
        <v>43923</v>
      </c>
      <c r="B52">
        <v>110238</v>
      </c>
      <c r="C52">
        <v>13614</v>
      </c>
      <c r="D52">
        <v>115242</v>
      </c>
      <c r="E52">
        <v>73522</v>
      </c>
      <c r="F52">
        <v>59105</v>
      </c>
      <c r="G52">
        <v>33718</v>
      </c>
      <c r="H52">
        <v>213144</v>
      </c>
    </row>
    <row r="53" spans="1:8" x14ac:dyDescent="0.25">
      <c r="A53" s="1">
        <v>43924</v>
      </c>
      <c r="B53">
        <v>117710</v>
      </c>
      <c r="C53">
        <v>15723</v>
      </c>
      <c r="D53">
        <v>119827</v>
      </c>
      <c r="E53">
        <v>79696</v>
      </c>
      <c r="F53">
        <v>64338</v>
      </c>
      <c r="G53">
        <v>38168</v>
      </c>
      <c r="H53">
        <v>239279</v>
      </c>
    </row>
    <row r="54" spans="1:8" x14ac:dyDescent="0.25">
      <c r="A54" s="1">
        <v>43925</v>
      </c>
      <c r="B54">
        <v>124736</v>
      </c>
      <c r="C54">
        <v>16627</v>
      </c>
      <c r="D54">
        <v>124632</v>
      </c>
      <c r="E54">
        <v>85778</v>
      </c>
      <c r="F54">
        <v>68605</v>
      </c>
      <c r="G54">
        <v>41903</v>
      </c>
      <c r="H54">
        <v>277205</v>
      </c>
    </row>
    <row r="55" spans="1:8" x14ac:dyDescent="0.25">
      <c r="A55" s="1">
        <v>43926</v>
      </c>
      <c r="B55">
        <v>130759</v>
      </c>
      <c r="C55">
        <v>17851</v>
      </c>
      <c r="D55">
        <v>128948</v>
      </c>
      <c r="E55">
        <v>91714</v>
      </c>
      <c r="F55">
        <v>70478</v>
      </c>
      <c r="G55">
        <v>47806</v>
      </c>
      <c r="H55">
        <v>304826</v>
      </c>
    </row>
    <row r="56" spans="1:8" x14ac:dyDescent="0.25">
      <c r="A56" s="1">
        <v>43927</v>
      </c>
      <c r="B56">
        <v>135032</v>
      </c>
      <c r="C56">
        <v>18917</v>
      </c>
      <c r="D56">
        <v>128948</v>
      </c>
      <c r="E56">
        <v>100770</v>
      </c>
      <c r="F56">
        <v>93480</v>
      </c>
      <c r="G56">
        <v>48451</v>
      </c>
      <c r="H56">
        <v>338995</v>
      </c>
    </row>
    <row r="57" spans="1:8" x14ac:dyDescent="0.25">
      <c r="A57" s="1">
        <v>43928</v>
      </c>
    </row>
    <row r="58" spans="1:8" x14ac:dyDescent="0.25">
      <c r="A58" s="1">
        <v>43929</v>
      </c>
    </row>
    <row r="59" spans="1:8" x14ac:dyDescent="0.25">
      <c r="A59" s="1">
        <v>43930</v>
      </c>
    </row>
    <row r="60" spans="1:8" x14ac:dyDescent="0.25">
      <c r="A60" s="1">
        <v>43931</v>
      </c>
    </row>
    <row r="61" spans="1:8" x14ac:dyDescent="0.25">
      <c r="A61" s="1">
        <v>43932</v>
      </c>
    </row>
    <row r="62" spans="1:8" x14ac:dyDescent="0.25">
      <c r="A62" s="1">
        <v>43933</v>
      </c>
    </row>
    <row r="63" spans="1:8" x14ac:dyDescent="0.25">
      <c r="A63" s="1">
        <v>43934</v>
      </c>
    </row>
    <row r="64" spans="1:8" x14ac:dyDescent="0.25">
      <c r="A64" s="1">
        <v>43935</v>
      </c>
    </row>
    <row r="65" spans="1:1" x14ac:dyDescent="0.25">
      <c r="A65" s="1">
        <v>43936</v>
      </c>
    </row>
    <row r="66" spans="1:1" x14ac:dyDescent="0.25">
      <c r="A66" s="1">
        <v>43937</v>
      </c>
    </row>
    <row r="67" spans="1:1" x14ac:dyDescent="0.25">
      <c r="A67" s="1">
        <v>43938</v>
      </c>
    </row>
    <row r="68" spans="1:1" x14ac:dyDescent="0.25">
      <c r="A68" s="1">
        <v>43939</v>
      </c>
    </row>
    <row r="69" spans="1:1" x14ac:dyDescent="0.25">
      <c r="A69" s="1">
        <v>43940</v>
      </c>
    </row>
    <row r="70" spans="1:1" x14ac:dyDescent="0.25">
      <c r="A70" s="1">
        <v>43941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4"/>
  <sheetViews>
    <sheetView topLeftCell="B1" zoomScale="68" workbookViewId="0">
      <selection activeCell="D21" sqref="D21"/>
    </sheetView>
  </sheetViews>
  <sheetFormatPr baseColWidth="10" defaultColWidth="9.140625" defaultRowHeight="15" x14ac:dyDescent="0.25"/>
  <cols>
    <col min="9" max="9" width="8.85546875" customWidth="1"/>
    <col min="20" max="20" width="10" bestFit="1" customWidth="1"/>
  </cols>
  <sheetData>
    <row r="1" spans="1:25" x14ac:dyDescent="0.25">
      <c r="A1" t="s">
        <v>6</v>
      </c>
      <c r="G1" t="s">
        <v>19</v>
      </c>
      <c r="O1" t="s">
        <v>6</v>
      </c>
      <c r="U1" t="s">
        <v>19</v>
      </c>
    </row>
    <row r="2" spans="1:25" x14ac:dyDescent="0.25">
      <c r="A2" t="s">
        <v>18</v>
      </c>
      <c r="B2" t="s">
        <v>16</v>
      </c>
      <c r="D2" t="s">
        <v>17</v>
      </c>
      <c r="G2" t="s">
        <v>18</v>
      </c>
      <c r="H2" t="s">
        <v>16</v>
      </c>
      <c r="K2" t="s">
        <v>17</v>
      </c>
      <c r="P2" t="s">
        <v>16</v>
      </c>
      <c r="R2" t="s">
        <v>17</v>
      </c>
      <c r="V2" t="s">
        <v>16</v>
      </c>
      <c r="X2" t="s">
        <v>17</v>
      </c>
    </row>
    <row r="3" spans="1:25" x14ac:dyDescent="0.25">
      <c r="A3" t="s">
        <v>7</v>
      </c>
      <c r="B3">
        <v>99</v>
      </c>
      <c r="C3" s="5">
        <f t="shared" ref="C3:C12" si="0">B3/$B$13</f>
        <v>5.7840616966580976E-3</v>
      </c>
      <c r="D3">
        <v>82</v>
      </c>
      <c r="E3" s="5">
        <f t="shared" ref="E3:E12" si="1">D3/$D$13</f>
        <v>4.7886007942069611E-3</v>
      </c>
      <c r="G3" t="s">
        <v>20</v>
      </c>
      <c r="H3">
        <v>8.1</v>
      </c>
      <c r="I3" s="6">
        <f>H3/$H$9*$H$11</f>
        <v>761.31546489563561</v>
      </c>
      <c r="J3" s="5">
        <f>I3/$I$9</f>
        <v>3.8425047438330175E-2</v>
      </c>
      <c r="K3">
        <v>5.47</v>
      </c>
      <c r="L3" s="6">
        <f>K3/$K$9*$K$11</f>
        <v>534.41787083456211</v>
      </c>
      <c r="M3" s="5">
        <f>L3/$L$9</f>
        <v>3.2261869654969029E-2</v>
      </c>
      <c r="O3" t="s">
        <v>27</v>
      </c>
      <c r="P3">
        <f>SUM(B3:B8)</f>
        <v>7895</v>
      </c>
      <c r="Q3" s="5">
        <f>P3/$P$6</f>
        <v>0.46126431409207758</v>
      </c>
      <c r="R3">
        <f>SUM(D3:D8)</f>
        <v>9451</v>
      </c>
      <c r="S3" s="5">
        <f>R3/$R$6</f>
        <v>0.5519154403176828</v>
      </c>
      <c r="U3" t="s">
        <v>27</v>
      </c>
      <c r="V3" s="6">
        <f>SUM(I3:I6)</f>
        <v>12916.045825426943</v>
      </c>
      <c r="W3" s="5">
        <f>V3/$V$6</f>
        <v>0.65189753320683119</v>
      </c>
      <c r="X3" s="6">
        <f>SUM(L3:L6)</f>
        <v>12028.798584488353</v>
      </c>
      <c r="Y3" s="5">
        <f>X3/$X$6</f>
        <v>0.7261574756708935</v>
      </c>
    </row>
    <row r="4" spans="1:25" x14ac:dyDescent="0.25">
      <c r="A4" s="4" t="s">
        <v>15</v>
      </c>
      <c r="B4">
        <v>142</v>
      </c>
      <c r="C4" s="5">
        <f t="shared" si="0"/>
        <v>8.2963309184388868E-3</v>
      </c>
      <c r="D4">
        <v>170</v>
      </c>
      <c r="E4" s="5">
        <f t="shared" si="1"/>
        <v>9.9275870123802842E-3</v>
      </c>
      <c r="G4" s="4" t="s">
        <v>22</v>
      </c>
      <c r="H4">
        <v>10.06</v>
      </c>
      <c r="I4" s="6">
        <f t="shared" ref="I4:I8" si="2">H4/$H$9*$H$11</f>
        <v>945.535009487666</v>
      </c>
      <c r="J4" s="5">
        <f t="shared" ref="J4:J8" si="3">I4/$I$9</f>
        <v>4.7722960151802662E-2</v>
      </c>
      <c r="K4">
        <v>10</v>
      </c>
      <c r="L4" s="6">
        <f t="shared" ref="L4:L8" si="4">K4/$K$9*$K$11</f>
        <v>976.99793571217936</v>
      </c>
      <c r="M4" s="5">
        <f t="shared" ref="M4:M8" si="5">L4/$L$9</f>
        <v>5.8979652020053071E-2</v>
      </c>
      <c r="O4" t="s">
        <v>24</v>
      </c>
      <c r="P4">
        <f>B9+B10</f>
        <v>6355</v>
      </c>
      <c r="Q4" s="5">
        <f t="shared" ref="Q4:Q5" si="6">P4/$P$6</f>
        <v>0.37129002103295161</v>
      </c>
      <c r="R4">
        <f>D9+D10</f>
        <v>4894</v>
      </c>
      <c r="S4" s="5">
        <f t="shared" ref="S4:S5" si="7">R4/$R$6</f>
        <v>0.28579771081523009</v>
      </c>
      <c r="U4" t="s">
        <v>24</v>
      </c>
      <c r="V4" s="6">
        <f>I7</f>
        <v>3814.0964895635666</v>
      </c>
      <c r="W4" s="5">
        <f>V4/$V$6</f>
        <v>0.19250474383301708</v>
      </c>
      <c r="X4" s="6">
        <f>L7</f>
        <v>2670.1353583013861</v>
      </c>
      <c r="Y4" s="5">
        <f t="shared" ref="Y4:Y5" si="8">X4/$X$6</f>
        <v>0.16119138897080504</v>
      </c>
    </row>
    <row r="5" spans="1:25" x14ac:dyDescent="0.25">
      <c r="A5" t="s">
        <v>8</v>
      </c>
      <c r="B5">
        <v>822</v>
      </c>
      <c r="C5" s="5">
        <f t="shared" si="0"/>
        <v>4.8025239541949052E-2</v>
      </c>
      <c r="D5">
        <v>1186</v>
      </c>
      <c r="E5" s="5">
        <f t="shared" si="1"/>
        <v>6.9259518804017747E-2</v>
      </c>
      <c r="G5" t="s">
        <v>21</v>
      </c>
      <c r="H5">
        <v>49.49</v>
      </c>
      <c r="I5" s="6">
        <f t="shared" si="2"/>
        <v>4651.5435009487665</v>
      </c>
      <c r="J5" s="5">
        <f t="shared" si="3"/>
        <v>0.23477229601518029</v>
      </c>
      <c r="K5">
        <v>50.74</v>
      </c>
      <c r="L5" s="6">
        <f t="shared" si="4"/>
        <v>4957.2875258035983</v>
      </c>
      <c r="M5" s="5">
        <f t="shared" si="5"/>
        <v>0.2992627543497493</v>
      </c>
      <c r="O5" t="s">
        <v>14</v>
      </c>
      <c r="P5">
        <f>B11+B12</f>
        <v>2866</v>
      </c>
      <c r="Q5" s="5">
        <f t="shared" si="6"/>
        <v>0.16744566487497078</v>
      </c>
      <c r="R5">
        <f>D11+D12</f>
        <v>2779</v>
      </c>
      <c r="S5" s="5">
        <f t="shared" si="7"/>
        <v>0.16228684886708714</v>
      </c>
      <c r="U5" t="s">
        <v>14</v>
      </c>
      <c r="V5" s="6">
        <f>I8</f>
        <v>3082.8576850094873</v>
      </c>
      <c r="W5" s="5">
        <f>V5/$V$6</f>
        <v>0.15559772296015181</v>
      </c>
      <c r="X5" s="6">
        <f>L8</f>
        <v>1866.0660572102627</v>
      </c>
      <c r="Y5" s="5">
        <f t="shared" si="8"/>
        <v>0.11265113535830137</v>
      </c>
    </row>
    <row r="6" spans="1:25" x14ac:dyDescent="0.25">
      <c r="A6" t="s">
        <v>9</v>
      </c>
      <c r="B6">
        <v>1538</v>
      </c>
      <c r="C6" s="5">
        <f t="shared" si="0"/>
        <v>8.9857443327880343E-2</v>
      </c>
      <c r="D6">
        <v>2037</v>
      </c>
      <c r="E6" s="5">
        <f t="shared" si="1"/>
        <v>0.11895585143658023</v>
      </c>
      <c r="G6" t="s">
        <v>23</v>
      </c>
      <c r="H6">
        <v>69.77</v>
      </c>
      <c r="I6" s="6">
        <f t="shared" si="2"/>
        <v>6557.651850094876</v>
      </c>
      <c r="J6" s="5">
        <f t="shared" si="3"/>
        <v>0.33097722960151804</v>
      </c>
      <c r="K6">
        <v>56.91</v>
      </c>
      <c r="L6" s="6">
        <f t="shared" si="4"/>
        <v>5560.0952521380132</v>
      </c>
      <c r="M6" s="5">
        <f t="shared" si="5"/>
        <v>0.33565319964612206</v>
      </c>
      <c r="P6">
        <f>SUM(P3:P5)</f>
        <v>17116</v>
      </c>
      <c r="R6">
        <f>SUM(R3:R5)</f>
        <v>17124</v>
      </c>
      <c r="V6">
        <f>SUM(V3:V5)</f>
        <v>19812.999999999996</v>
      </c>
      <c r="X6">
        <f>SUM(X3:X5)</f>
        <v>16565.000000000004</v>
      </c>
    </row>
    <row r="7" spans="1:25" x14ac:dyDescent="0.25">
      <c r="A7" t="s">
        <v>10</v>
      </c>
      <c r="B7">
        <v>2444</v>
      </c>
      <c r="C7" s="5">
        <f t="shared" si="0"/>
        <v>0.14279037158214536</v>
      </c>
      <c r="D7">
        <v>2798</v>
      </c>
      <c r="E7" s="5">
        <f t="shared" si="1"/>
        <v>0.16339640270964728</v>
      </c>
      <c r="G7" t="s">
        <v>24</v>
      </c>
      <c r="H7">
        <v>40.58</v>
      </c>
      <c r="I7" s="6">
        <f t="shared" si="2"/>
        <v>3814.0964895635666</v>
      </c>
      <c r="J7" s="5">
        <f t="shared" si="3"/>
        <v>0.19250474383301708</v>
      </c>
      <c r="K7">
        <v>27.33</v>
      </c>
      <c r="L7" s="6">
        <f t="shared" si="4"/>
        <v>2670.1353583013861</v>
      </c>
      <c r="M7" s="5">
        <f t="shared" si="5"/>
        <v>0.16119138897080504</v>
      </c>
    </row>
    <row r="8" spans="1:25" x14ac:dyDescent="0.25">
      <c r="A8" t="s">
        <v>11</v>
      </c>
      <c r="B8">
        <v>2850</v>
      </c>
      <c r="C8" s="5">
        <f t="shared" si="0"/>
        <v>0.16651086702500584</v>
      </c>
      <c r="D8">
        <v>3178</v>
      </c>
      <c r="E8" s="5">
        <f t="shared" si="1"/>
        <v>0.18558747956085025</v>
      </c>
      <c r="G8" t="s">
        <v>14</v>
      </c>
      <c r="H8">
        <v>32.799999999999997</v>
      </c>
      <c r="I8" s="6">
        <f t="shared" si="2"/>
        <v>3082.8576850094873</v>
      </c>
      <c r="J8" s="5">
        <f t="shared" si="3"/>
        <v>0.15559772296015181</v>
      </c>
      <c r="K8">
        <v>19.100000000000001</v>
      </c>
      <c r="L8" s="6">
        <f t="shared" si="4"/>
        <v>1866.0660572102627</v>
      </c>
      <c r="M8" s="5">
        <f t="shared" si="5"/>
        <v>0.11265113535830137</v>
      </c>
    </row>
    <row r="9" spans="1:25" x14ac:dyDescent="0.25">
      <c r="A9" t="s">
        <v>12</v>
      </c>
      <c r="B9">
        <v>2995</v>
      </c>
      <c r="C9" s="5">
        <f t="shared" si="0"/>
        <v>0.17498247254031316</v>
      </c>
      <c r="D9">
        <v>2636</v>
      </c>
      <c r="E9" s="5">
        <f t="shared" si="1"/>
        <v>0.15393599626255547</v>
      </c>
      <c r="H9">
        <f t="shared" ref="H9" si="9">SUM(H3:H8)</f>
        <v>210.8</v>
      </c>
      <c r="I9">
        <f>SUM(I3:I8)</f>
        <v>19812.999999999996</v>
      </c>
      <c r="J9" s="5"/>
      <c r="K9">
        <f>SUM(K3:K8)</f>
        <v>169.54999999999998</v>
      </c>
      <c r="L9">
        <f>SUM(L3:L8)</f>
        <v>16565.000000000004</v>
      </c>
      <c r="M9" s="5"/>
      <c r="O9" t="s">
        <v>28</v>
      </c>
      <c r="P9" t="s">
        <v>29</v>
      </c>
      <c r="Q9" t="s">
        <v>19</v>
      </c>
      <c r="T9" t="s">
        <v>30</v>
      </c>
      <c r="W9" t="s">
        <v>19</v>
      </c>
      <c r="X9" t="s">
        <v>31</v>
      </c>
    </row>
    <row r="10" spans="1:25" x14ac:dyDescent="0.25">
      <c r="A10" t="s">
        <v>13</v>
      </c>
      <c r="B10">
        <v>3360</v>
      </c>
      <c r="C10" s="5">
        <f t="shared" si="0"/>
        <v>0.19630754849263846</v>
      </c>
      <c r="D10">
        <v>2258</v>
      </c>
      <c r="E10" s="5">
        <f t="shared" si="1"/>
        <v>0.13186171455267462</v>
      </c>
      <c r="H10" s="2">
        <f>H9/(H9+K9)</f>
        <v>0.55422637044827128</v>
      </c>
      <c r="J10" s="5"/>
      <c r="K10" s="2">
        <f>K9/(H9+K9)</f>
        <v>0.44577362955172861</v>
      </c>
      <c r="M10" s="5"/>
      <c r="O10" t="s">
        <v>27</v>
      </c>
      <c r="P10" s="5">
        <f>(P3+R3)/($P$6+$R$6)</f>
        <v>0.50660046728971964</v>
      </c>
      <c r="Q10" s="5">
        <f>(V3+X3)/($V$6+$X$6)</f>
        <v>0.6857123648885397</v>
      </c>
      <c r="S10">
        <f>P3+R3</f>
        <v>17346</v>
      </c>
      <c r="T10" s="5">
        <f>(1+4+10+7+4+3+9+28)/S10</f>
        <v>3.8049117952265654E-3</v>
      </c>
      <c r="U10">
        <f>S10*T10</f>
        <v>66</v>
      </c>
      <c r="W10" s="6">
        <f>V3+X3</f>
        <v>24944.844409915298</v>
      </c>
      <c r="X10">
        <f>W10*T10</f>
        <v>94.91293272537817</v>
      </c>
    </row>
    <row r="11" spans="1:25" x14ac:dyDescent="0.25">
      <c r="A11" t="s">
        <v>40</v>
      </c>
      <c r="B11">
        <v>2318</v>
      </c>
      <c r="C11" s="5">
        <f t="shared" si="0"/>
        <v>0.13542883851367141</v>
      </c>
      <c r="D11">
        <v>1949</v>
      </c>
      <c r="E11" s="5">
        <f t="shared" si="1"/>
        <v>0.11381686521840692</v>
      </c>
      <c r="H11">
        <v>19813</v>
      </c>
      <c r="K11">
        <v>16565</v>
      </c>
      <c r="O11" t="s">
        <v>24</v>
      </c>
      <c r="P11" s="5">
        <f t="shared" ref="P11:P12" si="10">(P4+R4)/($P$6+$R$6)</f>
        <v>0.32853387850467292</v>
      </c>
      <c r="Q11" s="5">
        <f t="shared" ref="Q11:Q12" si="11">(V4+X4)/($V$6+$X$6)</f>
        <v>0.17824596865866602</v>
      </c>
      <c r="S11">
        <f t="shared" ref="S11:S12" si="12">P4+R4</f>
        <v>11249</v>
      </c>
      <c r="T11" s="5">
        <f>(44+89+75+230)/S11</f>
        <v>3.8936794381722817E-2</v>
      </c>
      <c r="U11">
        <f t="shared" ref="U11:U12" si="13">S11*T11</f>
        <v>437.99999999999994</v>
      </c>
      <c r="W11">
        <f t="shared" ref="W11:W12" si="14">V4+X4</f>
        <v>6484.2318478649522</v>
      </c>
      <c r="X11">
        <f t="shared" ref="X11:X12" si="15">W11*T11</f>
        <v>252.47520218373623</v>
      </c>
    </row>
    <row r="12" spans="1:25" x14ac:dyDescent="0.25">
      <c r="A12" t="s">
        <v>41</v>
      </c>
      <c r="B12">
        <v>548</v>
      </c>
      <c r="C12" s="5">
        <f t="shared" si="0"/>
        <v>3.2016826361299371E-2</v>
      </c>
      <c r="D12">
        <v>830</v>
      </c>
      <c r="E12" s="5">
        <f t="shared" si="1"/>
        <v>4.8469983648680215E-2</v>
      </c>
      <c r="H12" t="s">
        <v>25</v>
      </c>
      <c r="I12" t="s">
        <v>26</v>
      </c>
      <c r="K12" t="s">
        <v>25</v>
      </c>
      <c r="L12" t="s">
        <v>26</v>
      </c>
      <c r="O12" t="s">
        <v>14</v>
      </c>
      <c r="P12" s="5">
        <f t="shared" si="10"/>
        <v>0.16486565420560748</v>
      </c>
      <c r="Q12" s="5">
        <f t="shared" si="11"/>
        <v>0.13604166645279428</v>
      </c>
      <c r="S12">
        <f t="shared" si="12"/>
        <v>5645</v>
      </c>
      <c r="T12" s="5">
        <f>(239+123+369+132)/S12</f>
        <v>0.15287865367581932</v>
      </c>
      <c r="U12">
        <f t="shared" si="13"/>
        <v>863.00000000000011</v>
      </c>
      <c r="W12">
        <f t="shared" si="14"/>
        <v>4948.9237422197502</v>
      </c>
      <c r="X12">
        <f t="shared" si="15"/>
        <v>756.58479885485292</v>
      </c>
      <c r="Y12" s="2">
        <f>(X12+150)/X13</f>
        <v>0.82120201603482734</v>
      </c>
    </row>
    <row r="13" spans="1:25" x14ac:dyDescent="0.25">
      <c r="B13">
        <f>SUM(B3:B12)</f>
        <v>17116</v>
      </c>
      <c r="D13">
        <f>SUM(D3:D12)</f>
        <v>17124</v>
      </c>
      <c r="S13">
        <f>SUM(S10:S12)</f>
        <v>34240</v>
      </c>
      <c r="U13">
        <f>SUM(U10:U12)</f>
        <v>1367</v>
      </c>
      <c r="W13">
        <f>SUM(W10:W12)</f>
        <v>36378</v>
      </c>
      <c r="X13">
        <f>SUM(X10:X12)</f>
        <v>1103.9729337639674</v>
      </c>
      <c r="Y13" s="2">
        <f>198/X13</f>
        <v>0.17935222317899052</v>
      </c>
    </row>
    <row r="14" spans="1:25" x14ac:dyDescent="0.25">
      <c r="Y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70"/>
  <sheetViews>
    <sheetView topLeftCell="F19" zoomScale="84" zoomScaleNormal="85" workbookViewId="0">
      <selection activeCell="Y37" sqref="Y37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39</v>
      </c>
      <c r="F1" t="s">
        <v>0</v>
      </c>
      <c r="H1" t="s">
        <v>38</v>
      </c>
      <c r="J1" t="s">
        <v>1</v>
      </c>
      <c r="L1" t="s">
        <v>37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66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C55">
        <f t="shared" si="0"/>
        <v>2802.3789112730392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C56">
        <f t="shared" si="0"/>
        <v>2893.9562794684957</v>
      </c>
      <c r="D56">
        <f>Sheet1!C56</f>
        <v>18917</v>
      </c>
      <c r="F56">
        <f>Sheet1!D56</f>
        <v>128948</v>
      </c>
      <c r="H56">
        <f>Sheet1!F56</f>
        <v>93480</v>
      </c>
      <c r="J56" t="e">
        <f>Sheet1!#REF!</f>
        <v>#REF!</v>
      </c>
      <c r="L56">
        <f>Sheet1!G56</f>
        <v>48451</v>
      </c>
      <c r="N56">
        <f>Sheet1!H56</f>
        <v>338995</v>
      </c>
    </row>
    <row r="57" spans="1:36" x14ac:dyDescent="0.25">
      <c r="A57" s="7">
        <v>56</v>
      </c>
      <c r="B57">
        <f>Sheet1!B57</f>
        <v>0</v>
      </c>
      <c r="C57">
        <f t="shared" si="0"/>
        <v>0</v>
      </c>
      <c r="D57">
        <f>Sheet1!C57</f>
        <v>0</v>
      </c>
      <c r="F57">
        <f>Sheet1!D57</f>
        <v>0</v>
      </c>
      <c r="H57">
        <f>Sheet1!E57</f>
        <v>0</v>
      </c>
      <c r="J57">
        <f>Sheet1!F57</f>
        <v>0</v>
      </c>
      <c r="L57">
        <f>Sheet1!G57</f>
        <v>0</v>
      </c>
      <c r="N57">
        <f>Sheet1!H57</f>
        <v>0</v>
      </c>
    </row>
    <row r="58" spans="1:36" x14ac:dyDescent="0.25">
      <c r="A58" s="7">
        <v>57</v>
      </c>
      <c r="B58">
        <f>Sheet1!B58</f>
        <v>0</v>
      </c>
      <c r="C58">
        <f t="shared" si="0"/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25">
      <c r="A59" s="7">
        <v>58</v>
      </c>
      <c r="B59">
        <f>Sheet1!B59</f>
        <v>0</v>
      </c>
      <c r="C59">
        <f t="shared" si="0"/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C60">
        <f t="shared" si="0"/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C61">
        <f t="shared" si="0"/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C62">
        <f t="shared" si="0"/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C63">
        <f t="shared" si="0"/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C64">
        <f t="shared" si="0"/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C65">
        <f t="shared" si="0"/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C66">
        <f t="shared" si="0"/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C67">
        <f t="shared" ref="C67:C70" si="7">B67/46.66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C68">
        <f t="shared" si="7"/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C69">
        <f t="shared" si="7"/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C70">
        <f t="shared" si="7"/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70"/>
  <sheetViews>
    <sheetView topLeftCell="E2" zoomScale="71" zoomScaleNormal="100" workbookViewId="0">
      <selection activeCell="C52" sqref="C52:C53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33</v>
      </c>
      <c r="C1" t="s">
        <v>32</v>
      </c>
      <c r="D1" t="s">
        <v>34</v>
      </c>
      <c r="F1" t="s">
        <v>0</v>
      </c>
      <c r="H1" t="s">
        <v>35</v>
      </c>
      <c r="J1" t="s">
        <v>36</v>
      </c>
      <c r="L1" t="s">
        <v>4</v>
      </c>
      <c r="N1" t="s">
        <v>42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D56">
        <f>Sheet1!C56</f>
        <v>18917</v>
      </c>
      <c r="F56">
        <f>Sheet1!D56</f>
        <v>128948</v>
      </c>
      <c r="H56">
        <f>Sheet1!F56</f>
        <v>93480</v>
      </c>
      <c r="J56" t="e">
        <f>Sheet1!#REF!</f>
        <v>#REF!</v>
      </c>
      <c r="L56">
        <f>Sheet1!G56</f>
        <v>48451</v>
      </c>
      <c r="N56">
        <f>Sheet1!H56</f>
        <v>338995</v>
      </c>
    </row>
    <row r="57" spans="1:36" x14ac:dyDescent="0.25">
      <c r="A57" s="7">
        <v>56</v>
      </c>
      <c r="B57">
        <f>Sheet1!B57</f>
        <v>0</v>
      </c>
      <c r="D57">
        <f>Sheet1!C57</f>
        <v>0</v>
      </c>
      <c r="F57">
        <f>Sheet1!D57</f>
        <v>0</v>
      </c>
      <c r="H57">
        <f>Sheet1!E57</f>
        <v>0</v>
      </c>
      <c r="J57">
        <f>Sheet1!F57</f>
        <v>0</v>
      </c>
      <c r="L57">
        <f>Sheet1!G57</f>
        <v>0</v>
      </c>
      <c r="N57">
        <f>Sheet1!H57</f>
        <v>0</v>
      </c>
    </row>
    <row r="58" spans="1:36" x14ac:dyDescent="0.25">
      <c r="A58" s="7">
        <v>57</v>
      </c>
      <c r="B58">
        <f>Sheet1!B58</f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25">
      <c r="A59" s="7">
        <v>58</v>
      </c>
      <c r="B59">
        <f>Sheet1!B59</f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70"/>
  <sheetViews>
    <sheetView topLeftCell="E1" zoomScale="76" zoomScaleNormal="100" workbookViewId="0">
      <selection activeCell="O51" sqref="O51:O52"/>
    </sheetView>
  </sheetViews>
  <sheetFormatPr baseColWidth="10" defaultColWidth="9.140625" defaultRowHeight="15" x14ac:dyDescent="0.25"/>
  <cols>
    <col min="4" max="4" width="16.28515625" bestFit="1" customWidth="1"/>
    <col min="5" max="5" width="16.28515625" customWidth="1"/>
    <col min="8" max="8" width="12.7109375" bestFit="1" customWidth="1"/>
    <col min="9" max="9" width="12.7109375" customWidth="1"/>
    <col min="10" max="10" width="11" bestFit="1" customWidth="1"/>
    <col min="11" max="11" width="11" customWidth="1"/>
  </cols>
  <sheetData>
    <row r="1" spans="1:36" x14ac:dyDescent="0.25">
      <c r="B1" t="s">
        <v>43</v>
      </c>
      <c r="C1" t="s">
        <v>32</v>
      </c>
      <c r="D1" t="s">
        <v>39</v>
      </c>
      <c r="F1" t="s">
        <v>0</v>
      </c>
      <c r="H1" t="s">
        <v>2</v>
      </c>
      <c r="J1" t="s">
        <v>36</v>
      </c>
      <c r="L1" t="s">
        <v>44</v>
      </c>
      <c r="N1" t="s">
        <v>45</v>
      </c>
    </row>
    <row r="2" spans="1:36" x14ac:dyDescent="0.25">
      <c r="A2" s="7">
        <v>1</v>
      </c>
      <c r="B2">
        <v>2</v>
      </c>
      <c r="C2">
        <f>B2/46.66</f>
        <v>4.2863266180882986E-2</v>
      </c>
      <c r="D2">
        <v>0</v>
      </c>
      <c r="E2">
        <f>D2/17.18</f>
        <v>0</v>
      </c>
      <c r="F2">
        <v>3</v>
      </c>
      <c r="G2">
        <f>F2/60.48</f>
        <v>4.9603174603174607E-2</v>
      </c>
      <c r="H2">
        <v>16</v>
      </c>
      <c r="I2">
        <f>H2/82.79</f>
        <v>0.19326005556226597</v>
      </c>
      <c r="J2">
        <v>11</v>
      </c>
      <c r="K2">
        <f>J2/66.99</f>
        <v>0.16420361247947457</v>
      </c>
      <c r="L2">
        <v>8</v>
      </c>
      <c r="M2">
        <f>L2/66.44</f>
        <v>0.12040939193257075</v>
      </c>
    </row>
    <row r="3" spans="1:36" x14ac:dyDescent="0.25">
      <c r="A3" s="7">
        <v>2</v>
      </c>
      <c r="B3">
        <v>2</v>
      </c>
      <c r="C3">
        <f t="shared" ref="C3:C53" si="0">B3/46.66</f>
        <v>4.2863266180882986E-2</v>
      </c>
      <c r="D3">
        <v>0</v>
      </c>
      <c r="E3">
        <f t="shared" ref="E3:E52" si="1">D3/17.18</f>
        <v>0</v>
      </c>
      <c r="F3">
        <v>3</v>
      </c>
      <c r="G3">
        <f t="shared" ref="G3:G52" si="2">F3/60.48</f>
        <v>4.9603174603174607E-2</v>
      </c>
      <c r="H3">
        <v>16</v>
      </c>
      <c r="I3">
        <f t="shared" ref="I3:I52" si="3">H3/82.79</f>
        <v>0.19326005556226597</v>
      </c>
      <c r="J3">
        <v>11</v>
      </c>
      <c r="K3">
        <f t="shared" ref="K3:K52" si="4">J3/66.99</f>
        <v>0.16420361247947457</v>
      </c>
      <c r="L3">
        <v>9</v>
      </c>
      <c r="M3">
        <f t="shared" ref="M3:M52" si="5">L3/66.44</f>
        <v>0.1354605659241421</v>
      </c>
      <c r="AG3" s="2"/>
      <c r="AH3" s="2"/>
    </row>
    <row r="4" spans="1:36" x14ac:dyDescent="0.25">
      <c r="A4" s="7">
        <v>3</v>
      </c>
      <c r="B4">
        <v>2</v>
      </c>
      <c r="C4">
        <f t="shared" si="0"/>
        <v>4.2863266180882986E-2</v>
      </c>
      <c r="D4">
        <v>0</v>
      </c>
      <c r="E4">
        <f t="shared" si="1"/>
        <v>0</v>
      </c>
      <c r="F4">
        <v>3</v>
      </c>
      <c r="G4">
        <f t="shared" si="2"/>
        <v>4.9603174603174607E-2</v>
      </c>
      <c r="H4">
        <v>16</v>
      </c>
      <c r="I4">
        <f t="shared" si="3"/>
        <v>0.19326005556226597</v>
      </c>
      <c r="J4">
        <v>11</v>
      </c>
      <c r="K4">
        <f t="shared" si="4"/>
        <v>0.16420361247947457</v>
      </c>
      <c r="L4">
        <v>9</v>
      </c>
      <c r="M4">
        <f t="shared" si="5"/>
        <v>0.1354605659241421</v>
      </c>
      <c r="AG4" s="2"/>
      <c r="AH4" s="2"/>
    </row>
    <row r="5" spans="1:36" x14ac:dyDescent="0.25">
      <c r="A5" s="7">
        <v>4</v>
      </c>
      <c r="B5">
        <v>2</v>
      </c>
      <c r="C5">
        <f t="shared" si="0"/>
        <v>4.2863266180882986E-2</v>
      </c>
      <c r="D5">
        <v>0</v>
      </c>
      <c r="E5">
        <f t="shared" si="1"/>
        <v>0</v>
      </c>
      <c r="F5">
        <v>3</v>
      </c>
      <c r="G5">
        <f t="shared" si="2"/>
        <v>4.9603174603174607E-2</v>
      </c>
      <c r="H5">
        <v>16</v>
      </c>
      <c r="I5">
        <f t="shared" si="3"/>
        <v>0.19326005556226597</v>
      </c>
      <c r="J5">
        <v>11</v>
      </c>
      <c r="K5">
        <f t="shared" si="4"/>
        <v>0.16420361247947457</v>
      </c>
      <c r="L5">
        <v>9</v>
      </c>
      <c r="M5">
        <f t="shared" si="5"/>
        <v>0.1354605659241421</v>
      </c>
      <c r="AG5" s="2"/>
      <c r="AH5" s="2"/>
    </row>
    <row r="6" spans="1:36" x14ac:dyDescent="0.25">
      <c r="A6" s="7">
        <v>5</v>
      </c>
      <c r="B6">
        <v>2</v>
      </c>
      <c r="C6">
        <f t="shared" si="0"/>
        <v>4.2863266180882986E-2</v>
      </c>
      <c r="D6">
        <v>0</v>
      </c>
      <c r="E6">
        <f t="shared" si="1"/>
        <v>0</v>
      </c>
      <c r="F6">
        <v>3</v>
      </c>
      <c r="G6">
        <f t="shared" si="2"/>
        <v>4.9603174603174607E-2</v>
      </c>
      <c r="H6">
        <v>16</v>
      </c>
      <c r="I6">
        <f t="shared" si="3"/>
        <v>0.19326005556226597</v>
      </c>
      <c r="J6">
        <v>11</v>
      </c>
      <c r="K6">
        <f t="shared" si="4"/>
        <v>0.16420361247947457</v>
      </c>
      <c r="L6">
        <v>9</v>
      </c>
      <c r="M6">
        <f t="shared" si="5"/>
        <v>0.1354605659241421</v>
      </c>
      <c r="AG6" s="2"/>
      <c r="AH6" s="2"/>
    </row>
    <row r="7" spans="1:36" x14ac:dyDescent="0.25">
      <c r="A7" s="7">
        <v>6</v>
      </c>
      <c r="B7">
        <v>2</v>
      </c>
      <c r="C7">
        <f t="shared" si="0"/>
        <v>4.2863266180882986E-2</v>
      </c>
      <c r="D7">
        <v>0</v>
      </c>
      <c r="E7">
        <f t="shared" si="1"/>
        <v>0</v>
      </c>
      <c r="F7">
        <v>3</v>
      </c>
      <c r="G7">
        <f t="shared" si="2"/>
        <v>4.9603174603174607E-2</v>
      </c>
      <c r="H7">
        <v>16</v>
      </c>
      <c r="I7">
        <f t="shared" si="3"/>
        <v>0.19326005556226597</v>
      </c>
      <c r="J7">
        <v>12</v>
      </c>
      <c r="K7">
        <f t="shared" si="4"/>
        <v>0.17913121361397225</v>
      </c>
      <c r="L7">
        <v>9</v>
      </c>
      <c r="M7">
        <f t="shared" si="5"/>
        <v>0.1354605659241421</v>
      </c>
      <c r="AG7" s="2"/>
      <c r="AH7" s="2"/>
      <c r="AJ7" s="2"/>
    </row>
    <row r="8" spans="1:36" x14ac:dyDescent="0.25">
      <c r="A8" s="7">
        <v>7</v>
      </c>
      <c r="B8">
        <v>2</v>
      </c>
      <c r="C8">
        <f t="shared" si="0"/>
        <v>4.2863266180882986E-2</v>
      </c>
      <c r="D8">
        <v>0</v>
      </c>
      <c r="E8">
        <f t="shared" si="1"/>
        <v>0</v>
      </c>
      <c r="F8">
        <v>3</v>
      </c>
      <c r="G8">
        <f t="shared" si="2"/>
        <v>4.9603174603174607E-2</v>
      </c>
      <c r="H8">
        <v>16</v>
      </c>
      <c r="I8">
        <f t="shared" si="3"/>
        <v>0.19326005556226597</v>
      </c>
      <c r="J8">
        <v>12</v>
      </c>
      <c r="K8">
        <f t="shared" si="4"/>
        <v>0.17913121361397225</v>
      </c>
      <c r="L8">
        <v>9</v>
      </c>
      <c r="M8">
        <f t="shared" si="5"/>
        <v>0.1354605659241421</v>
      </c>
      <c r="AG8" s="2"/>
      <c r="AH8" s="2"/>
      <c r="AJ8" s="2"/>
    </row>
    <row r="9" spans="1:36" x14ac:dyDescent="0.25">
      <c r="A9" s="7">
        <v>8</v>
      </c>
      <c r="B9">
        <v>2</v>
      </c>
      <c r="C9">
        <f t="shared" si="0"/>
        <v>4.2863266180882986E-2</v>
      </c>
      <c r="D9">
        <v>0</v>
      </c>
      <c r="E9">
        <f t="shared" si="1"/>
        <v>0</v>
      </c>
      <c r="F9">
        <v>3</v>
      </c>
      <c r="G9">
        <f t="shared" si="2"/>
        <v>4.9603174603174607E-2</v>
      </c>
      <c r="H9">
        <v>16</v>
      </c>
      <c r="I9">
        <f t="shared" si="3"/>
        <v>0.19326005556226597</v>
      </c>
      <c r="J9">
        <v>12</v>
      </c>
      <c r="K9">
        <f t="shared" si="4"/>
        <v>0.17913121361397225</v>
      </c>
      <c r="L9">
        <v>9</v>
      </c>
      <c r="M9">
        <f t="shared" si="5"/>
        <v>0.1354605659241421</v>
      </c>
      <c r="AG9" s="2"/>
      <c r="AH9" s="2"/>
      <c r="AJ9" s="2"/>
    </row>
    <row r="10" spans="1:36" x14ac:dyDescent="0.25">
      <c r="A10" s="7">
        <v>9</v>
      </c>
      <c r="B10">
        <v>2</v>
      </c>
      <c r="C10">
        <f t="shared" si="0"/>
        <v>4.2863266180882986E-2</v>
      </c>
      <c r="D10">
        <v>0</v>
      </c>
      <c r="E10">
        <f t="shared" si="1"/>
        <v>0</v>
      </c>
      <c r="F10">
        <v>3</v>
      </c>
      <c r="G10">
        <f t="shared" si="2"/>
        <v>4.9603174603174607E-2</v>
      </c>
      <c r="H10">
        <v>16</v>
      </c>
      <c r="I10">
        <f t="shared" si="3"/>
        <v>0.19326005556226597</v>
      </c>
      <c r="J10">
        <v>12</v>
      </c>
      <c r="K10">
        <f t="shared" si="4"/>
        <v>0.17913121361397225</v>
      </c>
      <c r="L10">
        <v>9</v>
      </c>
      <c r="M10">
        <f t="shared" si="5"/>
        <v>0.1354605659241421</v>
      </c>
      <c r="AG10" s="2"/>
      <c r="AH10" s="2"/>
      <c r="AJ10" s="2"/>
    </row>
    <row r="11" spans="1:36" x14ac:dyDescent="0.25">
      <c r="A11" s="7">
        <v>10</v>
      </c>
      <c r="B11">
        <v>2</v>
      </c>
      <c r="C11">
        <f t="shared" si="0"/>
        <v>4.2863266180882986E-2</v>
      </c>
      <c r="D11">
        <v>0</v>
      </c>
      <c r="E11">
        <f t="shared" si="1"/>
        <v>0</v>
      </c>
      <c r="F11">
        <v>20</v>
      </c>
      <c r="G11">
        <f t="shared" si="2"/>
        <v>0.3306878306878307</v>
      </c>
      <c r="H11">
        <v>16</v>
      </c>
      <c r="I11">
        <f t="shared" si="3"/>
        <v>0.19326005556226597</v>
      </c>
      <c r="J11">
        <v>12</v>
      </c>
      <c r="K11">
        <f t="shared" si="4"/>
        <v>0.17913121361397225</v>
      </c>
      <c r="L11">
        <v>9</v>
      </c>
      <c r="M11">
        <f t="shared" si="5"/>
        <v>0.1354605659241421</v>
      </c>
      <c r="AJ11" s="2"/>
    </row>
    <row r="12" spans="1:36" x14ac:dyDescent="0.25">
      <c r="A12" s="7">
        <v>11</v>
      </c>
      <c r="B12">
        <v>2</v>
      </c>
      <c r="C12">
        <f t="shared" si="0"/>
        <v>4.2863266180882986E-2</v>
      </c>
      <c r="D12">
        <v>0</v>
      </c>
      <c r="E12">
        <f t="shared" si="1"/>
        <v>0</v>
      </c>
      <c r="F12">
        <v>62</v>
      </c>
      <c r="G12">
        <f t="shared" si="2"/>
        <v>1.0251322751322751</v>
      </c>
      <c r="H12">
        <v>16</v>
      </c>
      <c r="I12">
        <f t="shared" si="3"/>
        <v>0.19326005556226597</v>
      </c>
      <c r="J12">
        <v>12</v>
      </c>
      <c r="K12">
        <f t="shared" si="4"/>
        <v>0.17913121361397225</v>
      </c>
      <c r="L12">
        <v>9</v>
      </c>
      <c r="M12">
        <f t="shared" si="5"/>
        <v>0.1354605659241421</v>
      </c>
      <c r="AJ12" s="2"/>
    </row>
    <row r="13" spans="1:36" x14ac:dyDescent="0.25">
      <c r="A13" s="7">
        <v>12</v>
      </c>
      <c r="B13">
        <v>2</v>
      </c>
      <c r="C13">
        <f t="shared" si="0"/>
        <v>4.2863266180882986E-2</v>
      </c>
      <c r="D13">
        <v>0</v>
      </c>
      <c r="E13">
        <f t="shared" si="1"/>
        <v>0</v>
      </c>
      <c r="F13">
        <v>155</v>
      </c>
      <c r="G13">
        <f t="shared" si="2"/>
        <v>2.5628306878306879</v>
      </c>
      <c r="H13">
        <v>16</v>
      </c>
      <c r="I13">
        <f t="shared" si="3"/>
        <v>0.19326005556226597</v>
      </c>
      <c r="J13">
        <v>12</v>
      </c>
      <c r="K13">
        <f t="shared" si="4"/>
        <v>0.17913121361397225</v>
      </c>
      <c r="L13">
        <v>9</v>
      </c>
      <c r="M13">
        <f t="shared" si="5"/>
        <v>0.1354605659241421</v>
      </c>
      <c r="AJ13" s="2"/>
    </row>
    <row r="14" spans="1:36" x14ac:dyDescent="0.25">
      <c r="A14" s="7">
        <v>13</v>
      </c>
      <c r="B14">
        <v>2</v>
      </c>
      <c r="C14">
        <f t="shared" si="0"/>
        <v>4.2863266180882986E-2</v>
      </c>
      <c r="D14">
        <v>0</v>
      </c>
      <c r="E14">
        <f t="shared" si="1"/>
        <v>0</v>
      </c>
      <c r="F14">
        <v>229</v>
      </c>
      <c r="G14">
        <f t="shared" si="2"/>
        <v>3.7863756613756614</v>
      </c>
      <c r="H14">
        <v>16</v>
      </c>
      <c r="I14">
        <f t="shared" si="3"/>
        <v>0.19326005556226597</v>
      </c>
      <c r="J14">
        <v>12</v>
      </c>
      <c r="K14">
        <f t="shared" si="4"/>
        <v>0.17913121361397225</v>
      </c>
      <c r="L14">
        <v>13</v>
      </c>
      <c r="M14">
        <f t="shared" si="5"/>
        <v>0.19566526189042746</v>
      </c>
      <c r="AJ14" s="2"/>
    </row>
    <row r="15" spans="1:36" x14ac:dyDescent="0.25">
      <c r="A15" s="7">
        <v>14</v>
      </c>
      <c r="B15">
        <v>3</v>
      </c>
      <c r="C15">
        <f t="shared" si="0"/>
        <v>6.4294899271324479E-2</v>
      </c>
      <c r="D15">
        <v>0</v>
      </c>
      <c r="E15">
        <f t="shared" si="1"/>
        <v>0</v>
      </c>
      <c r="F15">
        <v>322</v>
      </c>
      <c r="G15">
        <f t="shared" si="2"/>
        <v>5.3240740740740744</v>
      </c>
      <c r="H15">
        <v>17</v>
      </c>
      <c r="I15">
        <f t="shared" si="3"/>
        <v>0.20533880903490759</v>
      </c>
      <c r="J15">
        <v>12</v>
      </c>
      <c r="K15">
        <f t="shared" si="4"/>
        <v>0.17913121361397225</v>
      </c>
      <c r="L15">
        <v>13</v>
      </c>
      <c r="M15">
        <f t="shared" si="5"/>
        <v>0.19566526189042746</v>
      </c>
      <c r="AJ15" s="2"/>
    </row>
    <row r="16" spans="1:36" x14ac:dyDescent="0.25">
      <c r="A16" s="7">
        <v>15</v>
      </c>
      <c r="B16">
        <v>7</v>
      </c>
      <c r="C16">
        <f t="shared" si="0"/>
        <v>0.15002143163309045</v>
      </c>
      <c r="D16">
        <v>0</v>
      </c>
      <c r="E16">
        <f t="shared" si="1"/>
        <v>0</v>
      </c>
      <c r="F16">
        <v>400</v>
      </c>
      <c r="G16">
        <f t="shared" si="2"/>
        <v>6.6137566137566139</v>
      </c>
      <c r="H16">
        <v>27</v>
      </c>
      <c r="I16">
        <f t="shared" si="3"/>
        <v>0.32612634376132382</v>
      </c>
      <c r="J16">
        <v>14</v>
      </c>
      <c r="K16">
        <f t="shared" si="4"/>
        <v>0.20898641588296762</v>
      </c>
      <c r="L16">
        <v>13</v>
      </c>
      <c r="M16">
        <f t="shared" si="5"/>
        <v>0.19566526189042746</v>
      </c>
      <c r="AJ16" s="2"/>
    </row>
    <row r="17" spans="1:36" x14ac:dyDescent="0.25">
      <c r="A17" s="7">
        <v>16</v>
      </c>
      <c r="B17">
        <v>16</v>
      </c>
      <c r="C17">
        <f t="shared" si="0"/>
        <v>0.34290612944706389</v>
      </c>
      <c r="D17">
        <v>1</v>
      </c>
      <c r="E17">
        <f t="shared" si="1"/>
        <v>5.8207217694994179E-2</v>
      </c>
      <c r="F17">
        <v>650</v>
      </c>
      <c r="G17">
        <f t="shared" si="2"/>
        <v>10.747354497354499</v>
      </c>
      <c r="H17">
        <v>46</v>
      </c>
      <c r="I17">
        <f t="shared" si="3"/>
        <v>0.55562265974151459</v>
      </c>
      <c r="J17">
        <v>17</v>
      </c>
      <c r="K17">
        <f t="shared" si="4"/>
        <v>0.25376921928646068</v>
      </c>
      <c r="L17">
        <v>13</v>
      </c>
      <c r="M17">
        <f t="shared" si="5"/>
        <v>0.19566526189042746</v>
      </c>
      <c r="AJ17" s="2"/>
    </row>
    <row r="18" spans="1:36" x14ac:dyDescent="0.25">
      <c r="A18" s="7">
        <v>17</v>
      </c>
      <c r="B18">
        <v>32</v>
      </c>
      <c r="C18">
        <f t="shared" si="0"/>
        <v>0.68581225889412778</v>
      </c>
      <c r="D18">
        <v>2</v>
      </c>
      <c r="E18">
        <f t="shared" si="1"/>
        <v>0.11641443538998836</v>
      </c>
      <c r="F18">
        <v>888</v>
      </c>
      <c r="G18">
        <f t="shared" si="2"/>
        <v>14.682539682539684</v>
      </c>
      <c r="H18">
        <v>48</v>
      </c>
      <c r="I18">
        <f t="shared" si="3"/>
        <v>0.57978016668679788</v>
      </c>
      <c r="J18">
        <v>38</v>
      </c>
      <c r="K18">
        <f t="shared" si="4"/>
        <v>0.56724884311091217</v>
      </c>
      <c r="L18">
        <v>19</v>
      </c>
      <c r="M18">
        <f t="shared" si="5"/>
        <v>0.2859723058398555</v>
      </c>
      <c r="AJ18" s="2"/>
    </row>
    <row r="19" spans="1:36" x14ac:dyDescent="0.25">
      <c r="A19" s="7">
        <v>18</v>
      </c>
      <c r="D19">
        <v>7</v>
      </c>
      <c r="E19">
        <f t="shared" si="1"/>
        <v>0.40745052386495928</v>
      </c>
      <c r="F19">
        <v>1128</v>
      </c>
      <c r="G19">
        <f t="shared" si="2"/>
        <v>18.650793650793652</v>
      </c>
      <c r="H19">
        <v>79</v>
      </c>
      <c r="I19">
        <f t="shared" si="3"/>
        <v>0.95422152433868812</v>
      </c>
      <c r="J19">
        <v>57</v>
      </c>
      <c r="K19">
        <f t="shared" si="4"/>
        <v>0.85087326466636815</v>
      </c>
      <c r="L19">
        <v>23</v>
      </c>
      <c r="M19">
        <f t="shared" si="5"/>
        <v>0.34617700180614092</v>
      </c>
      <c r="AJ19" s="2"/>
    </row>
    <row r="20" spans="1:36" x14ac:dyDescent="0.25">
      <c r="A20" s="7">
        <v>19</v>
      </c>
      <c r="D20">
        <v>10</v>
      </c>
      <c r="E20">
        <f t="shared" si="1"/>
        <v>0.58207217694994184</v>
      </c>
      <c r="F20">
        <v>1694</v>
      </c>
      <c r="G20">
        <f t="shared" si="2"/>
        <v>28.00925925925926</v>
      </c>
      <c r="H20">
        <v>130</v>
      </c>
      <c r="I20">
        <f t="shared" si="3"/>
        <v>1.5702379514434108</v>
      </c>
      <c r="J20">
        <v>100</v>
      </c>
      <c r="K20">
        <f t="shared" si="4"/>
        <v>1.4927601134497688</v>
      </c>
      <c r="L20">
        <v>35</v>
      </c>
      <c r="M20">
        <f t="shared" si="5"/>
        <v>0.526791089704997</v>
      </c>
      <c r="AG20" s="2"/>
      <c r="AH20" s="2"/>
      <c r="AJ20" s="2"/>
    </row>
    <row r="21" spans="1:36" x14ac:dyDescent="0.25">
      <c r="A21" s="7">
        <v>20</v>
      </c>
      <c r="B21">
        <v>114</v>
      </c>
      <c r="C21">
        <f t="shared" si="0"/>
        <v>2.4432061723103304</v>
      </c>
      <c r="D21">
        <v>18</v>
      </c>
      <c r="E21">
        <f t="shared" si="1"/>
        <v>1.0477299185098952</v>
      </c>
      <c r="F21">
        <v>2036</v>
      </c>
      <c r="G21">
        <f t="shared" si="2"/>
        <v>33.664021164021165</v>
      </c>
      <c r="H21">
        <v>157</v>
      </c>
      <c r="I21">
        <f t="shared" si="3"/>
        <v>1.8963642952047348</v>
      </c>
      <c r="J21">
        <v>191</v>
      </c>
      <c r="K21">
        <f t="shared" si="4"/>
        <v>2.8511718166890585</v>
      </c>
      <c r="L21">
        <v>40</v>
      </c>
      <c r="M21">
        <f t="shared" si="5"/>
        <v>0.60204695966285371</v>
      </c>
      <c r="AG21" s="2"/>
      <c r="AH21" s="3"/>
      <c r="AJ21" s="2"/>
    </row>
    <row r="22" spans="1:36" x14ac:dyDescent="0.25">
      <c r="A22" s="7">
        <v>21</v>
      </c>
      <c r="B22">
        <v>150</v>
      </c>
      <c r="C22">
        <f t="shared" si="0"/>
        <v>3.2147449635662242</v>
      </c>
      <c r="D22">
        <v>24</v>
      </c>
      <c r="E22">
        <f t="shared" si="1"/>
        <v>1.3969732246798603</v>
      </c>
      <c r="F22">
        <v>2502</v>
      </c>
      <c r="G22">
        <f t="shared" si="2"/>
        <v>41.36904761904762</v>
      </c>
      <c r="H22">
        <v>196</v>
      </c>
      <c r="I22">
        <f t="shared" si="3"/>
        <v>2.3674356806377581</v>
      </c>
      <c r="J22">
        <v>212</v>
      </c>
      <c r="K22">
        <f t="shared" si="4"/>
        <v>3.1646514405135098</v>
      </c>
      <c r="L22">
        <v>51</v>
      </c>
      <c r="M22">
        <f t="shared" si="5"/>
        <v>0.76760987357013855</v>
      </c>
      <c r="AG22" s="2"/>
      <c r="AH22" s="3"/>
      <c r="AJ22" s="2"/>
    </row>
    <row r="23" spans="1:36" x14ac:dyDescent="0.25">
      <c r="A23" s="7">
        <v>22</v>
      </c>
      <c r="B23">
        <v>198</v>
      </c>
      <c r="C23">
        <f t="shared" si="0"/>
        <v>4.2434633519074154</v>
      </c>
      <c r="D23">
        <v>38</v>
      </c>
      <c r="E23">
        <f t="shared" si="1"/>
        <v>2.2118742724097786</v>
      </c>
      <c r="F23">
        <v>3089</v>
      </c>
      <c r="G23">
        <f t="shared" si="2"/>
        <v>51.074735449735449</v>
      </c>
      <c r="H23">
        <v>262</v>
      </c>
      <c r="I23">
        <f t="shared" si="3"/>
        <v>3.1646334098321049</v>
      </c>
      <c r="J23">
        <v>285</v>
      </c>
      <c r="K23">
        <f t="shared" si="4"/>
        <v>4.2543663233318405</v>
      </c>
      <c r="L23">
        <v>85</v>
      </c>
      <c r="M23">
        <f t="shared" si="5"/>
        <v>1.2793497892835641</v>
      </c>
      <c r="AG23" s="2"/>
      <c r="AH23" s="3"/>
      <c r="AJ23" s="2"/>
    </row>
    <row r="24" spans="1:36" x14ac:dyDescent="0.25">
      <c r="A24" s="7">
        <v>23</v>
      </c>
      <c r="B24">
        <v>237</v>
      </c>
      <c r="C24">
        <f t="shared" si="0"/>
        <v>5.079297042434634</v>
      </c>
      <c r="D24">
        <v>82</v>
      </c>
      <c r="E24">
        <f t="shared" si="1"/>
        <v>4.7729918509895226</v>
      </c>
      <c r="F24">
        <v>3858</v>
      </c>
      <c r="G24">
        <f t="shared" si="2"/>
        <v>63.789682539682545</v>
      </c>
      <c r="H24">
        <v>534</v>
      </c>
      <c r="I24">
        <f t="shared" si="3"/>
        <v>6.4500543543906268</v>
      </c>
      <c r="J24">
        <v>423</v>
      </c>
      <c r="K24">
        <f t="shared" si="4"/>
        <v>6.3143752798925217</v>
      </c>
      <c r="L24">
        <v>114</v>
      </c>
      <c r="M24">
        <f t="shared" si="5"/>
        <v>1.7158338350391331</v>
      </c>
      <c r="AG24" s="2"/>
      <c r="AH24" s="3"/>
      <c r="AJ24" s="2"/>
    </row>
    <row r="25" spans="1:36" x14ac:dyDescent="0.25">
      <c r="A25" s="7">
        <v>24</v>
      </c>
      <c r="B25">
        <v>365</v>
      </c>
      <c r="C25">
        <f t="shared" si="0"/>
        <v>7.8225460780111451</v>
      </c>
      <c r="D25">
        <v>128</v>
      </c>
      <c r="E25">
        <f t="shared" si="1"/>
        <v>7.4505238649592549</v>
      </c>
      <c r="F25">
        <v>4636</v>
      </c>
      <c r="G25">
        <f t="shared" si="2"/>
        <v>76.653439153439152</v>
      </c>
      <c r="H25">
        <f>+H26-163</f>
        <v>684</v>
      </c>
      <c r="I25">
        <f t="shared" si="3"/>
        <v>8.2618673752868705</v>
      </c>
      <c r="J25">
        <v>613</v>
      </c>
      <c r="K25">
        <f t="shared" si="4"/>
        <v>9.1506194954470832</v>
      </c>
      <c r="L25">
        <v>160</v>
      </c>
      <c r="M25">
        <f t="shared" si="5"/>
        <v>2.4081878386514148</v>
      </c>
      <c r="AG25" s="2"/>
      <c r="AH25" s="3"/>
      <c r="AJ25" s="2"/>
    </row>
    <row r="26" spans="1:36" x14ac:dyDescent="0.25">
      <c r="A26" s="7">
        <v>25</v>
      </c>
      <c r="D26">
        <v>188</v>
      </c>
      <c r="E26">
        <f t="shared" si="1"/>
        <v>10.942956926658907</v>
      </c>
      <c r="F26">
        <v>5883</v>
      </c>
      <c r="G26">
        <f t="shared" si="2"/>
        <v>97.271825396825406</v>
      </c>
      <c r="H26">
        <v>847</v>
      </c>
      <c r="I26">
        <f t="shared" si="3"/>
        <v>10.230704191327455</v>
      </c>
      <c r="J26">
        <v>716</v>
      </c>
      <c r="K26">
        <f t="shared" si="4"/>
        <v>10.688162412300343</v>
      </c>
      <c r="L26">
        <v>206</v>
      </c>
      <c r="M26">
        <f t="shared" si="5"/>
        <v>3.1005418422636968</v>
      </c>
      <c r="AG26" s="2"/>
      <c r="AH26" s="3"/>
      <c r="AJ26" s="2"/>
    </row>
    <row r="27" spans="1:36" x14ac:dyDescent="0.25">
      <c r="A27" s="7">
        <v>26</v>
      </c>
      <c r="D27">
        <v>264</v>
      </c>
      <c r="E27">
        <f t="shared" si="1"/>
        <v>15.366705471478463</v>
      </c>
      <c r="F27">
        <v>7375</v>
      </c>
      <c r="G27">
        <f t="shared" si="2"/>
        <v>121.94113756613757</v>
      </c>
      <c r="H27">
        <f>+H28-237</f>
        <v>902</v>
      </c>
      <c r="I27">
        <f t="shared" si="3"/>
        <v>10.895035632322744</v>
      </c>
      <c r="J27">
        <v>1126</v>
      </c>
      <c r="K27">
        <f t="shared" si="4"/>
        <v>16.808478877444397</v>
      </c>
      <c r="L27">
        <v>271</v>
      </c>
      <c r="M27">
        <f t="shared" si="5"/>
        <v>4.0788681517158336</v>
      </c>
      <c r="AG27" s="2"/>
      <c r="AH27" s="3"/>
      <c r="AJ27" s="2"/>
    </row>
    <row r="28" spans="1:36" x14ac:dyDescent="0.25">
      <c r="A28" s="7">
        <v>27</v>
      </c>
      <c r="B28">
        <v>1204</v>
      </c>
      <c r="C28">
        <f t="shared" si="0"/>
        <v>25.803686240891558</v>
      </c>
      <c r="D28">
        <v>321</v>
      </c>
      <c r="E28">
        <f t="shared" si="1"/>
        <v>18.684516880093131</v>
      </c>
      <c r="F28">
        <v>9172</v>
      </c>
      <c r="G28">
        <f t="shared" si="2"/>
        <v>151.65343915343917</v>
      </c>
      <c r="H28">
        <v>1139</v>
      </c>
      <c r="I28">
        <f t="shared" si="3"/>
        <v>13.757700205338807</v>
      </c>
      <c r="J28">
        <v>1412</v>
      </c>
      <c r="K28">
        <f t="shared" si="4"/>
        <v>21.077772801910733</v>
      </c>
      <c r="L28">
        <v>321</v>
      </c>
      <c r="M28">
        <f t="shared" si="5"/>
        <v>4.8314268512944007</v>
      </c>
      <c r="AG28" s="2"/>
      <c r="AH28" s="3"/>
      <c r="AJ28" s="2"/>
    </row>
    <row r="29" spans="1:36" x14ac:dyDescent="0.25">
      <c r="A29" s="7">
        <v>28</v>
      </c>
      <c r="B29">
        <v>1639</v>
      </c>
      <c r="C29">
        <f t="shared" si="0"/>
        <v>35.126446635233606</v>
      </c>
      <c r="D29">
        <v>382</v>
      </c>
      <c r="E29">
        <f t="shared" si="1"/>
        <v>22.235157159487777</v>
      </c>
      <c r="F29">
        <v>10149</v>
      </c>
      <c r="G29">
        <f t="shared" si="2"/>
        <v>167.8075396825397</v>
      </c>
      <c r="H29">
        <v>1296</v>
      </c>
      <c r="I29">
        <f t="shared" si="3"/>
        <v>15.654064500543543</v>
      </c>
      <c r="J29">
        <v>1784</v>
      </c>
      <c r="K29">
        <f t="shared" si="4"/>
        <v>26.630840423943873</v>
      </c>
      <c r="L29">
        <v>373</v>
      </c>
      <c r="M29">
        <f t="shared" si="5"/>
        <v>5.6140878988561109</v>
      </c>
      <c r="AG29" s="2"/>
      <c r="AH29" s="3"/>
      <c r="AJ29" s="2"/>
    </row>
    <row r="30" spans="1:36" x14ac:dyDescent="0.25">
      <c r="A30" s="7">
        <v>29</v>
      </c>
      <c r="B30">
        <v>2140</v>
      </c>
      <c r="C30">
        <f t="shared" si="0"/>
        <v>45.863694813544797</v>
      </c>
      <c r="D30">
        <v>503</v>
      </c>
      <c r="E30">
        <f t="shared" si="1"/>
        <v>29.278230500582072</v>
      </c>
      <c r="F30">
        <v>12462</v>
      </c>
      <c r="G30">
        <f t="shared" si="2"/>
        <v>206.05158730158732</v>
      </c>
      <c r="H30">
        <v>1567</v>
      </c>
      <c r="I30">
        <f t="shared" si="3"/>
        <v>18.927406691629422</v>
      </c>
      <c r="J30">
        <v>2281</v>
      </c>
      <c r="K30">
        <f t="shared" si="4"/>
        <v>34.049858187789226</v>
      </c>
      <c r="L30">
        <v>456</v>
      </c>
      <c r="M30">
        <f t="shared" si="5"/>
        <v>6.8633353401565325</v>
      </c>
      <c r="AG30" s="2"/>
      <c r="AH30" s="3"/>
      <c r="AJ30" s="2"/>
    </row>
    <row r="31" spans="1:36" x14ac:dyDescent="0.25">
      <c r="A31" s="7">
        <v>30</v>
      </c>
      <c r="B31">
        <v>2965</v>
      </c>
      <c r="C31">
        <f t="shared" si="0"/>
        <v>63.544792113159026</v>
      </c>
      <c r="D31">
        <v>614</v>
      </c>
      <c r="E31">
        <f t="shared" si="1"/>
        <v>35.739231664726425</v>
      </c>
      <c r="F31">
        <v>15113</v>
      </c>
      <c r="G31">
        <f t="shared" si="2"/>
        <v>249.88425925925927</v>
      </c>
      <c r="H31">
        <v>2369</v>
      </c>
      <c r="I31">
        <f t="shared" si="3"/>
        <v>28.614566976688003</v>
      </c>
      <c r="J31">
        <v>2876</v>
      </c>
      <c r="K31">
        <f t="shared" si="4"/>
        <v>42.931780862815351</v>
      </c>
      <c r="L31">
        <v>590</v>
      </c>
      <c r="M31">
        <f t="shared" si="5"/>
        <v>8.8801926550270931</v>
      </c>
      <c r="AG31" s="2"/>
      <c r="AH31" s="3"/>
      <c r="AJ31" s="2"/>
    </row>
    <row r="32" spans="1:36" x14ac:dyDescent="0.25">
      <c r="A32" s="7">
        <v>31</v>
      </c>
      <c r="B32">
        <v>4231</v>
      </c>
      <c r="C32">
        <f t="shared" si="0"/>
        <v>90.677239605657959</v>
      </c>
      <c r="D32">
        <v>804</v>
      </c>
      <c r="E32">
        <f t="shared" si="1"/>
        <v>46.798603026775318</v>
      </c>
      <c r="F32">
        <v>17660</v>
      </c>
      <c r="G32">
        <f t="shared" si="2"/>
        <v>291.99735449735454</v>
      </c>
      <c r="H32">
        <v>3062</v>
      </c>
      <c r="I32">
        <f t="shared" si="3"/>
        <v>36.985143133228647</v>
      </c>
      <c r="J32">
        <v>3661</v>
      </c>
      <c r="K32">
        <f t="shared" si="4"/>
        <v>54.649947753396034</v>
      </c>
      <c r="L32">
        <v>797</v>
      </c>
      <c r="M32">
        <f t="shared" si="5"/>
        <v>11.995785671282361</v>
      </c>
      <c r="AG32" s="2"/>
      <c r="AH32" s="3"/>
      <c r="AJ32" s="2"/>
    </row>
    <row r="33" spans="1:36" x14ac:dyDescent="0.25">
      <c r="A33" s="7">
        <v>32</v>
      </c>
      <c r="B33">
        <v>5753</v>
      </c>
      <c r="C33">
        <f t="shared" si="0"/>
        <v>123.29618516930991</v>
      </c>
      <c r="D33">
        <v>959</v>
      </c>
      <c r="E33">
        <f t="shared" si="1"/>
        <v>55.820721769499421</v>
      </c>
      <c r="F33">
        <v>21157</v>
      </c>
      <c r="G33">
        <f t="shared" si="2"/>
        <v>349.81812169312173</v>
      </c>
      <c r="H33">
        <v>3795</v>
      </c>
      <c r="I33">
        <f t="shared" si="3"/>
        <v>45.838869428674954</v>
      </c>
      <c r="J33">
        <v>4499</v>
      </c>
      <c r="K33">
        <f t="shared" si="4"/>
        <v>67.159277504105091</v>
      </c>
      <c r="L33">
        <f>+L32+264</f>
        <v>1061</v>
      </c>
      <c r="M33">
        <f t="shared" si="5"/>
        <v>15.969295605057194</v>
      </c>
      <c r="AG33" s="2"/>
      <c r="AH33" s="3"/>
      <c r="AJ33" s="2"/>
    </row>
    <row r="34" spans="1:36" x14ac:dyDescent="0.25">
      <c r="A34" s="7">
        <v>33</v>
      </c>
      <c r="B34">
        <v>7753</v>
      </c>
      <c r="C34">
        <f t="shared" si="0"/>
        <v>166.15945135019291</v>
      </c>
      <c r="D34">
        <v>1135</v>
      </c>
      <c r="E34">
        <f t="shared" si="1"/>
        <v>66.065192083818388</v>
      </c>
      <c r="F34">
        <v>24747</v>
      </c>
      <c r="G34">
        <f t="shared" si="2"/>
        <v>409.17658730158735</v>
      </c>
      <c r="H34">
        <v>4838</v>
      </c>
      <c r="I34">
        <f t="shared" si="3"/>
        <v>58.43700930064017</v>
      </c>
      <c r="J34">
        <v>5423</v>
      </c>
      <c r="K34">
        <f t="shared" si="4"/>
        <v>80.952380952380963</v>
      </c>
      <c r="L34">
        <v>1391</v>
      </c>
      <c r="M34">
        <f t="shared" si="5"/>
        <v>20.936183022275738</v>
      </c>
      <c r="AG34" s="2"/>
      <c r="AH34" s="3"/>
      <c r="AJ34" s="2"/>
    </row>
    <row r="35" spans="1:36" x14ac:dyDescent="0.25">
      <c r="A35" s="7">
        <v>34</v>
      </c>
      <c r="B35">
        <v>9191</v>
      </c>
      <c r="C35">
        <f t="shared" si="0"/>
        <v>196.97813973424778</v>
      </c>
      <c r="D35">
        <v>1413</v>
      </c>
      <c r="E35">
        <f t="shared" si="1"/>
        <v>82.246798603026775</v>
      </c>
      <c r="F35">
        <v>27980</v>
      </c>
      <c r="G35">
        <f t="shared" si="2"/>
        <v>462.63227513227514</v>
      </c>
      <c r="H35">
        <v>5397</v>
      </c>
      <c r="I35">
        <f t="shared" si="3"/>
        <v>65.189032491846831</v>
      </c>
      <c r="J35">
        <v>7174</v>
      </c>
      <c r="K35">
        <f t="shared" si="4"/>
        <v>107.09061053888641</v>
      </c>
      <c r="L35">
        <v>1551</v>
      </c>
      <c r="M35">
        <f t="shared" si="5"/>
        <v>23.344370860927153</v>
      </c>
      <c r="AG35" s="2"/>
      <c r="AH35" s="3"/>
      <c r="AJ35" s="2"/>
    </row>
    <row r="36" spans="1:36" x14ac:dyDescent="0.25">
      <c r="A36" s="7">
        <v>35</v>
      </c>
      <c r="B36">
        <v>11178</v>
      </c>
      <c r="C36">
        <f t="shared" si="0"/>
        <v>239.56279468495501</v>
      </c>
      <c r="D36">
        <v>1705</v>
      </c>
      <c r="E36">
        <f t="shared" si="1"/>
        <v>99.243306169965081</v>
      </c>
      <c r="F36">
        <v>31506</v>
      </c>
      <c r="G36">
        <f t="shared" si="2"/>
        <v>520.93253968253975</v>
      </c>
      <c r="H36">
        <v>7156</v>
      </c>
      <c r="I36">
        <f t="shared" si="3"/>
        <v>86.435559850223456</v>
      </c>
      <c r="J36">
        <v>7730</v>
      </c>
      <c r="K36">
        <f t="shared" si="4"/>
        <v>115.39035676966712</v>
      </c>
      <c r="L36">
        <v>1950</v>
      </c>
      <c r="M36">
        <f t="shared" si="5"/>
        <v>29.349789283564117</v>
      </c>
      <c r="AG36" s="2"/>
      <c r="AH36" s="3"/>
      <c r="AJ36" s="2"/>
    </row>
    <row r="37" spans="1:36" x14ac:dyDescent="0.25">
      <c r="A37" s="7">
        <v>36</v>
      </c>
      <c r="B37">
        <v>13716</v>
      </c>
      <c r="C37">
        <f t="shared" si="0"/>
        <v>293.9562794684955</v>
      </c>
      <c r="D37">
        <v>2051</v>
      </c>
      <c r="E37">
        <f t="shared" si="1"/>
        <v>119.38300349243306</v>
      </c>
      <c r="F37">
        <v>35713</v>
      </c>
      <c r="G37">
        <f t="shared" si="2"/>
        <v>590.49272486772486</v>
      </c>
      <c r="H37">
        <v>8198</v>
      </c>
      <c r="I37">
        <f t="shared" si="3"/>
        <v>99.021620968716022</v>
      </c>
      <c r="J37">
        <v>9134</v>
      </c>
      <c r="K37">
        <f t="shared" si="4"/>
        <v>136.34870876250187</v>
      </c>
      <c r="L37">
        <v>2626</v>
      </c>
      <c r="M37">
        <f t="shared" si="5"/>
        <v>39.524382901866346</v>
      </c>
      <c r="AG37" s="2"/>
      <c r="AH37" s="3"/>
      <c r="AJ37" s="2"/>
    </row>
    <row r="38" spans="1:36" x14ac:dyDescent="0.25">
      <c r="A38" s="7">
        <v>37</v>
      </c>
      <c r="B38">
        <v>17147</v>
      </c>
      <c r="C38">
        <f t="shared" si="0"/>
        <v>367.48821260180029</v>
      </c>
      <c r="D38">
        <v>2460</v>
      </c>
      <c r="E38">
        <f t="shared" si="1"/>
        <v>143.18975552968567</v>
      </c>
      <c r="F38">
        <v>41035</v>
      </c>
      <c r="G38">
        <f t="shared" si="2"/>
        <v>678.48875661375666</v>
      </c>
      <c r="H38">
        <v>14138</v>
      </c>
      <c r="I38">
        <f t="shared" si="3"/>
        <v>170.76941659620726</v>
      </c>
      <c r="J38">
        <v>10995</v>
      </c>
      <c r="K38">
        <f t="shared" si="4"/>
        <v>164.12897447380206</v>
      </c>
      <c r="L38">
        <v>3277</v>
      </c>
      <c r="M38">
        <f t="shared" si="5"/>
        <v>49.322697170379293</v>
      </c>
      <c r="AG38" s="2"/>
      <c r="AH38" s="3"/>
      <c r="AJ38" s="2"/>
    </row>
    <row r="39" spans="1:36" x14ac:dyDescent="0.25">
      <c r="A39" s="7">
        <v>38</v>
      </c>
      <c r="B39">
        <v>19980</v>
      </c>
      <c r="C39">
        <f t="shared" si="0"/>
        <v>428.20402914702106</v>
      </c>
      <c r="D39">
        <v>2994</v>
      </c>
      <c r="E39">
        <f t="shared" si="1"/>
        <v>174.27240977881257</v>
      </c>
      <c r="F39">
        <v>47021</v>
      </c>
      <c r="G39">
        <f t="shared" si="2"/>
        <v>777.46362433862441</v>
      </c>
      <c r="H39">
        <v>18323</v>
      </c>
      <c r="I39">
        <f t="shared" si="3"/>
        <v>221.31899987921244</v>
      </c>
      <c r="J39">
        <v>12475</v>
      </c>
      <c r="K39">
        <f t="shared" si="4"/>
        <v>186.22182415285866</v>
      </c>
      <c r="L39">
        <v>3983</v>
      </c>
      <c r="M39">
        <f t="shared" si="5"/>
        <v>59.948826008428661</v>
      </c>
      <c r="AG39" s="2"/>
      <c r="AH39" s="3"/>
      <c r="AJ39" s="2"/>
    </row>
    <row r="40" spans="1:36" x14ac:dyDescent="0.25">
      <c r="A40" s="7">
        <v>39</v>
      </c>
      <c r="B40">
        <v>24926</v>
      </c>
      <c r="C40">
        <f t="shared" si="0"/>
        <v>534.20488641234465</v>
      </c>
      <c r="D40">
        <v>3631</v>
      </c>
      <c r="E40">
        <f t="shared" si="1"/>
        <v>211.35040745052387</v>
      </c>
      <c r="F40">
        <v>53578</v>
      </c>
      <c r="G40">
        <f t="shared" si="2"/>
        <v>885.87962962962968</v>
      </c>
      <c r="H40">
        <v>21463</v>
      </c>
      <c r="I40">
        <f t="shared" si="3"/>
        <v>259.24628578330714</v>
      </c>
      <c r="J40">
        <v>14459</v>
      </c>
      <c r="K40">
        <f t="shared" si="4"/>
        <v>215.83818480370206</v>
      </c>
      <c r="L40">
        <v>5018</v>
      </c>
      <c r="M40">
        <f t="shared" si="5"/>
        <v>75.526791089705</v>
      </c>
      <c r="N40">
        <v>15219</v>
      </c>
      <c r="O40">
        <f>N40/327.2</f>
        <v>46.512836185819076</v>
      </c>
      <c r="AG40" s="2"/>
      <c r="AH40" s="3"/>
      <c r="AJ40" s="2"/>
    </row>
    <row r="41" spans="1:36" x14ac:dyDescent="0.25">
      <c r="A41" s="7">
        <v>40</v>
      </c>
      <c r="B41">
        <v>28572</v>
      </c>
      <c r="C41">
        <f t="shared" si="0"/>
        <v>612.34462066009439</v>
      </c>
      <c r="D41">
        <v>4204</v>
      </c>
      <c r="E41">
        <f t="shared" si="1"/>
        <v>244.70314318975554</v>
      </c>
      <c r="F41">
        <v>59138</v>
      </c>
      <c r="G41">
        <f t="shared" si="2"/>
        <v>977.81084656084658</v>
      </c>
      <c r="H41">
        <v>24774</v>
      </c>
      <c r="I41">
        <f t="shared" si="3"/>
        <v>299.23903853122357</v>
      </c>
      <c r="J41">
        <v>16018</v>
      </c>
      <c r="K41">
        <f t="shared" si="4"/>
        <v>239.11031497238395</v>
      </c>
      <c r="L41">
        <v>5683</v>
      </c>
      <c r="M41">
        <f t="shared" si="5"/>
        <v>85.535821794099945</v>
      </c>
      <c r="N41">
        <v>33404</v>
      </c>
      <c r="O41">
        <f t="shared" ref="O41:O52" si="6">N41/327.2</f>
        <v>102.09046454767727</v>
      </c>
      <c r="AG41" s="2"/>
      <c r="AH41" s="3"/>
      <c r="AJ41" s="2"/>
    </row>
    <row r="42" spans="1:36" x14ac:dyDescent="0.25">
      <c r="A42" s="7">
        <v>41</v>
      </c>
      <c r="B42">
        <v>33089</v>
      </c>
      <c r="C42">
        <f t="shared" si="0"/>
        <v>709.15130732961859</v>
      </c>
      <c r="D42">
        <v>4749</v>
      </c>
      <c r="E42">
        <f t="shared" si="1"/>
        <v>276.42607683352736</v>
      </c>
      <c r="F42">
        <v>63927</v>
      </c>
      <c r="G42">
        <f t="shared" si="2"/>
        <v>1056.9940476190477</v>
      </c>
      <c r="H42">
        <v>29212</v>
      </c>
      <c r="I42">
        <f t="shared" si="3"/>
        <v>352.84454644280709</v>
      </c>
      <c r="J42">
        <v>19856</v>
      </c>
      <c r="K42">
        <f t="shared" si="4"/>
        <v>296.40244812658608</v>
      </c>
      <c r="L42">
        <v>6650</v>
      </c>
      <c r="M42">
        <f t="shared" si="5"/>
        <v>100.09030704394944</v>
      </c>
      <c r="N42">
        <v>44183</v>
      </c>
      <c r="O42">
        <f t="shared" si="6"/>
        <v>135.03361858190709</v>
      </c>
      <c r="AG42" s="2"/>
      <c r="AH42" s="3"/>
      <c r="AJ42" s="2"/>
    </row>
    <row r="43" spans="1:36" x14ac:dyDescent="0.25">
      <c r="A43" s="7">
        <v>42</v>
      </c>
      <c r="B43">
        <v>39673</v>
      </c>
      <c r="C43">
        <f t="shared" si="0"/>
        <v>850.25717959708538</v>
      </c>
      <c r="D43">
        <v>5560</v>
      </c>
      <c r="E43">
        <f t="shared" si="1"/>
        <v>323.63213038416762</v>
      </c>
      <c r="F43">
        <v>69176</v>
      </c>
      <c r="G43">
        <f t="shared" si="2"/>
        <v>1143.7830687830688</v>
      </c>
      <c r="H43">
        <v>31554</v>
      </c>
      <c r="I43">
        <f t="shared" si="3"/>
        <v>381.13298707573375</v>
      </c>
      <c r="J43">
        <v>22302</v>
      </c>
      <c r="K43">
        <f t="shared" si="4"/>
        <v>332.91536050156742</v>
      </c>
      <c r="L43">
        <v>8077</v>
      </c>
      <c r="M43">
        <f t="shared" si="5"/>
        <v>121.56833232992174</v>
      </c>
      <c r="N43">
        <v>54453</v>
      </c>
      <c r="O43">
        <f t="shared" si="6"/>
        <v>166.42114914425429</v>
      </c>
      <c r="AG43" s="2"/>
      <c r="AH43" s="3"/>
      <c r="AJ43" s="2"/>
    </row>
    <row r="44" spans="1:36" x14ac:dyDescent="0.25">
      <c r="A44" s="7">
        <v>43</v>
      </c>
      <c r="B44">
        <v>47610</v>
      </c>
      <c r="C44">
        <f t="shared" si="0"/>
        <v>1020.3600514359194</v>
      </c>
      <c r="D44">
        <v>6412</v>
      </c>
      <c r="E44">
        <f t="shared" si="1"/>
        <v>373.22467986030267</v>
      </c>
      <c r="F44">
        <v>74386</v>
      </c>
      <c r="G44">
        <f t="shared" si="2"/>
        <v>1229.9272486772488</v>
      </c>
      <c r="H44">
        <v>36508</v>
      </c>
      <c r="I44">
        <f t="shared" si="3"/>
        <v>440.97113177920033</v>
      </c>
      <c r="J44">
        <v>25233</v>
      </c>
      <c r="K44">
        <f t="shared" si="4"/>
        <v>376.66815942678016</v>
      </c>
      <c r="L44">
        <v>9529</v>
      </c>
      <c r="M44">
        <f t="shared" si="5"/>
        <v>143.42263696568332</v>
      </c>
      <c r="N44">
        <v>68440</v>
      </c>
      <c r="O44">
        <f t="shared" si="6"/>
        <v>209.16870415647924</v>
      </c>
      <c r="AG44" s="2"/>
      <c r="AH44" s="3"/>
      <c r="AJ44" s="2"/>
    </row>
    <row r="45" spans="1:36" x14ac:dyDescent="0.25">
      <c r="A45" s="7">
        <v>44</v>
      </c>
      <c r="B45">
        <v>56188</v>
      </c>
      <c r="C45">
        <f t="shared" si="0"/>
        <v>1204.2006000857266</v>
      </c>
      <c r="D45">
        <v>7431</v>
      </c>
      <c r="E45">
        <f t="shared" si="1"/>
        <v>432.53783469150176</v>
      </c>
      <c r="F45">
        <v>80539</v>
      </c>
      <c r="G45">
        <f t="shared" si="2"/>
        <v>1331.6633597883599</v>
      </c>
      <c r="H45">
        <v>42288</v>
      </c>
      <c r="I45">
        <f t="shared" si="3"/>
        <v>510.78632685106891</v>
      </c>
      <c r="J45">
        <v>29155</v>
      </c>
      <c r="K45">
        <f t="shared" si="4"/>
        <v>435.21421107628009</v>
      </c>
      <c r="L45">
        <v>11658</v>
      </c>
      <c r="M45">
        <f t="shared" si="5"/>
        <v>175.46658639373871</v>
      </c>
      <c r="N45">
        <v>85356</v>
      </c>
      <c r="O45">
        <f t="shared" si="6"/>
        <v>260.86797066014668</v>
      </c>
      <c r="AG45" s="2"/>
      <c r="AH45" s="3"/>
      <c r="AJ45" s="2"/>
    </row>
    <row r="46" spans="1:36" x14ac:dyDescent="0.25">
      <c r="A46" s="7">
        <v>45</v>
      </c>
      <c r="B46">
        <v>64059</v>
      </c>
      <c r="C46">
        <f t="shared" si="0"/>
        <v>1372.8889841405917</v>
      </c>
      <c r="D46">
        <f>Sheet1!C46</f>
        <v>8603</v>
      </c>
      <c r="E46">
        <f t="shared" si="1"/>
        <v>500.75669383003492</v>
      </c>
      <c r="F46">
        <f>Sheet1!D46</f>
        <v>86498</v>
      </c>
      <c r="G46">
        <f t="shared" si="2"/>
        <v>1430.1917989417991</v>
      </c>
      <c r="H46">
        <f>Sheet1!E46</f>
        <v>48582</v>
      </c>
      <c r="I46">
        <f t="shared" si="3"/>
        <v>586.8100012078753</v>
      </c>
      <c r="J46">
        <f>Sheet1!F46</f>
        <v>32964</v>
      </c>
      <c r="K46">
        <f t="shared" si="4"/>
        <v>492.07344379758177</v>
      </c>
      <c r="L46">
        <f>Sheet1!G46</f>
        <v>14543</v>
      </c>
      <c r="M46">
        <f t="shared" si="5"/>
        <v>218.88922335942203</v>
      </c>
      <c r="N46">
        <v>103321</v>
      </c>
      <c r="O46">
        <f t="shared" si="6"/>
        <v>315.77322738386312</v>
      </c>
      <c r="AG46" s="2"/>
      <c r="AH46" s="3"/>
      <c r="AJ46" s="2"/>
    </row>
    <row r="47" spans="1:36" x14ac:dyDescent="0.25">
      <c r="A47" s="7">
        <v>46</v>
      </c>
      <c r="B47">
        <f>Sheet1!B47</f>
        <v>72248</v>
      </c>
      <c r="C47">
        <f t="shared" si="0"/>
        <v>1548.3926275182171</v>
      </c>
      <c r="D47">
        <f>Sheet1!C47</f>
        <v>9762</v>
      </c>
      <c r="E47">
        <f t="shared" si="1"/>
        <v>568.21885913853316</v>
      </c>
      <c r="F47">
        <f>Sheet1!D47</f>
        <v>92472</v>
      </c>
      <c r="G47">
        <f t="shared" si="2"/>
        <v>1528.968253968254</v>
      </c>
      <c r="H47">
        <f>Sheet1!E47</f>
        <v>52547</v>
      </c>
      <c r="I47">
        <f t="shared" si="3"/>
        <v>634.70225872689934</v>
      </c>
      <c r="J47">
        <f>Sheet1!F47</f>
        <v>37575</v>
      </c>
      <c r="K47">
        <f t="shared" si="4"/>
        <v>560.90461262875056</v>
      </c>
      <c r="L47">
        <f>Sheet1!G47</f>
        <v>17089</v>
      </c>
      <c r="M47">
        <f t="shared" si="5"/>
        <v>257.20951234196269</v>
      </c>
      <c r="N47">
        <v>124665</v>
      </c>
      <c r="O47">
        <f t="shared" si="6"/>
        <v>381.00550122249388</v>
      </c>
      <c r="AG47" s="2"/>
      <c r="AH47" s="3"/>
      <c r="AJ47" s="2"/>
    </row>
    <row r="48" spans="1:36" x14ac:dyDescent="0.25">
      <c r="A48" s="7">
        <v>47</v>
      </c>
      <c r="B48">
        <f>Sheet1!B48</f>
        <v>78797</v>
      </c>
      <c r="C48">
        <f t="shared" si="0"/>
        <v>1688.7483926275183</v>
      </c>
      <c r="D48">
        <f>Sheet1!C48</f>
        <v>10866</v>
      </c>
      <c r="E48">
        <f t="shared" si="1"/>
        <v>632.47962747380677</v>
      </c>
      <c r="F48">
        <f>Sheet1!D48</f>
        <v>97689</v>
      </c>
      <c r="G48">
        <f t="shared" si="2"/>
        <v>1615.2281746031747</v>
      </c>
      <c r="H48">
        <f>Sheet1!E48</f>
        <v>57298</v>
      </c>
      <c r="I48">
        <f t="shared" si="3"/>
        <v>692.08841647541965</v>
      </c>
      <c r="J48">
        <f>Sheet1!F48</f>
        <v>40174</v>
      </c>
      <c r="K48">
        <f t="shared" si="4"/>
        <v>599.70144797731007</v>
      </c>
      <c r="L48">
        <f>Sheet1!G48</f>
        <v>19522</v>
      </c>
      <c r="M48">
        <f t="shared" si="5"/>
        <v>293.82901866345577</v>
      </c>
      <c r="N48">
        <f>Sheet1!H49</f>
        <v>143025</v>
      </c>
      <c r="O48">
        <f t="shared" si="6"/>
        <v>437.11797066014674</v>
      </c>
      <c r="AG48" s="2"/>
      <c r="AH48" s="3"/>
      <c r="AJ48" s="2"/>
    </row>
    <row r="49" spans="1:36" x14ac:dyDescent="0.25">
      <c r="A49" s="7">
        <v>48</v>
      </c>
      <c r="B49">
        <f>Sheet1!B49</f>
        <v>85195</v>
      </c>
      <c r="C49">
        <f t="shared" si="0"/>
        <v>1825.867981140163</v>
      </c>
      <c r="D49">
        <f>Sheet1!C49</f>
        <v>11750</v>
      </c>
      <c r="E49">
        <f t="shared" si="1"/>
        <v>683.93480791618163</v>
      </c>
      <c r="F49">
        <f>Sheet1!D49</f>
        <v>101739</v>
      </c>
      <c r="G49">
        <f t="shared" si="2"/>
        <v>1682.1924603174605</v>
      </c>
      <c r="H49">
        <f>Sheet1!E49</f>
        <v>61913</v>
      </c>
      <c r="I49">
        <f t="shared" si="3"/>
        <v>747.83186375166076</v>
      </c>
      <c r="J49">
        <f>Sheet1!F49</f>
        <v>44550</v>
      </c>
      <c r="K49">
        <f t="shared" si="4"/>
        <v>665.02463054187194</v>
      </c>
      <c r="L49">
        <f>Sheet1!G49</f>
        <v>22141</v>
      </c>
      <c r="M49">
        <f t="shared" si="5"/>
        <v>333.2480433473811</v>
      </c>
      <c r="N49">
        <f>Sheet1!H50</f>
        <v>163539</v>
      </c>
      <c r="O49">
        <f t="shared" si="6"/>
        <v>499.81356968215158</v>
      </c>
      <c r="AG49" s="2"/>
      <c r="AH49" s="3"/>
      <c r="AJ49" s="2"/>
    </row>
    <row r="50" spans="1:36" x14ac:dyDescent="0.25">
      <c r="A50" s="7">
        <v>49</v>
      </c>
      <c r="B50">
        <f>Sheet1!B50</f>
        <v>94417</v>
      </c>
      <c r="C50">
        <f t="shared" si="0"/>
        <v>2023.5105015002146</v>
      </c>
      <c r="D50">
        <f>Sheet1!C50</f>
        <v>12595</v>
      </c>
      <c r="E50">
        <f t="shared" si="1"/>
        <v>733.11990686845172</v>
      </c>
      <c r="F50">
        <f>Sheet1!D50</f>
        <v>105792</v>
      </c>
      <c r="G50">
        <f t="shared" si="2"/>
        <v>1749.2063492063494</v>
      </c>
      <c r="H50">
        <f>Sheet1!E50</f>
        <v>67366</v>
      </c>
      <c r="I50">
        <f t="shared" si="3"/>
        <v>813.6973064379755</v>
      </c>
      <c r="J50">
        <f>Sheet1!F50</f>
        <v>52128</v>
      </c>
      <c r="K50">
        <f t="shared" si="4"/>
        <v>778.14599193909544</v>
      </c>
      <c r="L50">
        <f>Sheet1!G50</f>
        <v>25150</v>
      </c>
      <c r="M50">
        <f t="shared" si="5"/>
        <v>378.53702588801929</v>
      </c>
      <c r="N50">
        <f>Sheet1!H51</f>
        <v>186101</v>
      </c>
      <c r="O50">
        <f t="shared" si="6"/>
        <v>568.76833740831296</v>
      </c>
      <c r="AG50" s="2"/>
      <c r="AH50" s="3"/>
      <c r="AJ50" s="2"/>
    </row>
    <row r="51" spans="1:36" x14ac:dyDescent="0.25">
      <c r="A51" s="7">
        <v>50</v>
      </c>
      <c r="B51">
        <f>Sheet1!B51</f>
        <v>102136</v>
      </c>
      <c r="C51">
        <f t="shared" si="0"/>
        <v>2188.9412773253325</v>
      </c>
      <c r="D51">
        <f>Sheet1!C51</f>
        <v>13614</v>
      </c>
      <c r="E51">
        <f t="shared" si="1"/>
        <v>792.43306169965081</v>
      </c>
      <c r="F51">
        <f>Sheet1!D51</f>
        <v>110574</v>
      </c>
      <c r="G51">
        <f t="shared" si="2"/>
        <v>1828.2738095238096</v>
      </c>
      <c r="H51">
        <f>Sheet1!E51</f>
        <v>73522</v>
      </c>
      <c r="I51">
        <f t="shared" si="3"/>
        <v>888.05411281555735</v>
      </c>
      <c r="J51">
        <f>Sheet1!F51</f>
        <v>56989</v>
      </c>
      <c r="K51">
        <f t="shared" si="4"/>
        <v>850.70906105388872</v>
      </c>
      <c r="L51">
        <f>Sheet1!G51</f>
        <v>29474</v>
      </c>
      <c r="M51">
        <f t="shared" si="5"/>
        <v>443.61830222757379</v>
      </c>
      <c r="N51" t="e">
        <f>Sheet1!#REF!</f>
        <v>#REF!</v>
      </c>
      <c r="O51" t="e">
        <f t="shared" si="6"/>
        <v>#REF!</v>
      </c>
      <c r="AG51" s="2"/>
      <c r="AH51" s="3"/>
      <c r="AJ51" s="2"/>
    </row>
    <row r="52" spans="1:36" x14ac:dyDescent="0.25">
      <c r="A52" s="7">
        <v>51</v>
      </c>
      <c r="B52">
        <f>Sheet1!B52</f>
        <v>110238</v>
      </c>
      <c r="C52">
        <f t="shared" si="0"/>
        <v>2362.5803686240893</v>
      </c>
      <c r="D52">
        <f>Sheet1!C52</f>
        <v>13614</v>
      </c>
      <c r="E52">
        <f t="shared" si="1"/>
        <v>792.43306169965081</v>
      </c>
      <c r="F52">
        <f>Sheet1!D52</f>
        <v>115242</v>
      </c>
      <c r="G52">
        <f t="shared" si="2"/>
        <v>1905.4563492063494</v>
      </c>
      <c r="H52">
        <f>Sheet1!E52</f>
        <v>73522</v>
      </c>
      <c r="I52">
        <f t="shared" si="3"/>
        <v>888.05411281555735</v>
      </c>
      <c r="J52">
        <f>Sheet1!F52</f>
        <v>59105</v>
      </c>
      <c r="K52">
        <f t="shared" si="4"/>
        <v>882.29586505448583</v>
      </c>
      <c r="L52">
        <f>Sheet1!G52</f>
        <v>33718</v>
      </c>
      <c r="M52">
        <f t="shared" si="5"/>
        <v>507.49548464780253</v>
      </c>
      <c r="N52">
        <f>Sheet1!H52</f>
        <v>213144</v>
      </c>
      <c r="O52">
        <f t="shared" si="6"/>
        <v>651.41809290953552</v>
      </c>
      <c r="AG52" s="2"/>
      <c r="AH52" s="3"/>
    </row>
    <row r="53" spans="1:36" x14ac:dyDescent="0.25">
      <c r="A53" s="7">
        <v>52</v>
      </c>
      <c r="B53">
        <f>Sheet1!B53</f>
        <v>117710</v>
      </c>
      <c r="C53">
        <f t="shared" si="0"/>
        <v>2522.717531075868</v>
      </c>
      <c r="D53">
        <f>Sheet1!C53</f>
        <v>15723</v>
      </c>
      <c r="F53">
        <f>Sheet1!D53</f>
        <v>119827</v>
      </c>
      <c r="H53" t="e">
        <f>Sheet1!#REF!</f>
        <v>#REF!</v>
      </c>
      <c r="J53">
        <f>Sheet1!E53</f>
        <v>79696</v>
      </c>
      <c r="L53">
        <f>Sheet1!G53</f>
        <v>38168</v>
      </c>
      <c r="N53">
        <f>Sheet1!H53</f>
        <v>239279</v>
      </c>
    </row>
    <row r="54" spans="1:36" x14ac:dyDescent="0.25">
      <c r="A54" s="7">
        <v>53</v>
      </c>
      <c r="B54">
        <f>Sheet1!B54</f>
        <v>124736</v>
      </c>
      <c r="D54">
        <f>Sheet1!C54</f>
        <v>16627</v>
      </c>
      <c r="F54" t="e">
        <f>Sheet1!#REF!</f>
        <v>#REF!</v>
      </c>
      <c r="H54" t="e">
        <f>Sheet1!#REF!</f>
        <v>#REF!</v>
      </c>
      <c r="J54" t="e">
        <f>Sheet1!#REF!</f>
        <v>#REF!</v>
      </c>
      <c r="L54" t="e">
        <f>Sheet1!#REF!</f>
        <v>#REF!</v>
      </c>
      <c r="N54">
        <f>Sheet1!H54</f>
        <v>277205</v>
      </c>
    </row>
    <row r="55" spans="1:36" x14ac:dyDescent="0.25">
      <c r="A55" s="7">
        <v>54</v>
      </c>
      <c r="B55">
        <f>Sheet1!B55</f>
        <v>130759</v>
      </c>
      <c r="D55">
        <f>Sheet1!C55</f>
        <v>17851</v>
      </c>
      <c r="F55">
        <f>Sheet1!D54</f>
        <v>124632</v>
      </c>
      <c r="H55">
        <f>Sheet1!E54</f>
        <v>85778</v>
      </c>
      <c r="J55">
        <f>Sheet1!F54</f>
        <v>68605</v>
      </c>
      <c r="L55">
        <f>Sheet1!G54</f>
        <v>41903</v>
      </c>
      <c r="N55">
        <f>Sheet1!H55</f>
        <v>304826</v>
      </c>
    </row>
    <row r="56" spans="1:36" x14ac:dyDescent="0.25">
      <c r="A56" s="7">
        <v>55</v>
      </c>
      <c r="B56">
        <f>Sheet1!B56</f>
        <v>135032</v>
      </c>
      <c r="D56">
        <f>Sheet1!C56</f>
        <v>18917</v>
      </c>
      <c r="F56">
        <f>Sheet1!D56</f>
        <v>128948</v>
      </c>
      <c r="H56">
        <f>Sheet1!F56</f>
        <v>93480</v>
      </c>
      <c r="J56" t="e">
        <f>Sheet1!#REF!</f>
        <v>#REF!</v>
      </c>
      <c r="L56">
        <f>Sheet1!G56</f>
        <v>48451</v>
      </c>
      <c r="N56">
        <f>Sheet1!H56</f>
        <v>338995</v>
      </c>
    </row>
    <row r="57" spans="1:36" x14ac:dyDescent="0.25">
      <c r="A57" s="7">
        <v>56</v>
      </c>
      <c r="B57">
        <f>Sheet1!B57</f>
        <v>0</v>
      </c>
      <c r="D57">
        <f>Sheet1!C57</f>
        <v>0</v>
      </c>
      <c r="F57">
        <f>Sheet1!D57</f>
        <v>0</v>
      </c>
      <c r="H57">
        <f>Sheet1!E57</f>
        <v>0</v>
      </c>
      <c r="J57">
        <f>Sheet1!F57</f>
        <v>0</v>
      </c>
      <c r="L57">
        <f>Sheet1!G57</f>
        <v>0</v>
      </c>
      <c r="N57">
        <f>Sheet1!H57</f>
        <v>0</v>
      </c>
    </row>
    <row r="58" spans="1:36" x14ac:dyDescent="0.25">
      <c r="A58" s="7">
        <v>57</v>
      </c>
      <c r="B58">
        <f>Sheet1!B58</f>
        <v>0</v>
      </c>
      <c r="D58">
        <f>Sheet1!C58</f>
        <v>0</v>
      </c>
      <c r="F58">
        <f>Sheet1!D58</f>
        <v>0</v>
      </c>
      <c r="H58">
        <f>Sheet1!E58</f>
        <v>0</v>
      </c>
      <c r="J58">
        <f>Sheet1!F58</f>
        <v>0</v>
      </c>
      <c r="L58">
        <f>Sheet1!G58</f>
        <v>0</v>
      </c>
      <c r="N58">
        <f>Sheet1!H58</f>
        <v>0</v>
      </c>
    </row>
    <row r="59" spans="1:36" x14ac:dyDescent="0.25">
      <c r="A59" s="7">
        <v>58</v>
      </c>
      <c r="B59">
        <f>Sheet1!B59</f>
        <v>0</v>
      </c>
      <c r="D59">
        <f>Sheet1!C59</f>
        <v>0</v>
      </c>
      <c r="F59">
        <f>Sheet1!D59</f>
        <v>0</v>
      </c>
      <c r="H59">
        <f>Sheet1!E59</f>
        <v>0</v>
      </c>
      <c r="J59">
        <f>Sheet1!F59</f>
        <v>0</v>
      </c>
      <c r="L59">
        <f>Sheet1!G59</f>
        <v>0</v>
      </c>
      <c r="N59">
        <f>Sheet1!H59</f>
        <v>0</v>
      </c>
    </row>
    <row r="60" spans="1:36" x14ac:dyDescent="0.25">
      <c r="A60" s="7">
        <v>59</v>
      </c>
      <c r="B60">
        <f>Sheet1!B60</f>
        <v>0</v>
      </c>
      <c r="D60">
        <f>Sheet1!C60</f>
        <v>0</v>
      </c>
      <c r="F60">
        <f>Sheet1!D60</f>
        <v>0</v>
      </c>
      <c r="H60">
        <f>Sheet1!E60</f>
        <v>0</v>
      </c>
      <c r="J60">
        <f>Sheet1!F60</f>
        <v>0</v>
      </c>
      <c r="L60">
        <f>Sheet1!G60</f>
        <v>0</v>
      </c>
      <c r="N60">
        <f>Sheet1!H60</f>
        <v>0</v>
      </c>
    </row>
    <row r="61" spans="1:36" x14ac:dyDescent="0.25">
      <c r="A61" s="7">
        <v>60</v>
      </c>
      <c r="B61">
        <f>Sheet1!B61</f>
        <v>0</v>
      </c>
      <c r="D61">
        <f>Sheet1!C61</f>
        <v>0</v>
      </c>
      <c r="F61">
        <f>Sheet1!D61</f>
        <v>0</v>
      </c>
      <c r="H61">
        <f>Sheet1!E61</f>
        <v>0</v>
      </c>
      <c r="J61">
        <f>Sheet1!F61</f>
        <v>0</v>
      </c>
      <c r="L61">
        <f>Sheet1!G61</f>
        <v>0</v>
      </c>
      <c r="N61">
        <f>Sheet1!H61</f>
        <v>0</v>
      </c>
    </row>
    <row r="62" spans="1:36" x14ac:dyDescent="0.25">
      <c r="A62" s="7">
        <v>61</v>
      </c>
      <c r="B62">
        <f>Sheet1!B62</f>
        <v>0</v>
      </c>
      <c r="D62">
        <f>Sheet1!C62</f>
        <v>0</v>
      </c>
      <c r="F62">
        <f>Sheet1!D62</f>
        <v>0</v>
      </c>
      <c r="H62">
        <f>Sheet1!E62</f>
        <v>0</v>
      </c>
      <c r="J62">
        <f>Sheet1!F62</f>
        <v>0</v>
      </c>
      <c r="L62">
        <f>Sheet1!G62</f>
        <v>0</v>
      </c>
      <c r="N62">
        <f>Sheet1!H62</f>
        <v>0</v>
      </c>
    </row>
    <row r="63" spans="1:36" x14ac:dyDescent="0.25">
      <c r="A63" s="7">
        <v>62</v>
      </c>
      <c r="B63">
        <f>Sheet1!B63</f>
        <v>0</v>
      </c>
      <c r="D63">
        <f>Sheet1!C63</f>
        <v>0</v>
      </c>
      <c r="F63">
        <f>Sheet1!D63</f>
        <v>0</v>
      </c>
      <c r="H63">
        <f>Sheet1!E63</f>
        <v>0</v>
      </c>
      <c r="J63">
        <f>Sheet1!F63</f>
        <v>0</v>
      </c>
      <c r="L63">
        <f>Sheet1!G63</f>
        <v>0</v>
      </c>
      <c r="N63">
        <f>Sheet1!H63</f>
        <v>0</v>
      </c>
    </row>
    <row r="64" spans="1:36" x14ac:dyDescent="0.25">
      <c r="A64" s="7">
        <v>63</v>
      </c>
      <c r="B64">
        <f>Sheet1!B64</f>
        <v>0</v>
      </c>
      <c r="D64">
        <f>Sheet1!C64</f>
        <v>0</v>
      </c>
      <c r="F64">
        <f>Sheet1!D64</f>
        <v>0</v>
      </c>
      <c r="H64">
        <f>Sheet1!E64</f>
        <v>0</v>
      </c>
      <c r="J64">
        <f>Sheet1!F64</f>
        <v>0</v>
      </c>
      <c r="L64">
        <f>Sheet1!G64</f>
        <v>0</v>
      </c>
      <c r="N64">
        <f>Sheet1!H64</f>
        <v>0</v>
      </c>
    </row>
    <row r="65" spans="1:14" x14ac:dyDescent="0.25">
      <c r="A65" s="7">
        <v>64</v>
      </c>
      <c r="B65">
        <f>Sheet1!B65</f>
        <v>0</v>
      </c>
      <c r="D65">
        <f>Sheet1!C65</f>
        <v>0</v>
      </c>
      <c r="F65">
        <f>Sheet1!D65</f>
        <v>0</v>
      </c>
      <c r="H65">
        <f>Sheet1!E65</f>
        <v>0</v>
      </c>
      <c r="J65">
        <f>Sheet1!F65</f>
        <v>0</v>
      </c>
      <c r="L65">
        <f>Sheet1!G65</f>
        <v>0</v>
      </c>
      <c r="N65">
        <f>Sheet1!H65</f>
        <v>0</v>
      </c>
    </row>
    <row r="66" spans="1:14" x14ac:dyDescent="0.25">
      <c r="A66" s="7">
        <v>65</v>
      </c>
      <c r="B66">
        <f>Sheet1!B66</f>
        <v>0</v>
      </c>
      <c r="D66">
        <f>Sheet1!C66</f>
        <v>0</v>
      </c>
      <c r="F66">
        <f>Sheet1!D66</f>
        <v>0</v>
      </c>
      <c r="H66">
        <f>Sheet1!E66</f>
        <v>0</v>
      </c>
      <c r="J66">
        <f>Sheet1!F66</f>
        <v>0</v>
      </c>
      <c r="L66">
        <f>Sheet1!G66</f>
        <v>0</v>
      </c>
      <c r="N66">
        <f>Sheet1!H66</f>
        <v>0</v>
      </c>
    </row>
    <row r="67" spans="1:14" x14ac:dyDescent="0.25">
      <c r="A67" s="7">
        <v>66</v>
      </c>
      <c r="B67">
        <f>Sheet1!B67</f>
        <v>0</v>
      </c>
      <c r="D67">
        <f>Sheet1!C67</f>
        <v>0</v>
      </c>
      <c r="F67">
        <f>Sheet1!D67</f>
        <v>0</v>
      </c>
      <c r="H67">
        <f>Sheet1!E67</f>
        <v>0</v>
      </c>
      <c r="J67">
        <f>Sheet1!F67</f>
        <v>0</v>
      </c>
      <c r="L67">
        <f>Sheet1!G67</f>
        <v>0</v>
      </c>
      <c r="N67">
        <f>Sheet1!H67</f>
        <v>0</v>
      </c>
    </row>
    <row r="68" spans="1:14" x14ac:dyDescent="0.25">
      <c r="A68" s="7">
        <v>67</v>
      </c>
      <c r="B68">
        <f>Sheet1!B68</f>
        <v>0</v>
      </c>
      <c r="D68">
        <f>Sheet1!C68</f>
        <v>0</v>
      </c>
      <c r="F68">
        <f>Sheet1!D68</f>
        <v>0</v>
      </c>
      <c r="H68">
        <f>Sheet1!E68</f>
        <v>0</v>
      </c>
      <c r="J68">
        <f>Sheet1!F68</f>
        <v>0</v>
      </c>
      <c r="L68">
        <f>Sheet1!G68</f>
        <v>0</v>
      </c>
      <c r="N68">
        <f>Sheet1!H68</f>
        <v>0</v>
      </c>
    </row>
    <row r="69" spans="1:14" x14ac:dyDescent="0.25">
      <c r="A69" s="7">
        <v>68</v>
      </c>
      <c r="B69">
        <f>Sheet1!B69</f>
        <v>0</v>
      </c>
      <c r="D69">
        <f>Sheet1!C69</f>
        <v>0</v>
      </c>
      <c r="F69">
        <f>Sheet1!D69</f>
        <v>0</v>
      </c>
      <c r="H69">
        <f>Sheet1!E69</f>
        <v>0</v>
      </c>
      <c r="J69">
        <f>Sheet1!F69</f>
        <v>0</v>
      </c>
      <c r="L69">
        <f>Sheet1!G69</f>
        <v>0</v>
      </c>
      <c r="N69">
        <f>Sheet1!H69</f>
        <v>0</v>
      </c>
    </row>
    <row r="70" spans="1:14" x14ac:dyDescent="0.25">
      <c r="A70" s="7">
        <v>69</v>
      </c>
      <c r="B70">
        <f>Sheet1!B70</f>
        <v>0</v>
      </c>
      <c r="D70">
        <f>Sheet1!C70</f>
        <v>0</v>
      </c>
      <c r="F70">
        <f>Sheet1!D70</f>
        <v>0</v>
      </c>
      <c r="H70">
        <f>Sheet1!E70</f>
        <v>0</v>
      </c>
      <c r="J70">
        <f>Sheet1!F70</f>
        <v>0</v>
      </c>
      <c r="L70">
        <f>Sheet1!G70</f>
        <v>0</v>
      </c>
      <c r="N70">
        <f>Sheet1!H70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Sheet2</vt:lpstr>
      <vt:lpstr>MP100pmillon</vt:lpstr>
      <vt:lpstr>MP200pmillon</vt:lpstr>
      <vt:lpstr>MP500pmillon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Navarrete</dc:creator>
  <cp:lastModifiedBy>Microsoft</cp:lastModifiedBy>
  <dcterms:created xsi:type="dcterms:W3CDTF">2020-03-14T20:42:05Z</dcterms:created>
  <dcterms:modified xsi:type="dcterms:W3CDTF">2020-04-06T16:29:03Z</dcterms:modified>
</cp:coreProperties>
</file>