
<file path=[Content_Types].xml><?xml version="1.0" encoding="utf-8"?>
<Types xmlns="http://schemas.openxmlformats.org/package/2006/content-types">
  <Default Extension="png" ContentType="image/png"/>
  <Default Extension="svg" ContentType="image/sv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UMAIR\Documents\00 Excel practice\"/>
    </mc:Choice>
  </mc:AlternateContent>
  <xr:revisionPtr revIDLastSave="0" documentId="8_{DCFB29A6-CB1E-45E0-84F3-E91CB7A527EC}" xr6:coauthVersionLast="36" xr6:coauthVersionMax="36" xr10:uidLastSave="{00000000-0000-0000-0000-000000000000}"/>
  <bookViews>
    <workbookView xWindow="0" yWindow="0" windowWidth="20490" windowHeight="7545" xr2:uid="{FA319CBE-133D-4D7A-A9BB-BAAC26433532}"/>
  </bookViews>
  <sheets>
    <sheet name="Dashboard" sheetId="4" r:id="rId1"/>
    <sheet name="Pivot" sheetId="3" r:id="rId2"/>
    <sheet name="Data" sheetId="1" r:id="rId3"/>
    <sheet name="Category" sheetId="2" r:id="rId4"/>
  </sheets>
  <externalReferences>
    <externalReference r:id="rId5"/>
  </externalReferences>
  <definedNames>
    <definedName name="_xlchart.v1.0" hidden="1">Pivot!$G$38:$H$60</definedName>
    <definedName name="_xlchart.v1.1" hidden="1">Pivot!$I$37</definedName>
    <definedName name="_xlchart.v1.2" hidden="1">Pivot!$I$38:$I$60</definedName>
    <definedName name="_xlchart.v1.3" hidden="1">Pivot!$C$98:$C$105</definedName>
    <definedName name="_xlchart.v1.4" hidden="1">Pivot!$D$97</definedName>
    <definedName name="_xlchart.v1.5" hidden="1">Pivot!$D$98:$D$105</definedName>
    <definedName name="_xlchart.v1.6" hidden="1">Pivot!$C$98:$C$105</definedName>
    <definedName name="_xlchart.v1.7" hidden="1">Pivot!$D$97</definedName>
    <definedName name="_xlchart.v1.8" hidden="1">Pivot!$D$98:$D$105</definedName>
    <definedName name="Categories">[1]!TblDV[Sub-category]</definedName>
    <definedName name="Slicer_Category">#N/A</definedName>
    <definedName name="Slicer_Date">#N/A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4" l="1"/>
  <c r="J21" i="4"/>
  <c r="K21" i="4" s="1"/>
  <c r="I22" i="4"/>
  <c r="J22" i="4"/>
  <c r="K22" i="4" s="1"/>
  <c r="I23" i="4"/>
  <c r="J23" i="4"/>
  <c r="K23" i="4" s="1"/>
  <c r="I24" i="4"/>
  <c r="J24" i="4"/>
  <c r="K24" i="4" s="1"/>
  <c r="I25" i="4"/>
  <c r="J25" i="4"/>
  <c r="K25" i="4" s="1"/>
  <c r="L13" i="3"/>
  <c r="I51" i="1"/>
  <c r="I75" i="1"/>
  <c r="I83" i="1"/>
  <c r="I107" i="1"/>
  <c r="I115" i="1"/>
  <c r="I139" i="1"/>
  <c r="I147" i="1"/>
  <c r="I171" i="1"/>
  <c r="I179" i="1"/>
  <c r="I203" i="1"/>
  <c r="I211" i="1"/>
  <c r="I235" i="1"/>
  <c r="I243" i="1"/>
  <c r="I275" i="1"/>
  <c r="I307" i="1"/>
  <c r="I339" i="1"/>
  <c r="I345" i="1"/>
  <c r="I349" i="1"/>
  <c r="I353" i="1"/>
  <c r="I357" i="1"/>
  <c r="I361" i="1"/>
  <c r="I365" i="1"/>
  <c r="I369" i="1"/>
  <c r="I373" i="1"/>
  <c r="I377" i="1"/>
  <c r="I381" i="1"/>
  <c r="I385" i="1"/>
  <c r="I389" i="1"/>
  <c r="I393" i="1"/>
  <c r="I397" i="1"/>
  <c r="I401" i="1"/>
  <c r="I405" i="1"/>
  <c r="I409" i="1"/>
  <c r="I413" i="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H76" i="1"/>
  <c r="I76" i="1" s="1"/>
  <c r="H77" i="1"/>
  <c r="I77" i="1" s="1"/>
  <c r="H78" i="1"/>
  <c r="I78" i="1" s="1"/>
  <c r="H79" i="1"/>
  <c r="I79" i="1" s="1"/>
  <c r="H80" i="1"/>
  <c r="I80" i="1" s="1"/>
  <c r="H81" i="1"/>
  <c r="I81" i="1" s="1"/>
  <c r="H82" i="1"/>
  <c r="I82" i="1" s="1"/>
  <c r="H83" i="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H108" i="1"/>
  <c r="I108" i="1" s="1"/>
  <c r="H109" i="1"/>
  <c r="I109" i="1" s="1"/>
  <c r="H110" i="1"/>
  <c r="I110" i="1" s="1"/>
  <c r="H111" i="1"/>
  <c r="I111" i="1" s="1"/>
  <c r="H112" i="1"/>
  <c r="I112" i="1" s="1"/>
  <c r="H113" i="1"/>
  <c r="I113" i="1" s="1"/>
  <c r="H114" i="1"/>
  <c r="I114" i="1" s="1"/>
  <c r="H115" i="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H140" i="1"/>
  <c r="I140" i="1" s="1"/>
  <c r="H141" i="1"/>
  <c r="I141" i="1" s="1"/>
  <c r="H142" i="1"/>
  <c r="I142" i="1" s="1"/>
  <c r="H143" i="1"/>
  <c r="I143" i="1" s="1"/>
  <c r="H144" i="1"/>
  <c r="I144" i="1" s="1"/>
  <c r="H145" i="1"/>
  <c r="I145" i="1" s="1"/>
  <c r="H146" i="1"/>
  <c r="I146" i="1" s="1"/>
  <c r="H147" i="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H172" i="1"/>
  <c r="I172" i="1" s="1"/>
  <c r="H173" i="1"/>
  <c r="I173" i="1" s="1"/>
  <c r="H174" i="1"/>
  <c r="I174" i="1" s="1"/>
  <c r="H175" i="1"/>
  <c r="I175" i="1" s="1"/>
  <c r="H176" i="1"/>
  <c r="I176" i="1" s="1"/>
  <c r="H177" i="1"/>
  <c r="I177" i="1" s="1"/>
  <c r="H178" i="1"/>
  <c r="I178" i="1" s="1"/>
  <c r="H179" i="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H236" i="1"/>
  <c r="I236" i="1" s="1"/>
  <c r="H237" i="1"/>
  <c r="I237" i="1" s="1"/>
  <c r="H238" i="1"/>
  <c r="I238" i="1" s="1"/>
  <c r="H239" i="1"/>
  <c r="I239" i="1" s="1"/>
  <c r="H240" i="1"/>
  <c r="I240" i="1" s="1"/>
  <c r="H241" i="1"/>
  <c r="I241" i="1" s="1"/>
  <c r="H242" i="1"/>
  <c r="I242" i="1" s="1"/>
  <c r="H243" i="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H340" i="1"/>
  <c r="I340" i="1" s="1"/>
  <c r="H341" i="1"/>
  <c r="I341" i="1" s="1"/>
  <c r="H342" i="1"/>
  <c r="I342" i="1" s="1"/>
  <c r="H343" i="1"/>
  <c r="I343" i="1" s="1"/>
  <c r="H344" i="1"/>
  <c r="I344" i="1" s="1"/>
  <c r="H345" i="1"/>
  <c r="H346" i="1"/>
  <c r="I346" i="1" s="1"/>
  <c r="H347" i="1"/>
  <c r="I347" i="1" s="1"/>
  <c r="H348" i="1"/>
  <c r="I348" i="1" s="1"/>
  <c r="H349" i="1"/>
  <c r="H350" i="1"/>
  <c r="I350" i="1" s="1"/>
  <c r="H351" i="1"/>
  <c r="I351" i="1" s="1"/>
  <c r="H352" i="1"/>
  <c r="I352" i="1" s="1"/>
  <c r="H353" i="1"/>
  <c r="H354" i="1"/>
  <c r="I354" i="1" s="1"/>
  <c r="H355" i="1"/>
  <c r="I355" i="1" s="1"/>
  <c r="H356" i="1"/>
  <c r="I356" i="1" s="1"/>
  <c r="H357" i="1"/>
  <c r="H358" i="1"/>
  <c r="I358" i="1" s="1"/>
  <c r="H359" i="1"/>
  <c r="I359" i="1" s="1"/>
  <c r="H360" i="1"/>
  <c r="I360" i="1" s="1"/>
  <c r="H361" i="1"/>
  <c r="H362" i="1"/>
  <c r="I362" i="1" s="1"/>
  <c r="H363" i="1"/>
  <c r="I363" i="1" s="1"/>
  <c r="H364" i="1"/>
  <c r="I364" i="1" s="1"/>
  <c r="H365" i="1"/>
  <c r="H366" i="1"/>
  <c r="I366" i="1" s="1"/>
  <c r="H367" i="1"/>
  <c r="I367" i="1" s="1"/>
  <c r="H368" i="1"/>
  <c r="I368" i="1" s="1"/>
  <c r="H369" i="1"/>
  <c r="H370" i="1"/>
  <c r="I370" i="1" s="1"/>
  <c r="H371" i="1"/>
  <c r="I371" i="1" s="1"/>
  <c r="H372" i="1"/>
  <c r="I372" i="1" s="1"/>
  <c r="H373" i="1"/>
  <c r="H374" i="1"/>
  <c r="I374" i="1" s="1"/>
  <c r="H375" i="1"/>
  <c r="I375" i="1" s="1"/>
  <c r="H376" i="1"/>
  <c r="I376" i="1" s="1"/>
  <c r="H377" i="1"/>
  <c r="H378" i="1"/>
  <c r="I378" i="1" s="1"/>
  <c r="H379" i="1"/>
  <c r="I379" i="1" s="1"/>
  <c r="H380" i="1"/>
  <c r="I380" i="1" s="1"/>
  <c r="H381" i="1"/>
  <c r="H382" i="1"/>
  <c r="I382" i="1" s="1"/>
  <c r="H383" i="1"/>
  <c r="I383" i="1" s="1"/>
  <c r="H384" i="1"/>
  <c r="I384" i="1" s="1"/>
  <c r="H385" i="1"/>
  <c r="H386" i="1"/>
  <c r="I386" i="1" s="1"/>
  <c r="H387" i="1"/>
  <c r="I387" i="1" s="1"/>
  <c r="H388" i="1"/>
  <c r="I388" i="1" s="1"/>
  <c r="H389" i="1"/>
  <c r="H390" i="1"/>
  <c r="I390" i="1" s="1"/>
  <c r="H391" i="1"/>
  <c r="I391" i="1" s="1"/>
  <c r="H392" i="1"/>
  <c r="I392" i="1" s="1"/>
  <c r="H393" i="1"/>
  <c r="H394" i="1"/>
  <c r="I394" i="1" s="1"/>
  <c r="H395" i="1"/>
  <c r="I395" i="1" s="1"/>
  <c r="H396" i="1"/>
  <c r="I396" i="1" s="1"/>
  <c r="H397" i="1"/>
  <c r="H398" i="1"/>
  <c r="I398" i="1" s="1"/>
  <c r="H399" i="1"/>
  <c r="I399" i="1" s="1"/>
  <c r="H400" i="1"/>
  <c r="I400" i="1" s="1"/>
  <c r="H401" i="1"/>
  <c r="H402" i="1"/>
  <c r="I402" i="1" s="1"/>
  <c r="H403" i="1"/>
  <c r="I403" i="1" s="1"/>
  <c r="H404" i="1"/>
  <c r="I404" i="1" s="1"/>
  <c r="H405" i="1"/>
  <c r="H406" i="1"/>
  <c r="I406" i="1" s="1"/>
  <c r="H407" i="1"/>
  <c r="I407" i="1" s="1"/>
  <c r="H408" i="1"/>
  <c r="I408" i="1" s="1"/>
  <c r="H409" i="1"/>
  <c r="H410" i="1"/>
  <c r="I410" i="1" s="1"/>
  <c r="H411" i="1"/>
  <c r="I411" i="1" s="1"/>
  <c r="H412" i="1"/>
  <c r="I412" i="1" s="1"/>
  <c r="H413" i="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F3"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2" i="1"/>
  <c r="C8" i="3"/>
  <c r="C6" i="3"/>
  <c r="C19" i="3"/>
  <c r="C5" i="3"/>
  <c r="C9" i="3"/>
  <c r="C4" i="3"/>
  <c r="C7" i="3"/>
</calcChain>
</file>

<file path=xl/sharedStrings.xml><?xml version="1.0" encoding="utf-8"?>
<sst xmlns="http://schemas.openxmlformats.org/spreadsheetml/2006/main" count="1697" uniqueCount="89">
  <si>
    <t>Checking</t>
  </si>
  <si>
    <t>ACME Pty Ltd</t>
  </si>
  <si>
    <t>Salary</t>
  </si>
  <si>
    <t>Credit</t>
  </si>
  <si>
    <t>Ground</t>
  </si>
  <si>
    <t>Coffee</t>
  </si>
  <si>
    <t>Estate Mgt.</t>
  </si>
  <si>
    <t>Rent</t>
  </si>
  <si>
    <t>Finance Co.</t>
  </si>
  <si>
    <t>MV Loan</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</si>
  <si>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</si>
  <si>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</si>
  <si>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</si>
  <si>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</si>
  <si>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</si>
  <si>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</si>
  <si>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</si>
  <si>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</si>
  <si>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</si>
  <si>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</si>
  <si>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</si>
  <si>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</si>
  <si>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</si>
  <si>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</si>
  <si>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</si>
  <si>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</si>
  <si>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</si>
  <si>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</si>
  <si>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</si>
  <si>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</si>
  <si>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</si>
  <si>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</si>
  <si>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</si>
  <si>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</si>
  <si>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</si>
  <si>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</si>
  <si>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</si>
  <si>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</si>
  <si>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</si>
  <si>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</si>
  <si>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</si>
  <si>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</si>
  <si>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</si>
  <si>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</si>
  <si>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BW Club</t>
  </si>
  <si>
    <t>Home Decorator</t>
  </si>
  <si>
    <t>Furnishings</t>
  </si>
  <si>
    <t>Fodary</t>
  </si>
  <si>
    <t>Account</t>
  </si>
  <si>
    <t>Date</t>
  </si>
  <si>
    <t>Description</t>
  </si>
  <si>
    <t>Amount</t>
  </si>
  <si>
    <t>Sub-category</t>
  </si>
  <si>
    <t>Expenses</t>
  </si>
  <si>
    <t>Income</t>
  </si>
  <si>
    <t>Category</t>
  </si>
  <si>
    <t>Category Type</t>
  </si>
  <si>
    <t>Discretionary</t>
  </si>
  <si>
    <t>Expense</t>
  </si>
  <si>
    <t>Dining Out</t>
  </si>
  <si>
    <t>Medical</t>
  </si>
  <si>
    <t>Charity</t>
  </si>
  <si>
    <t>Living Expenses</t>
  </si>
  <si>
    <t>Transport</t>
  </si>
  <si>
    <t>Row Labels</t>
  </si>
  <si>
    <t>Grand Total</t>
  </si>
  <si>
    <t>Sum of Expenses</t>
  </si>
  <si>
    <t xml:space="preserve"> </t>
  </si>
  <si>
    <t>(All)</t>
  </si>
  <si>
    <t>Column Labels</t>
  </si>
  <si>
    <t>Jan</t>
  </si>
  <si>
    <t>Feb</t>
  </si>
  <si>
    <t>Mar</t>
  </si>
  <si>
    <t>Apr</t>
  </si>
  <si>
    <t>May</t>
  </si>
  <si>
    <t>Jun</t>
  </si>
  <si>
    <t>Jul</t>
  </si>
  <si>
    <t>Aug</t>
  </si>
  <si>
    <t>Sep</t>
  </si>
  <si>
    <t>Oct</t>
  </si>
  <si>
    <t>Sum of Amount</t>
  </si>
  <si>
    <t>Net Total</t>
  </si>
  <si>
    <t>Transport Total</t>
  </si>
  <si>
    <t>Medical Total</t>
  </si>
  <si>
    <t>Living Expenses Total</t>
  </si>
  <si>
    <t>Discretionary Total</t>
  </si>
  <si>
    <t>Dining Out Total</t>
  </si>
  <si>
    <t>Charity Total</t>
  </si>
  <si>
    <t xml:space="preserve">Top 5 Categories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</si>
</sst>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164" formatCode="[$-F800]dddd\,\ mmmm\ dd\,\ yyyy"/>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4"/>
        <bgColor theme="4"/>
      </patternFill>
    </fill>
    <fill>
      <patternFill patternType="solid">
        <fgColor theme="4"/>
        <bgColor indexed="64"/>
      </patternFill>
    </fill>
    <fill>
      <patternFill patternType="solid">
        <fgColor theme="9"/>
        <bgColor theme="4"/>
      </patternFill>
    </fill>
    <fill>
      <patternFill patternType="solid">
        <fgColor rgb="FFFF0000"/>
        <bgColor theme="4"/>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bottom style="thin">
        <color indexed="64"/>
      </bottom>
      <diagonal/>
    </border>
    <border>
      <left/>
      <right/>
      <top/>
      <bottom style="thin">
        <color theme="4" tint="0.39997558519241921"/>
      </bottom>
      <diagonal/>
    </border>
  </borders>
  <cellStyleXfs count="1">
    <xf numFmtId="0" fontId="0" fillId="0" borderId="0"/>
  </cellStyleXfs>
  <cellXfs count="22">
    <xf numFmtId="0" fontId="0" fillId="0" borderId="0" xfId="0"/>
    <xf numFmtId="14" fontId="0" fillId="2" borderId="1" xfId="0" applyNumberFormat="1" applyFont="1" applyFill="1" applyBorder="1"/>
    <xf numFmtId="0" fontId="0" fillId="2" borderId="1" xfId="0" applyFont="1" applyFill="1" applyBorder="1"/>
    <xf numFmtId="0" fontId="0" fillId="3" borderId="1" xfId="0" applyFont="1" applyFill="1" applyBorder="1"/>
    <xf numFmtId="14" fontId="0" fillId="0" borderId="1" xfId="0" applyNumberFormat="1" applyFont="1" applyBorder="1"/>
    <xf numFmtId="0" fontId="0" fillId="0" borderId="1" xfId="0" applyFont="1" applyBorder="1"/>
    <xf numFmtId="0" fontId="0" fillId="3" borderId="1" xfId="0" applyNumberFormat="1" applyFont="1" applyFill="1" applyBorder="1"/>
    <xf numFmtId="164" fontId="1" fillId="4" borderId="1" xfId="0" applyNumberFormat="1" applyFont="1" applyFill="1" applyBorder="1"/>
    <xf numFmtId="0" fontId="1" fillId="4" borderId="1" xfId="0" applyFont="1" applyFill="1" applyBorder="1"/>
    <xf numFmtId="0" fontId="1" fillId="4" borderId="0" xfId="0" applyFont="1" applyFill="1" applyBorder="1"/>
    <xf numFmtId="0" fontId="2" fillId="0" borderId="3" xfId="0" applyFont="1" applyBorder="1"/>
    <xf numFmtId="0" fontId="1" fillId="5" borderId="2" xfId="0" applyFont="1" applyFill="1" applyBorder="1"/>
    <xf numFmtId="0" fontId="1" fillId="6" borderId="1" xfId="0" applyFont="1" applyFill="1" applyBorder="1"/>
    <xf numFmtId="0" fontId="1" fillId="7" borderId="1" xfId="0" applyFont="1" applyFill="1" applyBorder="1"/>
    <xf numFmtId="0" fontId="1" fillId="5" borderId="1" xfId="0" applyFont="1" applyFill="1" applyBorder="1"/>
    <xf numFmtId="0" fontId="0" fillId="0" borderId="0" xfId="0" pivotButton="1"/>
    <xf numFmtId="0" fontId="0" fillId="0" borderId="0" xfId="0" applyAlignment="1">
      <alignment horizontal="left"/>
    </xf>
    <xf numFmtId="0" fontId="2" fillId="2" borderId="4" xfId="0" applyFont="1" applyFill="1" applyBorder="1"/>
    <xf numFmtId="3" fontId="0" fillId="0" borderId="0" xfId="0" applyNumberFormat="1"/>
    <xf numFmtId="5" fontId="0" fillId="0" borderId="0" xfId="0" applyNumberFormat="1"/>
    <xf numFmtId="14" fontId="0" fillId="0" borderId="0" xfId="0" applyNumberFormat="1" applyAlignment="1">
      <alignment horizontal="left"/>
    </xf>
    <xf numFmtId="0" fontId="2" fillId="0" borderId="0" xfId="0" applyFont="1"/>
  </cellXfs>
  <cellStyles count="1">
    <cellStyle name="Normal" xfId="0" builtinId="0"/>
  </cellStyles>
  <dxfs count="4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outline="0">
        <bottom style="thin">
          <color indexed="64"/>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9"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3" formatCode="#,##0"/>
    </dxf>
    <dxf>
      <numFmt numFmtId="9" formatCode="&quot;₹&quot;\ #,##0;&quot;₹&quot;\ \-#,##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Project.xlsx]Pivot!linchart</c:name>
    <c:fmtId val="29"/>
  </c:pivotSource>
  <c:chart>
    <c:autoTitleDeleted val="0"/>
    <c:pivotFmts>
      <c:pivotFmt>
        <c:idx val="0"/>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diamond"/>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diamond"/>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diamond"/>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diamond"/>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diamond"/>
          <c:size val="5"/>
          <c:spPr>
            <a:solidFill>
              <a:schemeClr val="accent2"/>
            </a:solidFill>
            <a:ln w="9525">
              <a:solidFill>
                <a:schemeClr val="accent2"/>
              </a:solidFill>
            </a:ln>
            <a:effectLst/>
          </c:spPr>
        </c:marker>
      </c:pivotFmt>
      <c:pivotFmt>
        <c:idx val="9"/>
        <c:spPr>
          <a:solidFill>
            <a:schemeClr val="accent1"/>
          </a:solidFill>
          <a:ln w="28575" cap="rnd">
            <a:solidFill>
              <a:schemeClr val="accent1"/>
            </a:solidFill>
            <a:round/>
          </a:ln>
          <a:effectLst/>
        </c:spPr>
        <c:marker>
          <c:symbol val="diamond"/>
          <c:size val="5"/>
          <c:spPr>
            <a:solidFill>
              <a:schemeClr val="accent3"/>
            </a:solidFill>
            <a:ln w="9525">
              <a:solidFill>
                <a:schemeClr val="accent3"/>
              </a:solidFill>
            </a:ln>
            <a:effectLst/>
          </c:spPr>
        </c:marker>
      </c:pivotFmt>
      <c:pivotFmt>
        <c:idx val="10"/>
        <c:spPr>
          <a:solidFill>
            <a:schemeClr val="accent1"/>
          </a:solidFill>
          <a:ln w="28575" cap="rnd">
            <a:solidFill>
              <a:schemeClr val="accent1"/>
            </a:solidFill>
            <a:round/>
          </a:ln>
          <a:effectLst/>
        </c:spPr>
        <c:marker>
          <c:symbol val="diamond"/>
          <c:size val="5"/>
          <c:spPr>
            <a:solidFill>
              <a:schemeClr val="accent4"/>
            </a:solidFill>
            <a:ln w="9525">
              <a:solidFill>
                <a:schemeClr val="accent4"/>
              </a:solidFill>
            </a:ln>
            <a:effectLst/>
          </c:spPr>
        </c:marker>
      </c:pivotFmt>
      <c:pivotFmt>
        <c:idx val="11"/>
        <c:spPr>
          <a:solidFill>
            <a:schemeClr val="accent1"/>
          </a:solidFill>
          <a:ln w="28575" cap="rnd">
            <a:solidFill>
              <a:schemeClr val="accent1"/>
            </a:solidFill>
            <a:round/>
          </a:ln>
          <a:effectLst/>
        </c:spPr>
        <c:marker>
          <c:symbol val="diamond"/>
          <c:size val="5"/>
          <c:spPr>
            <a:solidFill>
              <a:schemeClr val="accent5"/>
            </a:solidFill>
            <a:ln w="9525">
              <a:solidFill>
                <a:schemeClr val="accent5"/>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diamond"/>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diamond"/>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diamond"/>
          <c:size val="5"/>
          <c:spPr>
            <a:solidFill>
              <a:schemeClr val="accent3"/>
            </a:solidFill>
            <a:ln w="9525">
              <a:solidFill>
                <a:schemeClr val="accent3"/>
              </a:solidFill>
            </a:ln>
            <a:effectLst/>
          </c:spPr>
        </c:marker>
      </c:pivotFmt>
      <c:pivotFmt>
        <c:idx val="17"/>
        <c:spPr>
          <a:ln w="28575" cap="rnd">
            <a:solidFill>
              <a:schemeClr val="accent1"/>
            </a:solidFill>
            <a:round/>
          </a:ln>
          <a:effectLst/>
        </c:spPr>
        <c:marker>
          <c:symbol val="diamond"/>
          <c:size val="5"/>
          <c:spPr>
            <a:solidFill>
              <a:schemeClr val="accent4"/>
            </a:solidFill>
            <a:ln w="9525">
              <a:solidFill>
                <a:schemeClr val="accent4"/>
              </a:solidFill>
            </a:ln>
            <a:effectLst/>
          </c:spPr>
        </c:marker>
      </c:pivotFmt>
      <c:pivotFmt>
        <c:idx val="18"/>
        <c:spPr>
          <a:ln w="28575" cap="rnd">
            <a:solidFill>
              <a:schemeClr val="accent1"/>
            </a:solidFill>
            <a:round/>
          </a:ln>
          <a:effectLst/>
        </c:spPr>
        <c:marker>
          <c:symbol val="diamond"/>
          <c:size val="5"/>
          <c:spPr>
            <a:solidFill>
              <a:schemeClr val="accent5"/>
            </a:solidFill>
            <a:ln w="9525">
              <a:solidFill>
                <a:schemeClr val="accent5"/>
              </a:solidFill>
            </a:ln>
            <a:effectLst/>
          </c:spPr>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Pivot!$D$64:$D$65</c:f>
              <c:strCache>
                <c:ptCount val="1"/>
                <c:pt idx="0">
                  <c:v>Living Expenses</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Pivot!$D$66:$D$76</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0-B1E1-49F3-BF44-41391CA7F24D}"/>
            </c:ext>
          </c:extLst>
        </c:ser>
        <c:ser>
          <c:idx val="1"/>
          <c:order val="1"/>
          <c:tx>
            <c:strRef>
              <c:f>Pivot!$E$64:$E$65</c:f>
              <c:strCache>
                <c:ptCount val="1"/>
                <c:pt idx="0">
                  <c:v>Discretionary</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Pivot!$E$66:$E$76</c:f>
              <c:numCache>
                <c:formatCode>#,##0</c:formatCode>
                <c:ptCount val="10"/>
                <c:pt idx="0">
                  <c:v>745</c:v>
                </c:pt>
                <c:pt idx="1">
                  <c:v>659.80000000000007</c:v>
                </c:pt>
                <c:pt idx="2">
                  <c:v>704.80000000000007</c:v>
                </c:pt>
                <c:pt idx="3">
                  <c:v>832.6</c:v>
                </c:pt>
                <c:pt idx="4">
                  <c:v>772.7</c:v>
                </c:pt>
                <c:pt idx="5">
                  <c:v>723.19999999999993</c:v>
                </c:pt>
                <c:pt idx="6">
                  <c:v>729.10000000000014</c:v>
                </c:pt>
                <c:pt idx="7">
                  <c:v>735.19999999999993</c:v>
                </c:pt>
                <c:pt idx="8">
                  <c:v>732.9</c:v>
                </c:pt>
                <c:pt idx="9">
                  <c:v>747.3</c:v>
                </c:pt>
              </c:numCache>
            </c:numRef>
          </c:val>
          <c:smooth val="0"/>
          <c:extLst>
            <c:ext xmlns:c16="http://schemas.microsoft.com/office/drawing/2014/chart" uri="{C3380CC4-5D6E-409C-BE32-E72D297353CC}">
              <c16:uniqueId val="{0000000D-B1E1-49F3-BF44-41391CA7F24D}"/>
            </c:ext>
          </c:extLst>
        </c:ser>
        <c:ser>
          <c:idx val="2"/>
          <c:order val="2"/>
          <c:tx>
            <c:strRef>
              <c:f>Pivot!$F$64:$F$65</c:f>
              <c:strCache>
                <c:ptCount val="1"/>
                <c:pt idx="0">
                  <c:v>Transport</c:v>
                </c:pt>
              </c:strCache>
            </c:strRef>
          </c:tx>
          <c:spPr>
            <a:ln w="28575" cap="rnd">
              <a:solidFill>
                <a:schemeClr val="accent3"/>
              </a:solidFill>
              <a:round/>
            </a:ln>
            <a:effectLst/>
          </c:spPr>
          <c:marker>
            <c:symbol val="diamond"/>
            <c:size val="5"/>
            <c:spPr>
              <a:solidFill>
                <a:schemeClr val="accent3"/>
              </a:solidFill>
              <a:ln w="9525">
                <a:solidFill>
                  <a:schemeClr val="accent3"/>
                </a:solidFill>
              </a:ln>
              <a:effectLst/>
            </c:spPr>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Pivot!$F$66:$F$76</c:f>
              <c:numCache>
                <c:formatCode>#,##0</c:formatCode>
                <c:ptCount val="10"/>
                <c:pt idx="0">
                  <c:v>341</c:v>
                </c:pt>
                <c:pt idx="1">
                  <c:v>345.1</c:v>
                </c:pt>
                <c:pt idx="2">
                  <c:v>283.89999999999998</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E-B1E1-49F3-BF44-41391CA7F24D}"/>
            </c:ext>
          </c:extLst>
        </c:ser>
        <c:ser>
          <c:idx val="3"/>
          <c:order val="3"/>
          <c:tx>
            <c:strRef>
              <c:f>Pivot!$G$64:$G$65</c:f>
              <c:strCache>
                <c:ptCount val="1"/>
                <c:pt idx="0">
                  <c:v>Dining Out</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Pivot!$G$66:$G$76</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F-B1E1-49F3-BF44-41391CA7F24D}"/>
            </c:ext>
          </c:extLst>
        </c:ser>
        <c:ser>
          <c:idx val="4"/>
          <c:order val="4"/>
          <c:tx>
            <c:strRef>
              <c:f>Pivot!$H$64:$H$65</c:f>
              <c:strCache>
                <c:ptCount val="1"/>
                <c:pt idx="0">
                  <c:v>Charity</c:v>
                </c:pt>
              </c:strCache>
            </c:strRef>
          </c:tx>
          <c:spPr>
            <a:ln w="28575" cap="rnd">
              <a:solidFill>
                <a:schemeClr val="accent5"/>
              </a:solidFill>
              <a:round/>
            </a:ln>
            <a:effectLst/>
          </c:spPr>
          <c:marker>
            <c:symbol val="diamond"/>
            <c:size val="5"/>
            <c:spPr>
              <a:solidFill>
                <a:schemeClr val="accent5"/>
              </a:solidFill>
              <a:ln w="9525">
                <a:solidFill>
                  <a:schemeClr val="accent5"/>
                </a:solidFill>
              </a:ln>
              <a:effectLst/>
            </c:spPr>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Pivot!$H$66:$H$76</c:f>
              <c:numCache>
                <c:formatCode>#,##0</c:formatCode>
                <c:ptCount val="10"/>
                <c:pt idx="1">
                  <c:v>55</c:v>
                </c:pt>
                <c:pt idx="2">
                  <c:v>120</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10-B1E1-49F3-BF44-41391CA7F24D}"/>
            </c:ext>
          </c:extLst>
        </c:ser>
        <c:ser>
          <c:idx val="5"/>
          <c:order val="5"/>
          <c:tx>
            <c:strRef>
              <c:f>Pivot!$I$64:$I$65</c:f>
              <c:strCache>
                <c:ptCount val="1"/>
                <c:pt idx="0">
                  <c:v>Medical</c:v>
                </c:pt>
              </c:strCache>
            </c:strRef>
          </c:tx>
          <c:spPr>
            <a:ln w="28575" cap="rnd">
              <a:solidFill>
                <a:schemeClr val="accent6"/>
              </a:solidFill>
              <a:round/>
            </a:ln>
            <a:effectLst/>
          </c:spPr>
          <c:marker>
            <c:symbol val="none"/>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Pivot!$I$66:$I$76</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15-B1E1-49F3-BF44-41391CA7F24D}"/>
            </c:ext>
          </c:extLst>
        </c:ser>
        <c:ser>
          <c:idx val="6"/>
          <c:order val="6"/>
          <c:tx>
            <c:strRef>
              <c:f>Pivot!$J$64:$J$65</c:f>
              <c:strCache>
                <c:ptCount val="1"/>
                <c:pt idx="0">
                  <c:v>Salary</c:v>
                </c:pt>
              </c:strCache>
            </c:strRef>
          </c:tx>
          <c:spPr>
            <a:ln w="28575" cap="rnd">
              <a:solidFill>
                <a:schemeClr val="accent1">
                  <a:lumMod val="60000"/>
                </a:schemeClr>
              </a:solidFill>
              <a:round/>
            </a:ln>
            <a:effectLst/>
          </c:spPr>
          <c:marker>
            <c:symbol val="none"/>
          </c:marker>
          <c:cat>
            <c:strRef>
              <c:f>Pivot!$C$66:$C$76</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Pivot!$J$66:$J$76</c:f>
              <c:numCache>
                <c:formatCode>#,##0</c:formatCode>
                <c:ptCount val="10"/>
              </c:numCache>
            </c:numRef>
          </c:val>
          <c:smooth val="0"/>
          <c:extLst>
            <c:ext xmlns:c16="http://schemas.microsoft.com/office/drawing/2014/chart" uri="{C3380CC4-5D6E-409C-BE32-E72D297353CC}">
              <c16:uniqueId val="{00000016-B1E1-49F3-BF44-41391CA7F24D}"/>
            </c:ext>
          </c:extLst>
        </c:ser>
        <c:dLbls>
          <c:showLegendKey val="0"/>
          <c:showVal val="0"/>
          <c:showCatName val="0"/>
          <c:showSerName val="0"/>
          <c:showPercent val="0"/>
          <c:showBubbleSize val="0"/>
        </c:dLbls>
        <c:marker val="1"/>
        <c:smooth val="0"/>
        <c:axId val="799409264"/>
        <c:axId val="799410248"/>
      </c:lineChart>
      <c:catAx>
        <c:axId val="7994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10248"/>
        <c:crosses val="autoZero"/>
        <c:auto val="1"/>
        <c:lblAlgn val="ctr"/>
        <c:lblOffset val="100"/>
        <c:noMultiLvlLbl val="0"/>
      </c:catAx>
      <c:valAx>
        <c:axId val="799410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09264"/>
        <c:crosses val="autoZero"/>
        <c:crossBetween val="between"/>
      </c:valAx>
      <c:spPr>
        <a:noFill/>
        <a:ln>
          <a:noFill/>
        </a:ln>
        <a:effectLst/>
      </c:spPr>
    </c:plotArea>
    <c:legend>
      <c:legendPos val="t"/>
      <c:layout>
        <c:manualLayout>
          <c:xMode val="edge"/>
          <c:yMode val="edge"/>
          <c:x val="6.1749741836631983E-2"/>
          <c:y val="0.22534088157444285"/>
          <c:w val="0.91792781491270914"/>
          <c:h val="0.15326728622362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Project.xlsx]Pivot!net amt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Total</a:t>
            </a:r>
          </a:p>
        </c:rich>
      </c:tx>
      <c:layout>
        <c:manualLayout>
          <c:xMode val="edge"/>
          <c:yMode val="edge"/>
          <c:x val="0.45752979898029661"/>
          <c:y val="0.226579779824655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41236330532917648"/>
          <c:w val="0.85720363079615036"/>
          <c:h val="0.480237513066192"/>
        </c:manualLayout>
      </c:layout>
      <c:barChart>
        <c:barDir val="col"/>
        <c:grouping val="clustered"/>
        <c:varyColors val="0"/>
        <c:ser>
          <c:idx val="0"/>
          <c:order val="0"/>
          <c:tx>
            <c:strRef>
              <c:f>Pivot!$D$49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Pivot!$C$50:$C$60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Pivot!$D$50:$D$60</c:f>
              <c:numCache>
                <c:formatCode>#,##0</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1-0B1F-4A28-9426-7ADCE49E3F41}"/>
            </c:ext>
          </c:extLst>
        </c:ser>
        <c:dLbls>
          <c:showLegendKey val="0"/>
          <c:showVal val="0"/>
          <c:showCatName val="0"/>
          <c:showSerName val="0"/>
          <c:showPercent val="0"/>
          <c:showBubbleSize val="0"/>
        </c:dLbls>
        <c:gapWidth val="54"/>
        <c:overlap val="72"/>
        <c:axId val="798347992"/>
        <c:axId val="798349632"/>
      </c:barChart>
      <c:catAx>
        <c:axId val="79834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49632"/>
        <c:crosses val="autoZero"/>
        <c:auto val="1"/>
        <c:lblAlgn val="ctr"/>
        <c:lblOffset val="100"/>
        <c:noMultiLvlLbl val="0"/>
      </c:catAx>
      <c:valAx>
        <c:axId val="798349632"/>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9834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Project.xlsx]Pivot!exp</c:name>
    <c:fmtId val="12"/>
  </c:pivotSource>
  <c:chart>
    <c:title>
      <c:tx>
        <c:strRef>
          <c:f>Pivot!$L$13</c:f>
          <c:strCache>
            <c:ptCount val="1"/>
            <c:pt idx="0">
              <c:v>All Expenses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Pivot!$L$13</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Pivot!$L$13</c:f>
              <c:numCache>
                <c:formatCode>#,##0</c:formatCode>
                <c:ptCount val="10"/>
                <c:pt idx="0">
                  <c:v>3058</c:v>
                </c:pt>
                <c:pt idx="1">
                  <c:v>2934.6000000000004</c:v>
                </c:pt>
                <c:pt idx="2">
                  <c:v>3079.7</c:v>
                </c:pt>
                <c:pt idx="3">
                  <c:v>3068</c:v>
                </c:pt>
                <c:pt idx="4">
                  <c:v>3146.1</c:v>
                </c:pt>
                <c:pt idx="5">
                  <c:v>3035.7</c:v>
                </c:pt>
                <c:pt idx="6">
                  <c:v>3095</c:v>
                </c:pt>
                <c:pt idx="7">
                  <c:v>2982.0999999999995</c:v>
                </c:pt>
                <c:pt idx="8">
                  <c:v>3117.1</c:v>
                </c:pt>
                <c:pt idx="9">
                  <c:v>3128.6999999999994</c:v>
                </c:pt>
              </c:numCache>
            </c:numRef>
          </c:val>
          <c:extLst>
            <c:ext xmlns:c16="http://schemas.microsoft.com/office/drawing/2014/chart" uri="{C3380CC4-5D6E-409C-BE32-E72D297353CC}">
              <c16:uniqueId val="{00000000-B116-43EF-951F-AF2CA0D0D795}"/>
            </c:ext>
          </c:extLst>
        </c:ser>
        <c:dLbls>
          <c:showLegendKey val="0"/>
          <c:showVal val="0"/>
          <c:showCatName val="0"/>
          <c:showSerName val="0"/>
          <c:showPercent val="0"/>
          <c:showBubbleSize val="0"/>
        </c:dLbls>
        <c:gapWidth val="61"/>
        <c:overlap val="-27"/>
        <c:axId val="306030552"/>
        <c:axId val="306026616"/>
      </c:barChart>
      <c:catAx>
        <c:axId val="30603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26616"/>
        <c:crosses val="autoZero"/>
        <c:auto val="1"/>
        <c:lblAlgn val="ctr"/>
        <c:lblOffset val="100"/>
        <c:noMultiLvlLbl val="0"/>
      </c:catAx>
      <c:valAx>
        <c:axId val="306026616"/>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0603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Project.xlsx]Pivot!circle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Spend by account</a:t>
            </a:r>
          </a:p>
        </c:rich>
      </c:tx>
      <c:layout>
        <c:manualLayout>
          <c:xMode val="edge"/>
          <c:yMode val="edge"/>
          <c:x val="0.25890067653936955"/>
          <c:y val="7.2646570066315669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a:glow>
              <a:schemeClr val="accent1">
                <a:alpha val="40000"/>
              </a:schemeClr>
            </a:glow>
          </a:effectLst>
        </c:spPr>
        <c:dLbl>
          <c:idx val="0"/>
          <c:layout>
            <c:manualLayout>
              <c:x val="0.1596009278636619"/>
              <c:y val="-3.16049333558964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2"/>
          </a:solidFill>
          <a:ln w="19050">
            <a:solidFill>
              <a:schemeClr val="lt1"/>
            </a:solidFill>
          </a:ln>
          <a:effectLst>
            <a:glow>
              <a:schemeClr val="accent1">
                <a:alpha val="40000"/>
              </a:schemeClr>
            </a:glow>
          </a:effectLst>
        </c:spPr>
        <c:dLbl>
          <c:idx val="0"/>
          <c:layout>
            <c:manualLayout>
              <c:x val="-0.12856741411239439"/>
              <c:y val="-3.95061666948705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7170154717791293"/>
          <c:y val="0.31659142527279527"/>
          <c:w val="0.29214893992100244"/>
          <c:h val="0.52067447914074394"/>
        </c:manualLayout>
      </c:layout>
      <c:doughnutChart>
        <c:varyColors val="1"/>
        <c:ser>
          <c:idx val="0"/>
          <c:order val="0"/>
          <c:tx>
            <c:strRef>
              <c:f>Pivot!$B$16</c:f>
              <c:strCache>
                <c:ptCount val="1"/>
                <c:pt idx="0">
                  <c:v>Total</c:v>
                </c:pt>
              </c:strCache>
            </c:strRef>
          </c:tx>
          <c:spPr>
            <a:effectLst>
              <a:glow>
                <a:schemeClr val="accent1">
                  <a:alpha val="40000"/>
                </a:schemeClr>
              </a:glow>
            </a:effectLst>
          </c:spPr>
          <c:dPt>
            <c:idx val="0"/>
            <c:bubble3D val="0"/>
            <c:spPr>
              <a:solidFill>
                <a:schemeClr val="accent1"/>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7-F465-404A-95EE-C1F506D3266A}"/>
              </c:ext>
            </c:extLst>
          </c:dPt>
          <c:dPt>
            <c:idx val="1"/>
            <c:bubble3D val="0"/>
            <c:spPr>
              <a:solidFill>
                <a:schemeClr val="accent2"/>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9-F465-404A-95EE-C1F506D3266A}"/>
              </c:ext>
            </c:extLst>
          </c:dPt>
          <c:dLbls>
            <c:dLbl>
              <c:idx val="0"/>
              <c:layout>
                <c:manualLayout>
                  <c:x val="0.1596009278636619"/>
                  <c:y val="-3.16049333558964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F465-404A-95EE-C1F506D3266A}"/>
                </c:ext>
              </c:extLst>
            </c:dLbl>
            <c:dLbl>
              <c:idx val="1"/>
              <c:layout>
                <c:manualLayout>
                  <c:x val="-0.12856741411239439"/>
                  <c:y val="-3.9506166694870545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465-404A-95EE-C1F506D326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Pivot!$A$17:$A$19</c:f>
              <c:strCache>
                <c:ptCount val="2"/>
                <c:pt idx="0">
                  <c:v>Checking</c:v>
                </c:pt>
                <c:pt idx="1">
                  <c:v>Credit</c:v>
                </c:pt>
              </c:strCache>
            </c:strRef>
          </c:cat>
          <c:val>
            <c:numRef>
              <c:f>Pivot!$B$17:$B$19</c:f>
              <c:numCache>
                <c:formatCode>"₹"#,##0_);\("₹"#,##0\)</c:formatCode>
                <c:ptCount val="2"/>
                <c:pt idx="0">
                  <c:v>12674.7</c:v>
                </c:pt>
                <c:pt idx="1">
                  <c:v>17970.300000000003</c:v>
                </c:pt>
              </c:numCache>
            </c:numRef>
          </c:val>
          <c:extLst>
            <c:ext xmlns:c16="http://schemas.microsoft.com/office/drawing/2014/chart" uri="{C3380CC4-5D6E-409C-BE32-E72D297353CC}">
              <c16:uniqueId val="{0000000A-F465-404A-95EE-C1F506D3266A}"/>
            </c:ext>
          </c:extLst>
        </c:ser>
        <c:dLbls>
          <c:showLegendKey val="0"/>
          <c:showVal val="1"/>
          <c:showCatName val="0"/>
          <c:showSerName val="0"/>
          <c:showPercent val="0"/>
          <c:showBubbleSize val="0"/>
          <c:showLeaderLines val="1"/>
        </c:dLbls>
        <c:firstSliceAng val="40"/>
        <c:holeSize val="55"/>
      </c:doughnutChart>
    </c:plotArea>
    <c:legend>
      <c:legendPos val="b"/>
      <c:layout>
        <c:manualLayout>
          <c:xMode val="edge"/>
          <c:yMode val="edge"/>
          <c:x val="3.7337991456726199E-2"/>
          <c:y val="0.743875119350206"/>
          <c:w val="0.40408029247957677"/>
          <c:h val="0.18894493095540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accent4">
            <a:lumMod val="71000"/>
          </a:schemeClr>
        </a:gs>
        <a:gs pos="54000">
          <a:schemeClr val="accent4">
            <a:lumMod val="40000"/>
            <a:lumOff val="60000"/>
          </a:schemeClr>
        </a:gs>
        <a:gs pos="100000">
          <a:schemeClr val="accent4">
            <a:lumMod val="75000"/>
          </a:schemeClr>
        </a:gs>
      </a:gsLst>
      <a:lin ang="135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CFE67D09-A844-4A29-9CC9-BD0EBB170D4A}">
          <cx:tx>
            <cx:txData>
              <cx:f>_xlchart.v1.1</cx:f>
              <cx:v>Sum of Expenses</cx:v>
            </cx:txData>
          </cx:tx>
          <cx:dataLabels pos="inEnd">
            <cx:spPr>
              <a:ln>
                <a:noFill/>
              </a:ln>
            </cx:spPr>
            <cx:visibility seriesName="0" categoryName="1" value="0"/>
          </cx:dataLabels>
          <cx:dataId val="0"/>
          <cx:layoutPr>
            <cx:parentLabelLayout val="overlapping"/>
          </cx:layoutPr>
        </cx:series>
      </cx:plotAreaRegion>
    </cx:plotArea>
  </cx:chart>
  <cx:spPr>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Expenses By Category</a:t>
          </a:r>
        </a:p>
      </cx:txPr>
    </cx:title>
    <cx:plotArea>
      <cx:plotAreaRegion>
        <cx:series layoutId="waterfall" uniqueId="{F7B08628-80C9-4E61-8F9B-2730115D6EC5}">
          <cx:tx>
            <cx:txData>
              <cx:f>_xlchart.v1.4</cx:f>
              <cx:v>Sum of Amount</cx:v>
            </cx:txData>
          </cx:tx>
          <cx:dataLabels pos="outEnd">
            <cx:visibility seriesName="0" categoryName="0" value="1"/>
          </cx:dataLabels>
          <cx:dataId val="0"/>
          <cx:layoutPr>
            <cx:subtotals>
              <cx:idx val="7"/>
            </cx:subtotals>
          </cx:layoutPr>
        </cx:series>
      </cx:plotAreaRegion>
      <cx:axis id="0">
        <cx:catScaling gapWidth="0.5"/>
        <cx:tickLabels/>
      </cx:axis>
      <cx:axis id="1" hidden="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2.xml"/><Relationship Id="rId7" Type="http://schemas.openxmlformats.org/officeDocument/2006/relationships/image" Target="../media/image2.svg"/><Relationship Id="rId12" Type="http://schemas.openxmlformats.org/officeDocument/2006/relationships/image" Target="../media/image7.png"/><Relationship Id="rId17" Type="http://schemas.microsoft.com/office/2014/relationships/chartEx" Target="../charts/chartEx2.xml"/><Relationship Id="rId2" Type="http://schemas.openxmlformats.org/officeDocument/2006/relationships/chart" Target="../charts/chart1.xml"/><Relationship Id="rId16" Type="http://schemas.openxmlformats.org/officeDocument/2006/relationships/image" Target="../media/image11.png"/><Relationship Id="rId1" Type="http://schemas.microsoft.com/office/2014/relationships/chartEx" Target="../charts/chartEx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4.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525556</xdr:colOff>
      <xdr:row>0</xdr:row>
      <xdr:rowOff>649942</xdr:rowOff>
    </xdr:from>
    <xdr:to>
      <xdr:col>19</xdr:col>
      <xdr:colOff>66675</xdr:colOff>
      <xdr:row>10</xdr:row>
      <xdr:rowOff>114300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6821CB46-B8C1-4632-A8B8-9A89831E18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97856" y="649942"/>
              <a:ext cx="5027519" cy="18360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89643</xdr:colOff>
      <xdr:row>13</xdr:row>
      <xdr:rowOff>78440</xdr:rowOff>
    </xdr:from>
    <xdr:to>
      <xdr:col>7</xdr:col>
      <xdr:colOff>100852</xdr:colOff>
      <xdr:row>24</xdr:row>
      <xdr:rowOff>56028</xdr:rowOff>
    </xdr:to>
    <xdr:graphicFrame macro="">
      <xdr:nvGraphicFramePr>
        <xdr:cNvPr id="33" name="Chart 32">
          <a:extLst>
            <a:ext uri="{FF2B5EF4-FFF2-40B4-BE49-F238E27FC236}">
              <a16:creationId xmlns:a16="http://schemas.microsoft.com/office/drawing/2014/main" id="{FA2FF67D-B736-45B0-BB6B-12AA5B3E1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44824</xdr:colOff>
      <xdr:row>5</xdr:row>
      <xdr:rowOff>156884</xdr:rowOff>
    </xdr:from>
    <xdr:to>
      <xdr:col>7</xdr:col>
      <xdr:colOff>204788</xdr:colOff>
      <xdr:row>14</xdr:row>
      <xdr:rowOff>156883</xdr:rowOff>
    </xdr:to>
    <xdr:graphicFrame macro="">
      <xdr:nvGraphicFramePr>
        <xdr:cNvPr id="32" name="Chart 31">
          <a:extLst>
            <a:ext uri="{FF2B5EF4-FFF2-40B4-BE49-F238E27FC236}">
              <a16:creationId xmlns:a16="http://schemas.microsoft.com/office/drawing/2014/main" id="{FBEC97F2-2019-4AD1-A239-5A0B8D2C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168087</xdr:colOff>
      <xdr:row>0</xdr:row>
      <xdr:rowOff>649939</xdr:rowOff>
    </xdr:from>
    <xdr:to>
      <xdr:col>7</xdr:col>
      <xdr:colOff>201705</xdr:colOff>
      <xdr:row>7</xdr:row>
      <xdr:rowOff>156881</xdr:rowOff>
    </xdr:to>
    <xdr:graphicFrame macro="">
      <xdr:nvGraphicFramePr>
        <xdr:cNvPr id="31" name="Chart 30">
          <a:extLst>
            <a:ext uri="{FF2B5EF4-FFF2-40B4-BE49-F238E27FC236}">
              <a16:creationId xmlns:a16="http://schemas.microsoft.com/office/drawing/2014/main" id="{EA18D05B-4EDA-4965-BD0D-931D36E52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437029</xdr:colOff>
      <xdr:row>0</xdr:row>
      <xdr:rowOff>609601</xdr:rowOff>
    </xdr:from>
    <xdr:to>
      <xdr:col>10</xdr:col>
      <xdr:colOff>381000</xdr:colOff>
      <xdr:row>6</xdr:row>
      <xdr:rowOff>134471</xdr:rowOff>
    </xdr:to>
    <xdr:graphicFrame macro="">
      <xdr:nvGraphicFramePr>
        <xdr:cNvPr id="29" name="Chart 28">
          <a:extLst>
            <a:ext uri="{FF2B5EF4-FFF2-40B4-BE49-F238E27FC236}">
              <a16:creationId xmlns:a16="http://schemas.microsoft.com/office/drawing/2014/main" id="{723A16A6-A94C-4137-AA9D-194AFB194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19049</xdr:colOff>
      <xdr:row>0</xdr:row>
      <xdr:rowOff>9525</xdr:rowOff>
    </xdr:from>
    <xdr:to>
      <xdr:col>19</xdr:col>
      <xdr:colOff>76201</xdr:colOff>
      <xdr:row>1</xdr:row>
      <xdr:rowOff>300</xdr:rowOff>
    </xdr:to>
    <xdr:sp macro="" textlink="">
      <xdr:nvSpPr>
        <xdr:cNvPr id="2" name="Rectangle: Rounded Corners 1">
          <a:extLst>
            <a:ext uri="{FF2B5EF4-FFF2-40B4-BE49-F238E27FC236}">
              <a16:creationId xmlns:a16="http://schemas.microsoft.com/office/drawing/2014/main" id="{35295C3A-A7C1-48CE-ADEE-1F113E992D05}"/>
            </a:ext>
          </a:extLst>
        </xdr:cNvPr>
        <xdr:cNvSpPr/>
      </xdr:nvSpPr>
      <xdr:spPr>
        <a:xfrm>
          <a:off x="19049" y="9525"/>
          <a:ext cx="12515852" cy="648000"/>
        </a:xfrm>
        <a:prstGeom prst="roundRect">
          <a:avLst/>
        </a:prstGeom>
        <a:gradFill flip="none" rotWithShape="1">
          <a:gsLst>
            <a:gs pos="0">
              <a:schemeClr val="accent4">
                <a:lumMod val="75000"/>
              </a:schemeClr>
            </a:gs>
            <a:gs pos="54000">
              <a:schemeClr val="accent4">
                <a:lumMod val="40000"/>
                <a:lumOff val="60000"/>
              </a:schemeClr>
            </a:gs>
            <a:gs pos="100000">
              <a:schemeClr val="accent4">
                <a:lumMod val="75000"/>
              </a:schemeClr>
            </a:gs>
          </a:gsLst>
          <a:lin ang="189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a:solidFill>
              <a:schemeClr val="tx1"/>
            </a:solidFill>
            <a:latin typeface="Bahnschrift SemiBold Condensed" panose="020B0502040204020203" pitchFamily="34" charset="0"/>
          </a:endParaRPr>
        </a:p>
      </xdr:txBody>
    </xdr:sp>
    <xdr:clientData/>
  </xdr:twoCellAnchor>
  <xdr:twoCellAnchor editAs="oneCell">
    <xdr:from>
      <xdr:col>8</xdr:col>
      <xdr:colOff>405255</xdr:colOff>
      <xdr:row>0</xdr:row>
      <xdr:rowOff>95211</xdr:rowOff>
    </xdr:from>
    <xdr:to>
      <xdr:col>8</xdr:col>
      <xdr:colOff>781812</xdr:colOff>
      <xdr:row>0</xdr:row>
      <xdr:rowOff>476250</xdr:rowOff>
    </xdr:to>
    <xdr:pic>
      <xdr:nvPicPr>
        <xdr:cNvPr id="4" name="Graphic 3" descr="Suburban scene">
          <a:extLst>
            <a:ext uri="{FF2B5EF4-FFF2-40B4-BE49-F238E27FC236}">
              <a16:creationId xmlns:a16="http://schemas.microsoft.com/office/drawing/2014/main" id="{416AF0B4-10FB-46A0-9E02-96EF92AFA7A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5282055" y="95211"/>
          <a:ext cx="376557" cy="381039"/>
        </a:xfrm>
        <a:prstGeom prst="rect">
          <a:avLst/>
        </a:prstGeom>
      </xdr:spPr>
    </xdr:pic>
    <xdr:clientData/>
  </xdr:twoCellAnchor>
  <xdr:twoCellAnchor editAs="oneCell">
    <xdr:from>
      <xdr:col>6</xdr:col>
      <xdr:colOff>293208</xdr:colOff>
      <xdr:row>0</xdr:row>
      <xdr:rowOff>95211</xdr:rowOff>
    </xdr:from>
    <xdr:to>
      <xdr:col>7</xdr:col>
      <xdr:colOff>64647</xdr:colOff>
      <xdr:row>0</xdr:row>
      <xdr:rowOff>476250</xdr:rowOff>
    </xdr:to>
    <xdr:pic>
      <xdr:nvPicPr>
        <xdr:cNvPr id="6" name="Graphic 5" descr="Shopping bag">
          <a:extLst>
            <a:ext uri="{FF2B5EF4-FFF2-40B4-BE49-F238E27FC236}">
              <a16:creationId xmlns:a16="http://schemas.microsoft.com/office/drawing/2014/main" id="{CF5581F4-55A6-4B45-9400-60BD71E8DA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3950808" y="95211"/>
          <a:ext cx="381039" cy="381039"/>
        </a:xfrm>
        <a:prstGeom prst="rect">
          <a:avLst/>
        </a:prstGeom>
      </xdr:spPr>
    </xdr:pic>
    <xdr:clientData/>
  </xdr:twoCellAnchor>
  <xdr:twoCellAnchor editAs="oneCell">
    <xdr:from>
      <xdr:col>13</xdr:col>
      <xdr:colOff>19749</xdr:colOff>
      <xdr:row>0</xdr:row>
      <xdr:rowOff>95211</xdr:rowOff>
    </xdr:from>
    <xdr:to>
      <xdr:col>13</xdr:col>
      <xdr:colOff>400788</xdr:colOff>
      <xdr:row>0</xdr:row>
      <xdr:rowOff>476250</xdr:rowOff>
    </xdr:to>
    <xdr:pic>
      <xdr:nvPicPr>
        <xdr:cNvPr id="8" name="Graphic 7" descr="Taxi">
          <a:extLst>
            <a:ext uri="{FF2B5EF4-FFF2-40B4-BE49-F238E27FC236}">
              <a16:creationId xmlns:a16="http://schemas.microsoft.com/office/drawing/2014/main" id="{83ABABF1-61E0-4FDC-9DEA-5FF89D16C21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H="1">
          <a:off x="8820849" y="95211"/>
          <a:ext cx="381039" cy="381039"/>
        </a:xfrm>
        <a:prstGeom prst="rect">
          <a:avLst/>
        </a:prstGeom>
      </xdr:spPr>
    </xdr:pic>
    <xdr:clientData/>
  </xdr:twoCellAnchor>
  <xdr:twoCellAnchor editAs="oneCell">
    <xdr:from>
      <xdr:col>10</xdr:col>
      <xdr:colOff>517302</xdr:colOff>
      <xdr:row>0</xdr:row>
      <xdr:rowOff>95211</xdr:rowOff>
    </xdr:from>
    <xdr:to>
      <xdr:col>11</xdr:col>
      <xdr:colOff>288741</xdr:colOff>
      <xdr:row>0</xdr:row>
      <xdr:rowOff>476250</xdr:rowOff>
    </xdr:to>
    <xdr:pic>
      <xdr:nvPicPr>
        <xdr:cNvPr id="10" name="Graphic 9" descr="Table setting">
          <a:extLst>
            <a:ext uri="{FF2B5EF4-FFF2-40B4-BE49-F238E27FC236}">
              <a16:creationId xmlns:a16="http://schemas.microsoft.com/office/drawing/2014/main" id="{AB064AEA-49D8-4C78-9C1C-D86D571DC41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flipH="1">
          <a:off x="7489602" y="95211"/>
          <a:ext cx="381039" cy="381039"/>
        </a:xfrm>
        <a:prstGeom prst="rect">
          <a:avLst/>
        </a:prstGeom>
      </xdr:spPr>
    </xdr:pic>
    <xdr:clientData/>
  </xdr:twoCellAnchor>
  <xdr:twoCellAnchor editAs="oneCell">
    <xdr:from>
      <xdr:col>15</xdr:col>
      <xdr:colOff>131796</xdr:colOff>
      <xdr:row>0</xdr:row>
      <xdr:rowOff>95211</xdr:rowOff>
    </xdr:from>
    <xdr:to>
      <xdr:col>15</xdr:col>
      <xdr:colOff>517317</xdr:colOff>
      <xdr:row>0</xdr:row>
      <xdr:rowOff>476250</xdr:rowOff>
    </xdr:to>
    <xdr:pic>
      <xdr:nvPicPr>
        <xdr:cNvPr id="12" name="Graphic 11" descr="Medical">
          <a:extLst>
            <a:ext uri="{FF2B5EF4-FFF2-40B4-BE49-F238E27FC236}">
              <a16:creationId xmlns:a16="http://schemas.microsoft.com/office/drawing/2014/main" id="{5EAB07B8-0707-4CDA-AA0F-1C8ADD5A2BE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flipH="1">
          <a:off x="10152096" y="95211"/>
          <a:ext cx="385521" cy="381039"/>
        </a:xfrm>
        <a:prstGeom prst="rect">
          <a:avLst/>
        </a:prstGeom>
      </xdr:spPr>
    </xdr:pic>
    <xdr:clientData/>
  </xdr:twoCellAnchor>
  <xdr:twoCellAnchor editAs="oneCell">
    <xdr:from>
      <xdr:col>17</xdr:col>
      <xdr:colOff>243842</xdr:colOff>
      <xdr:row>0</xdr:row>
      <xdr:rowOff>95211</xdr:rowOff>
    </xdr:from>
    <xdr:to>
      <xdr:col>18</xdr:col>
      <xdr:colOff>15282</xdr:colOff>
      <xdr:row>0</xdr:row>
      <xdr:rowOff>476250</xdr:rowOff>
    </xdr:to>
    <xdr:pic>
      <xdr:nvPicPr>
        <xdr:cNvPr id="13" name="Picture 12">
          <a:extLst>
            <a:ext uri="{FF2B5EF4-FFF2-40B4-BE49-F238E27FC236}">
              <a16:creationId xmlns:a16="http://schemas.microsoft.com/office/drawing/2014/main" id="{A96DA34C-A62B-44DC-A717-B429E75FC579}"/>
            </a:ext>
          </a:extLst>
        </xdr:cNvPr>
        <xdr:cNvPicPr>
          <a:picLocks noChangeAspect="1"/>
        </xdr:cNvPicPr>
      </xdr:nvPicPr>
      <xdr:blipFill>
        <a:blip xmlns:r="http://schemas.openxmlformats.org/officeDocument/2006/relationships" r:embed="rId16"/>
        <a:stretch>
          <a:fillRect/>
        </a:stretch>
      </xdr:blipFill>
      <xdr:spPr>
        <a:xfrm flipH="1">
          <a:off x="11483342" y="95211"/>
          <a:ext cx="381040" cy="381039"/>
        </a:xfrm>
        <a:prstGeom prst="rect">
          <a:avLst/>
        </a:prstGeom>
      </xdr:spPr>
    </xdr:pic>
    <xdr:clientData/>
  </xdr:twoCellAnchor>
  <xdr:twoCellAnchor>
    <xdr:from>
      <xdr:col>7</xdr:col>
      <xdr:colOff>495301</xdr:colOff>
      <xdr:row>0</xdr:row>
      <xdr:rowOff>400048</xdr:rowOff>
    </xdr:from>
    <xdr:to>
      <xdr:col>9</xdr:col>
      <xdr:colOff>476251</xdr:colOff>
      <xdr:row>1</xdr:row>
      <xdr:rowOff>19049</xdr:rowOff>
    </xdr:to>
    <xdr:sp macro="" textlink="Pivot!AJ30">
      <xdr:nvSpPr>
        <xdr:cNvPr id="15" name="TextBox 14">
          <a:extLst>
            <a:ext uri="{FF2B5EF4-FFF2-40B4-BE49-F238E27FC236}">
              <a16:creationId xmlns:a16="http://schemas.microsoft.com/office/drawing/2014/main" id="{89CDEC7C-0D44-4C9D-B150-26D0D39C91B2}"/>
            </a:ext>
          </a:extLst>
        </xdr:cNvPr>
        <xdr:cNvSpPr txBox="1"/>
      </xdr:nvSpPr>
      <xdr:spPr>
        <a:xfrm>
          <a:off x="4762501" y="400048"/>
          <a:ext cx="155257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Living</a:t>
          </a:r>
          <a:r>
            <a:rPr lang="en-IN" sz="1200" b="0" baseline="0"/>
            <a:t> Expenses</a:t>
          </a:r>
          <a:endParaRPr lang="en-IN" sz="1200" b="0"/>
        </a:p>
      </xdr:txBody>
    </xdr:sp>
    <xdr:clientData/>
  </xdr:twoCellAnchor>
  <xdr:twoCellAnchor>
    <xdr:from>
      <xdr:col>9</xdr:col>
      <xdr:colOff>457201</xdr:colOff>
      <xdr:row>0</xdr:row>
      <xdr:rowOff>390524</xdr:rowOff>
    </xdr:from>
    <xdr:to>
      <xdr:col>12</xdr:col>
      <xdr:colOff>19050</xdr:colOff>
      <xdr:row>1</xdr:row>
      <xdr:rowOff>38099</xdr:rowOff>
    </xdr:to>
    <xdr:sp macro="" textlink="Pivot!N14">
      <xdr:nvSpPr>
        <xdr:cNvPr id="16" name="TextBox 15">
          <a:extLst>
            <a:ext uri="{FF2B5EF4-FFF2-40B4-BE49-F238E27FC236}">
              <a16:creationId xmlns:a16="http://schemas.microsoft.com/office/drawing/2014/main" id="{7816046B-1BD3-418E-A166-820CC00388B2}"/>
            </a:ext>
          </a:extLst>
        </xdr:cNvPr>
        <xdr:cNvSpPr txBox="1"/>
      </xdr:nvSpPr>
      <xdr:spPr>
        <a:xfrm>
          <a:off x="6296026" y="390524"/>
          <a:ext cx="19145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Dining</a:t>
          </a:r>
          <a:r>
            <a:rPr lang="en-IN" sz="1200" b="0" baseline="0"/>
            <a:t> Expenses</a:t>
          </a:r>
          <a:endParaRPr lang="en-IN" sz="1200" b="0"/>
        </a:p>
      </xdr:txBody>
    </xdr:sp>
    <xdr:clientData/>
  </xdr:twoCellAnchor>
  <xdr:twoCellAnchor>
    <xdr:from>
      <xdr:col>12</xdr:col>
      <xdr:colOff>0</xdr:colOff>
      <xdr:row>0</xdr:row>
      <xdr:rowOff>390524</xdr:rowOff>
    </xdr:from>
    <xdr:to>
      <xdr:col>14</xdr:col>
      <xdr:colOff>219075</xdr:colOff>
      <xdr:row>1</xdr:row>
      <xdr:rowOff>66674</xdr:rowOff>
    </xdr:to>
    <xdr:sp macro="" textlink="Pivot!N14">
      <xdr:nvSpPr>
        <xdr:cNvPr id="17" name="TextBox 16">
          <a:extLst>
            <a:ext uri="{FF2B5EF4-FFF2-40B4-BE49-F238E27FC236}">
              <a16:creationId xmlns:a16="http://schemas.microsoft.com/office/drawing/2014/main" id="{C9F6BC17-D894-4D8E-AFFC-FBB8F3492B67}"/>
            </a:ext>
          </a:extLst>
        </xdr:cNvPr>
        <xdr:cNvSpPr txBox="1"/>
      </xdr:nvSpPr>
      <xdr:spPr>
        <a:xfrm>
          <a:off x="8191500" y="390524"/>
          <a:ext cx="14382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Transport Expenses</a:t>
          </a:r>
        </a:p>
      </xdr:txBody>
    </xdr:sp>
    <xdr:clientData/>
  </xdr:twoCellAnchor>
  <xdr:twoCellAnchor>
    <xdr:from>
      <xdr:col>14</xdr:col>
      <xdr:colOff>285750</xdr:colOff>
      <xdr:row>0</xdr:row>
      <xdr:rowOff>390524</xdr:rowOff>
    </xdr:from>
    <xdr:to>
      <xdr:col>16</xdr:col>
      <xdr:colOff>504825</xdr:colOff>
      <xdr:row>1</xdr:row>
      <xdr:rowOff>66674</xdr:rowOff>
    </xdr:to>
    <xdr:sp macro="" textlink="Pivot!N14">
      <xdr:nvSpPr>
        <xdr:cNvPr id="18" name="TextBox 17">
          <a:extLst>
            <a:ext uri="{FF2B5EF4-FFF2-40B4-BE49-F238E27FC236}">
              <a16:creationId xmlns:a16="http://schemas.microsoft.com/office/drawing/2014/main" id="{9A0DA71D-02DC-4DDE-8698-CEEB50D6B0FF}"/>
            </a:ext>
          </a:extLst>
        </xdr:cNvPr>
        <xdr:cNvSpPr txBox="1"/>
      </xdr:nvSpPr>
      <xdr:spPr>
        <a:xfrm>
          <a:off x="9696450" y="390524"/>
          <a:ext cx="14382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Medical Expenses</a:t>
          </a:r>
        </a:p>
      </xdr:txBody>
    </xdr:sp>
    <xdr:clientData/>
  </xdr:twoCellAnchor>
  <xdr:twoCellAnchor>
    <xdr:from>
      <xdr:col>16</xdr:col>
      <xdr:colOff>400050</xdr:colOff>
      <xdr:row>0</xdr:row>
      <xdr:rowOff>390524</xdr:rowOff>
    </xdr:from>
    <xdr:to>
      <xdr:col>19</xdr:col>
      <xdr:colOff>9525</xdr:colOff>
      <xdr:row>1</xdr:row>
      <xdr:rowOff>66674</xdr:rowOff>
    </xdr:to>
    <xdr:sp macro="" textlink="Pivot!N14">
      <xdr:nvSpPr>
        <xdr:cNvPr id="19" name="TextBox 18">
          <a:extLst>
            <a:ext uri="{FF2B5EF4-FFF2-40B4-BE49-F238E27FC236}">
              <a16:creationId xmlns:a16="http://schemas.microsoft.com/office/drawing/2014/main" id="{8A77D68E-C765-47F6-8E58-1D5D68F65D2C}"/>
            </a:ext>
          </a:extLst>
        </xdr:cNvPr>
        <xdr:cNvSpPr txBox="1"/>
      </xdr:nvSpPr>
      <xdr:spPr>
        <a:xfrm>
          <a:off x="11029950" y="390524"/>
          <a:ext cx="14382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Charity Expenses</a:t>
          </a:r>
        </a:p>
      </xdr:txBody>
    </xdr:sp>
    <xdr:clientData/>
  </xdr:twoCellAnchor>
  <xdr:twoCellAnchor>
    <xdr:from>
      <xdr:col>9</xdr:col>
      <xdr:colOff>95250</xdr:colOff>
      <xdr:row>0</xdr:row>
      <xdr:rowOff>142874</xdr:rowOff>
    </xdr:from>
    <xdr:to>
      <xdr:col>10</xdr:col>
      <xdr:colOff>257175</xdr:colOff>
      <xdr:row>0</xdr:row>
      <xdr:rowOff>438149</xdr:rowOff>
    </xdr:to>
    <xdr:sp macro="" textlink="Pivot!AJ30">
      <xdr:nvSpPr>
        <xdr:cNvPr id="14" name="TextBox 13">
          <a:extLst>
            <a:ext uri="{FF2B5EF4-FFF2-40B4-BE49-F238E27FC236}">
              <a16:creationId xmlns:a16="http://schemas.microsoft.com/office/drawing/2014/main" id="{EB32C8D0-F5D7-489C-A35E-FC10488E7228}"/>
            </a:ext>
          </a:extLst>
        </xdr:cNvPr>
        <xdr:cNvSpPr txBox="1"/>
      </xdr:nvSpPr>
      <xdr:spPr>
        <a:xfrm>
          <a:off x="5934075" y="142874"/>
          <a:ext cx="1295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A916AB-1A60-4AED-A39B-FF9CEC0DDE26}" type="TxLink">
            <a:rPr lang="en-US" sz="1200" b="0" i="0" u="none" strike="noStrike">
              <a:solidFill>
                <a:srgbClr val="000000"/>
              </a:solidFill>
              <a:latin typeface="Calibri"/>
              <a:cs typeface="Calibri"/>
            </a:rPr>
            <a:pPr/>
            <a:t> </a:t>
          </a:fld>
          <a:endParaRPr lang="en-IN" sz="1200" b="0"/>
        </a:p>
      </xdr:txBody>
    </xdr:sp>
    <xdr:clientData/>
  </xdr:twoCellAnchor>
  <xdr:twoCellAnchor>
    <xdr:from>
      <xdr:col>11</xdr:col>
      <xdr:colOff>247650</xdr:colOff>
      <xdr:row>0</xdr:row>
      <xdr:rowOff>142874</xdr:rowOff>
    </xdr:from>
    <xdr:to>
      <xdr:col>12</xdr:col>
      <xdr:colOff>409575</xdr:colOff>
      <xdr:row>0</xdr:row>
      <xdr:rowOff>438149</xdr:rowOff>
    </xdr:to>
    <xdr:sp macro="" textlink="Pivot!AJ32">
      <xdr:nvSpPr>
        <xdr:cNvPr id="20" name="TextBox 19">
          <a:extLst>
            <a:ext uri="{FF2B5EF4-FFF2-40B4-BE49-F238E27FC236}">
              <a16:creationId xmlns:a16="http://schemas.microsoft.com/office/drawing/2014/main" id="{804F9194-EC3F-4BE1-81BB-8D6D7CFE0ECC}"/>
            </a:ext>
          </a:extLst>
        </xdr:cNvPr>
        <xdr:cNvSpPr txBox="1"/>
      </xdr:nvSpPr>
      <xdr:spPr>
        <a:xfrm>
          <a:off x="7829550" y="142874"/>
          <a:ext cx="7715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9FD807-FA44-419A-BB68-2C2609BCB2D9}" type="TxLink">
            <a:rPr lang="en-US" sz="1200" b="0" i="0" u="none" strike="noStrike">
              <a:solidFill>
                <a:srgbClr val="000000"/>
              </a:solidFill>
              <a:latin typeface="Calibri"/>
              <a:ea typeface="+mn-ea"/>
              <a:cs typeface="Calibri"/>
            </a:rPr>
            <a:pPr marL="0" indent="0"/>
            <a:t> </a:t>
          </a:fld>
          <a:endParaRPr lang="en-IN" sz="1200" b="0" i="0" u="none" strike="noStrike">
            <a:solidFill>
              <a:srgbClr val="000000"/>
            </a:solidFill>
            <a:latin typeface="Calibri"/>
            <a:ea typeface="+mn-ea"/>
            <a:cs typeface="Calibri"/>
          </a:endParaRPr>
        </a:p>
      </xdr:txBody>
    </xdr:sp>
    <xdr:clientData/>
  </xdr:twoCellAnchor>
  <xdr:twoCellAnchor>
    <xdr:from>
      <xdr:col>13</xdr:col>
      <xdr:colOff>352425</xdr:colOff>
      <xdr:row>0</xdr:row>
      <xdr:rowOff>142874</xdr:rowOff>
    </xdr:from>
    <xdr:to>
      <xdr:col>14</xdr:col>
      <xdr:colOff>514350</xdr:colOff>
      <xdr:row>0</xdr:row>
      <xdr:rowOff>438149</xdr:rowOff>
    </xdr:to>
    <xdr:sp macro="" textlink="Pivot!AJ28">
      <xdr:nvSpPr>
        <xdr:cNvPr id="21" name="TextBox 20">
          <a:extLst>
            <a:ext uri="{FF2B5EF4-FFF2-40B4-BE49-F238E27FC236}">
              <a16:creationId xmlns:a16="http://schemas.microsoft.com/office/drawing/2014/main" id="{58839A0C-A228-47A4-B4BD-7E1E2F794A93}"/>
            </a:ext>
          </a:extLst>
        </xdr:cNvPr>
        <xdr:cNvSpPr txBox="1"/>
      </xdr:nvSpPr>
      <xdr:spPr>
        <a:xfrm>
          <a:off x="9153525" y="142874"/>
          <a:ext cx="7715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27B045-5965-4BFA-82E1-1D9CA558B548}" type="TxLink">
            <a:rPr lang="en-US" sz="1200" b="0" i="0" u="none" strike="noStrike">
              <a:solidFill>
                <a:srgbClr val="000000"/>
              </a:solidFill>
              <a:latin typeface="Calibri"/>
              <a:ea typeface="+mn-ea"/>
              <a:cs typeface="Calibri"/>
            </a:rPr>
            <a:pPr marL="0" indent="0"/>
            <a:t> </a:t>
          </a:fld>
          <a:endParaRPr lang="en-IN" sz="1200" b="0" i="0" u="none" strike="noStrike">
            <a:solidFill>
              <a:srgbClr val="000000"/>
            </a:solidFill>
            <a:latin typeface="Calibri"/>
            <a:ea typeface="+mn-ea"/>
            <a:cs typeface="Calibri"/>
          </a:endParaRPr>
        </a:p>
      </xdr:txBody>
    </xdr:sp>
    <xdr:clientData/>
  </xdr:twoCellAnchor>
  <xdr:twoCellAnchor>
    <xdr:from>
      <xdr:col>6</xdr:col>
      <xdr:colOff>19051</xdr:colOff>
      <xdr:row>0</xdr:row>
      <xdr:rowOff>400048</xdr:rowOff>
    </xdr:from>
    <xdr:to>
      <xdr:col>8</xdr:col>
      <xdr:colOff>1</xdr:colOff>
      <xdr:row>1</xdr:row>
      <xdr:rowOff>19049</xdr:rowOff>
    </xdr:to>
    <xdr:sp macro="" textlink="Pivot!AJ30">
      <xdr:nvSpPr>
        <xdr:cNvPr id="23" name="TextBox 22">
          <a:extLst>
            <a:ext uri="{FF2B5EF4-FFF2-40B4-BE49-F238E27FC236}">
              <a16:creationId xmlns:a16="http://schemas.microsoft.com/office/drawing/2014/main" id="{4CA6DE15-A20E-4AE7-A56F-20FACA437430}"/>
            </a:ext>
          </a:extLst>
        </xdr:cNvPr>
        <xdr:cNvSpPr txBox="1"/>
      </xdr:nvSpPr>
      <xdr:spPr>
        <a:xfrm>
          <a:off x="3676651" y="400048"/>
          <a:ext cx="12001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Discretionary</a:t>
          </a:r>
        </a:p>
      </xdr:txBody>
    </xdr:sp>
    <xdr:clientData/>
  </xdr:twoCellAnchor>
  <xdr:twoCellAnchor>
    <xdr:from>
      <xdr:col>15</xdr:col>
      <xdr:colOff>457200</xdr:colOff>
      <xdr:row>0</xdr:row>
      <xdr:rowOff>142874</xdr:rowOff>
    </xdr:from>
    <xdr:to>
      <xdr:col>17</xdr:col>
      <xdr:colOff>9525</xdr:colOff>
      <xdr:row>0</xdr:row>
      <xdr:rowOff>438149</xdr:rowOff>
    </xdr:to>
    <xdr:sp macro="" textlink="Pivot!AJ29">
      <xdr:nvSpPr>
        <xdr:cNvPr id="22" name="TextBox 21">
          <a:extLst>
            <a:ext uri="{FF2B5EF4-FFF2-40B4-BE49-F238E27FC236}">
              <a16:creationId xmlns:a16="http://schemas.microsoft.com/office/drawing/2014/main" id="{25D38425-2E84-44FD-9E71-2DCD029E8A8A}"/>
            </a:ext>
          </a:extLst>
        </xdr:cNvPr>
        <xdr:cNvSpPr txBox="1"/>
      </xdr:nvSpPr>
      <xdr:spPr>
        <a:xfrm>
          <a:off x="10477500" y="142874"/>
          <a:ext cx="7715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218106-B97B-403F-8013-9300A2596790}" type="TxLink">
            <a:rPr lang="en-US" sz="1200" b="0" i="0" u="none" strike="noStrike">
              <a:solidFill>
                <a:srgbClr val="000000"/>
              </a:solidFill>
              <a:latin typeface="Calibri"/>
              <a:ea typeface="+mn-ea"/>
              <a:cs typeface="Calibri"/>
            </a:rPr>
            <a:pPr marL="0" indent="0"/>
            <a:t> </a:t>
          </a:fld>
          <a:endParaRPr lang="en-IN" sz="1200" b="0" i="0" u="none" strike="noStrike">
            <a:solidFill>
              <a:srgbClr val="000000"/>
            </a:solidFill>
            <a:latin typeface="Calibri"/>
            <a:ea typeface="+mn-ea"/>
            <a:cs typeface="Calibri"/>
          </a:endParaRPr>
        </a:p>
      </xdr:txBody>
    </xdr:sp>
    <xdr:clientData/>
  </xdr:twoCellAnchor>
  <xdr:twoCellAnchor>
    <xdr:from>
      <xdr:col>6</xdr:col>
      <xdr:colOff>571500</xdr:colOff>
      <xdr:row>0</xdr:row>
      <xdr:rowOff>152399</xdr:rowOff>
    </xdr:from>
    <xdr:to>
      <xdr:col>8</xdr:col>
      <xdr:colOff>123825</xdr:colOff>
      <xdr:row>0</xdr:row>
      <xdr:rowOff>447674</xdr:rowOff>
    </xdr:to>
    <xdr:sp macro="" textlink="Pivot!AJ31">
      <xdr:nvSpPr>
        <xdr:cNvPr id="24" name="TextBox 23">
          <a:extLst>
            <a:ext uri="{FF2B5EF4-FFF2-40B4-BE49-F238E27FC236}">
              <a16:creationId xmlns:a16="http://schemas.microsoft.com/office/drawing/2014/main" id="{0F183376-A5AA-43D2-B9F4-47CF579C54B6}"/>
            </a:ext>
          </a:extLst>
        </xdr:cNvPr>
        <xdr:cNvSpPr txBox="1"/>
      </xdr:nvSpPr>
      <xdr:spPr>
        <a:xfrm>
          <a:off x="4229100" y="152399"/>
          <a:ext cx="7715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4FC4BD-2D9A-4455-85F6-3B37AE4B1632}" type="TxLink">
            <a:rPr lang="en-US" sz="1200" b="0" i="0" u="none" strike="noStrike">
              <a:solidFill>
                <a:srgbClr val="000000"/>
              </a:solidFill>
              <a:latin typeface="Calibri"/>
              <a:ea typeface="+mn-ea"/>
              <a:cs typeface="Calibri"/>
            </a:rPr>
            <a:pPr marL="0" indent="0"/>
            <a:t> </a:t>
          </a:fld>
          <a:endParaRPr lang="en-IN" sz="1200" b="0" i="0" u="none" strike="noStrike">
            <a:solidFill>
              <a:srgbClr val="000000"/>
            </a:solidFill>
            <a:latin typeface="Calibri"/>
            <a:ea typeface="+mn-ea"/>
            <a:cs typeface="Calibri"/>
          </a:endParaRPr>
        </a:p>
      </xdr:txBody>
    </xdr:sp>
    <xdr:clientData/>
  </xdr:twoCellAnchor>
  <xdr:twoCellAnchor>
    <xdr:from>
      <xdr:col>17</xdr:col>
      <xdr:colOff>590550</xdr:colOff>
      <xdr:row>0</xdr:row>
      <xdr:rowOff>95249</xdr:rowOff>
    </xdr:from>
    <xdr:to>
      <xdr:col>19</xdr:col>
      <xdr:colOff>142875</xdr:colOff>
      <xdr:row>0</xdr:row>
      <xdr:rowOff>390524</xdr:rowOff>
    </xdr:to>
    <xdr:sp macro="" textlink="Pivot!AJ33">
      <xdr:nvSpPr>
        <xdr:cNvPr id="25" name="TextBox 24">
          <a:extLst>
            <a:ext uri="{FF2B5EF4-FFF2-40B4-BE49-F238E27FC236}">
              <a16:creationId xmlns:a16="http://schemas.microsoft.com/office/drawing/2014/main" id="{373F28A0-1B16-4ABF-BC3A-68FE740045BF}"/>
            </a:ext>
          </a:extLst>
        </xdr:cNvPr>
        <xdr:cNvSpPr txBox="1"/>
      </xdr:nvSpPr>
      <xdr:spPr>
        <a:xfrm>
          <a:off x="11830050" y="95249"/>
          <a:ext cx="7715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F0C1E3-C8F5-4591-B10F-30147D43062E}" type="TxLink">
            <a:rPr lang="en-US" sz="1200" b="0" i="0" u="none" strike="noStrike">
              <a:solidFill>
                <a:srgbClr val="000000"/>
              </a:solidFill>
              <a:latin typeface="Calibri"/>
              <a:ea typeface="+mn-ea"/>
              <a:cs typeface="Calibri"/>
            </a:rPr>
            <a:pPr marL="0" indent="0"/>
            <a:t> </a:t>
          </a:fld>
          <a:endParaRPr lang="en-IN" sz="1200" b="0" i="0" u="none" strike="noStrike">
            <a:solidFill>
              <a:srgbClr val="000000"/>
            </a:solidFill>
            <a:latin typeface="Calibri"/>
            <a:ea typeface="+mn-ea"/>
            <a:cs typeface="Calibri"/>
          </a:endParaRPr>
        </a:p>
      </xdr:txBody>
    </xdr:sp>
    <xdr:clientData/>
  </xdr:twoCellAnchor>
  <xdr:twoCellAnchor>
    <xdr:from>
      <xdr:col>0</xdr:col>
      <xdr:colOff>47624</xdr:colOff>
      <xdr:row>0</xdr:row>
      <xdr:rowOff>123823</xdr:rowOff>
    </xdr:from>
    <xdr:to>
      <xdr:col>4</xdr:col>
      <xdr:colOff>571499</xdr:colOff>
      <xdr:row>0</xdr:row>
      <xdr:rowOff>542925</xdr:rowOff>
    </xdr:to>
    <xdr:sp macro="" textlink="Pivot!Y22">
      <xdr:nvSpPr>
        <xdr:cNvPr id="27" name="TextBox 26">
          <a:extLst>
            <a:ext uri="{FF2B5EF4-FFF2-40B4-BE49-F238E27FC236}">
              <a16:creationId xmlns:a16="http://schemas.microsoft.com/office/drawing/2014/main" id="{C39A3AD3-4E27-4E8E-8536-9D5966C14399}"/>
            </a:ext>
          </a:extLst>
        </xdr:cNvPr>
        <xdr:cNvSpPr txBox="1"/>
      </xdr:nvSpPr>
      <xdr:spPr>
        <a:xfrm>
          <a:off x="47624" y="123823"/>
          <a:ext cx="2962275" cy="419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Franklin Gothic Medium Cond" panose="020B0606030402020204" pitchFamily="34" charset="0"/>
              <a:ea typeface="+mn-ea"/>
              <a:cs typeface="+mn-cs"/>
            </a:rPr>
            <a:t>Personal Finance Dashboard</a:t>
          </a:r>
          <a:endParaRPr lang="en-IN" sz="1800" b="1">
            <a:effectLst/>
            <a:latin typeface="Franklin Gothic Medium Cond" panose="020B0606030402020204" pitchFamily="34" charset="0"/>
          </a:endParaRPr>
        </a:p>
      </xdr:txBody>
    </xdr:sp>
    <xdr:clientData/>
  </xdr:twoCellAnchor>
  <xdr:twoCellAnchor>
    <xdr:from>
      <xdr:col>5</xdr:col>
      <xdr:colOff>19051</xdr:colOff>
      <xdr:row>0</xdr:row>
      <xdr:rowOff>66673</xdr:rowOff>
    </xdr:from>
    <xdr:to>
      <xdr:col>6</xdr:col>
      <xdr:colOff>133350</xdr:colOff>
      <xdr:row>0</xdr:row>
      <xdr:rowOff>581025</xdr:rowOff>
    </xdr:to>
    <xdr:sp macro="" textlink="Pivot!AJ30">
      <xdr:nvSpPr>
        <xdr:cNvPr id="28" name="TextBox 27">
          <a:extLst>
            <a:ext uri="{FF2B5EF4-FFF2-40B4-BE49-F238E27FC236}">
              <a16:creationId xmlns:a16="http://schemas.microsoft.com/office/drawing/2014/main" id="{B30E2377-4EB7-4C5F-BCC4-F853AC7D4062}"/>
            </a:ext>
          </a:extLst>
        </xdr:cNvPr>
        <xdr:cNvSpPr txBox="1"/>
      </xdr:nvSpPr>
      <xdr:spPr>
        <a:xfrm>
          <a:off x="3067051" y="66673"/>
          <a:ext cx="723899" cy="514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Spend YTD</a:t>
          </a:r>
        </a:p>
      </xdr:txBody>
    </xdr:sp>
    <xdr:clientData/>
  </xdr:twoCellAnchor>
  <xdr:twoCellAnchor>
    <xdr:from>
      <xdr:col>9</xdr:col>
      <xdr:colOff>189768</xdr:colOff>
      <xdr:row>5</xdr:row>
      <xdr:rowOff>16117</xdr:rowOff>
    </xdr:from>
    <xdr:to>
      <xdr:col>11</xdr:col>
      <xdr:colOff>170718</xdr:colOff>
      <xdr:row>6</xdr:row>
      <xdr:rowOff>101843</xdr:rowOff>
    </xdr:to>
    <xdr:sp macro="" textlink="Pivot!C19">
      <xdr:nvSpPr>
        <xdr:cNvPr id="30" name="TextBox 29">
          <a:extLst>
            <a:ext uri="{FF2B5EF4-FFF2-40B4-BE49-F238E27FC236}">
              <a16:creationId xmlns:a16="http://schemas.microsoft.com/office/drawing/2014/main" id="{A9020D0B-C857-4C28-988B-98E5D56A44E2}"/>
            </a:ext>
          </a:extLst>
        </xdr:cNvPr>
        <xdr:cNvSpPr txBox="1"/>
      </xdr:nvSpPr>
      <xdr:spPr>
        <a:xfrm>
          <a:off x="5662980" y="1437540"/>
          <a:ext cx="1197219"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9892D3-22C3-447C-B77E-E85A44E1070C}" type="TxLink">
            <a:rPr lang="en-US" sz="800" b="1" i="0" u="none" strike="noStrike">
              <a:solidFill>
                <a:srgbClr val="000000"/>
              </a:solidFill>
              <a:latin typeface="Calibri"/>
              <a:cs typeface="Calibri"/>
            </a:rPr>
            <a:pPr/>
            <a:t>₹ 30,645</a:t>
          </a:fld>
          <a:endParaRPr lang="en-IN" sz="800" b="1"/>
        </a:p>
      </xdr:txBody>
    </xdr:sp>
    <xdr:clientData/>
  </xdr:twoCellAnchor>
  <xdr:twoCellAnchor>
    <xdr:from>
      <xdr:col>11</xdr:col>
      <xdr:colOff>48186</xdr:colOff>
      <xdr:row>11</xdr:row>
      <xdr:rowOff>175372</xdr:rowOff>
    </xdr:from>
    <xdr:to>
      <xdr:col>17</xdr:col>
      <xdr:colOff>561975</xdr:colOff>
      <xdr:row>20</xdr:row>
      <xdr:rowOff>85725</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61F2E5D1-A141-421D-822E-0B02E2D859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630086" y="2737597"/>
              <a:ext cx="4171389" cy="16248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14008</xdr:colOff>
      <xdr:row>19</xdr:row>
      <xdr:rowOff>11206</xdr:rowOff>
    </xdr:from>
    <xdr:to>
      <xdr:col>9</xdr:col>
      <xdr:colOff>1088091</xdr:colOff>
      <xdr:row>19</xdr:row>
      <xdr:rowOff>20986</xdr:rowOff>
    </xdr:to>
    <xdr:cxnSp macro="">
      <xdr:nvCxnSpPr>
        <xdr:cNvPr id="37" name="Straight Connector 36">
          <a:extLst>
            <a:ext uri="{FF2B5EF4-FFF2-40B4-BE49-F238E27FC236}">
              <a16:creationId xmlns:a16="http://schemas.microsoft.com/office/drawing/2014/main" id="{5D656A8B-FAA6-401E-BF6A-17475EEA141D}"/>
            </a:ext>
          </a:extLst>
        </xdr:cNvPr>
        <xdr:cNvCxnSpPr/>
      </xdr:nvCxnSpPr>
      <xdr:spPr>
        <a:xfrm>
          <a:off x="5852833" y="4097431"/>
          <a:ext cx="1074083" cy="9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17930</xdr:colOff>
      <xdr:row>7</xdr:row>
      <xdr:rowOff>23531</xdr:rowOff>
    </xdr:from>
    <xdr:to>
      <xdr:col>10</xdr:col>
      <xdr:colOff>398932</xdr:colOff>
      <xdr:row>17</xdr:row>
      <xdr:rowOff>1118</xdr:rowOff>
    </xdr:to>
    <mc:AlternateContent xmlns:mc="http://schemas.openxmlformats.org/markup-compatibility/2006" xmlns:a14="http://schemas.microsoft.com/office/drawing/2010/main">
      <mc:Choice Requires="a14">
        <xdr:graphicFrame macro="">
          <xdr:nvGraphicFramePr>
            <xdr:cNvPr id="39" name="Date">
              <a:extLst>
                <a:ext uri="{FF2B5EF4-FFF2-40B4-BE49-F238E27FC236}">
                  <a16:creationId xmlns:a16="http://schemas.microsoft.com/office/drawing/2014/main" id="{14C6D6F1-31B8-4817-B158-E31A43D9067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856755" y="1823756"/>
              <a:ext cx="1514477" cy="1882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383803</xdr:colOff>
      <xdr:row>6</xdr:row>
      <xdr:rowOff>133907</xdr:rowOff>
    </xdr:from>
    <xdr:to>
      <xdr:col>8</xdr:col>
      <xdr:colOff>871258</xdr:colOff>
      <xdr:row>19</xdr:row>
      <xdr:rowOff>9524</xdr:rowOff>
    </xdr:to>
    <mc:AlternateContent xmlns:mc="http://schemas.openxmlformats.org/markup-compatibility/2006" xmlns:a14="http://schemas.microsoft.com/office/drawing/2010/main">
      <mc:Choice Requires="a14">
        <xdr:graphicFrame macro="">
          <xdr:nvGraphicFramePr>
            <xdr:cNvPr id="40" name="Category">
              <a:extLst>
                <a:ext uri="{FF2B5EF4-FFF2-40B4-BE49-F238E27FC236}">
                  <a16:creationId xmlns:a16="http://schemas.microsoft.com/office/drawing/2014/main" id="{B14B2894-C234-416E-927A-E7AA904949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41403" y="1743632"/>
              <a:ext cx="1706655" cy="2352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AIR/Downloads/Personal_Finance_Dashboard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Analysis"/>
      <sheetName val="Transactions"/>
      <sheetName val="Data Validation"/>
      <sheetName val="Nov Data"/>
      <sheetName val="More Resource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d" refreshedDate="44553.445352662035" createdVersion="6" refreshedVersion="6" minRefreshableVersion="3" recordCount="486" xr:uid="{5AA2461E-3197-42A7-9C5C-09EAB57DAE9D}">
  <cacheSource type="worksheet">
    <worksheetSource name="Table2"/>
  </cacheSource>
  <cacheFields count="9">
    <cacheField name="Account" numFmtId="0">
      <sharedItems count="2">
        <s v="Checking"/>
        <s v="Credit"/>
      </sharedItems>
    </cacheField>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base="1">
        <rangePr groupBy="months" startDate="2021-01-04T00:00:00" endDate="2021-11-01T00:00:00"/>
        <groupItems count="14">
          <s v="&lt;04-01-2021"/>
          <s v="Jan"/>
          <s v="Feb"/>
          <s v="Mar"/>
          <s v="Apr"/>
          <s v="May"/>
          <s v="Jun"/>
          <s v="Jul"/>
          <s v="Aug"/>
          <s v="Sep"/>
          <s v="Oct"/>
          <s v="Nov"/>
          <s v="Dec"/>
          <s v="&gt;01-11-2021"/>
        </groupItems>
      </fieldGroup>
    </cacheField>
    <cacheField name="Description" numFmtId="0">
      <sharedItems/>
    </cacheField>
    <cacheField name="Expenses" numFmtId="0">
      <sharedItems containsString="0" containsBlank="1" containsNumber="1" minValue="5" maxValue="900" count="178">
        <m/>
        <n v="5"/>
        <n v="900"/>
        <n v="150"/>
        <n v="155"/>
        <n v="50"/>
        <n v="77"/>
        <n v="135"/>
        <n v="40"/>
        <n v="98"/>
        <n v="52"/>
        <n v="28"/>
        <n v="30"/>
        <n v="154"/>
        <n v="45"/>
        <n v="32"/>
        <n v="170"/>
        <n v="37"/>
        <n v="12"/>
        <n v="55"/>
        <n v="63"/>
        <n v="162"/>
        <n v="125"/>
        <n v="175"/>
        <n v="145"/>
        <n v="23"/>
        <n v="205"/>
        <n v="51.1"/>
        <n v="78"/>
        <n v="135.9"/>
        <n v="40.9"/>
        <n v="99"/>
        <n v="53"/>
        <n v="28.9"/>
        <n v="45.9"/>
        <n v="35"/>
        <n v="171"/>
        <n v="37.9"/>
        <n v="12.9"/>
        <n v="64.099999999999994"/>
        <n v="162.9"/>
        <n v="125.9"/>
        <n v="137"/>
        <n v="146.1"/>
        <n v="24.1"/>
        <n v="149"/>
        <n v="52.1"/>
        <n v="78.900000000000006"/>
        <n v="41.8"/>
        <n v="99.9"/>
        <n v="54"/>
        <n v="75"/>
        <n v="46.8"/>
        <n v="171.9"/>
        <n v="39"/>
        <n v="14"/>
        <n v="65"/>
        <n v="209"/>
        <n v="127"/>
        <n v="177.2"/>
        <n v="147.1"/>
        <n v="25"/>
        <n v="15"/>
        <n v="158.19999999999999"/>
        <n v="53.2"/>
        <n v="79.900000000000006"/>
        <n v="42.8"/>
        <n v="100.9"/>
        <n v="54.9"/>
        <n v="31"/>
        <n v="47.9"/>
        <n v="173"/>
        <n v="40.1"/>
        <n v="15.1"/>
        <n v="66"/>
        <n v="164.9"/>
        <n v="127.9"/>
        <n v="300"/>
        <n v="148.1"/>
        <n v="26.1"/>
        <n v="54.1"/>
        <n v="81"/>
        <n v="139.1"/>
        <n v="43.9"/>
        <n v="101.80000000000001"/>
        <n v="55.9"/>
        <n v="49"/>
        <n v="174"/>
        <n v="41.1"/>
        <n v="16.2"/>
        <n v="67"/>
        <n v="165.8"/>
        <n v="128.80000000000001"/>
        <n v="235"/>
        <n v="149.19999999999999"/>
        <n v="27.200000000000003"/>
        <n v="119"/>
        <n v="82.1"/>
        <n v="140.19999999999999"/>
        <n v="44.9"/>
        <n v="102.9"/>
        <n v="56.9"/>
        <n v="33.1"/>
        <n v="50.1"/>
        <n v="234"/>
        <n v="42.1"/>
        <n v="17.099999999999998"/>
        <n v="67.900000000000006"/>
        <n v="166.9"/>
        <n v="129.9"/>
        <n v="180.29999999999998"/>
        <n v="150.1"/>
        <n v="28.200000000000003"/>
        <n v="180"/>
        <n v="56.1"/>
        <n v="83.1"/>
        <n v="141.1"/>
        <n v="45.8"/>
        <n v="103.80000000000001"/>
        <n v="58"/>
        <n v="34.200000000000003"/>
        <n v="176"/>
        <n v="43.1"/>
        <n v="18.2"/>
        <n v="68.800000000000011"/>
        <n v="193"/>
        <n v="130.80000000000001"/>
        <n v="181.39999999999998"/>
        <n v="151.19999999999999"/>
        <n v="29.300000000000004"/>
        <n v="57"/>
        <n v="84.199999999999989"/>
        <n v="142.1"/>
        <n v="104.70000000000002"/>
        <n v="59.1"/>
        <n v="35.1"/>
        <n v="177"/>
        <n v="44.2"/>
        <n v="19.2"/>
        <n v="69.700000000000017"/>
        <n v="117"/>
        <n v="131.9"/>
        <n v="182.39999999999998"/>
        <n v="152.29999999999998"/>
        <n v="30.300000000000004"/>
        <n v="163.39999999999998"/>
        <n v="58.1"/>
        <n v="85.299999999999983"/>
        <n v="143"/>
        <n v="47.8"/>
        <n v="105.80000000000001"/>
        <n v="60.1"/>
        <n v="36.200000000000003"/>
        <n v="177.9"/>
        <n v="45.300000000000004"/>
        <n v="20.099999999999998"/>
        <n v="70.600000000000023"/>
        <n v="223"/>
        <n v="132.9"/>
        <n v="153.39999999999998"/>
        <n v="31.200000000000003"/>
        <n v="105"/>
        <n v="59"/>
        <n v="86.399999999999977"/>
        <n v="143.9"/>
        <n v="48.8"/>
        <n v="106.70000000000002"/>
        <n v="61.1"/>
        <n v="37.200000000000003"/>
        <n v="178.9"/>
        <n v="46.2"/>
        <n v="21.099999999999998"/>
        <n v="71.500000000000028"/>
        <n v="189"/>
        <n v="133.80000000000001"/>
        <n v="184.39999999999998"/>
        <n v="154.49999999999997"/>
        <n v="32.1"/>
      </sharedItems>
    </cacheField>
    <cacheField name="Income" numFmtId="0">
      <sharedItems containsString="0" containsBlank="1" containsNumber="1" containsInteger="1" minValue="4000" maxValue="4000"/>
    </cacheField>
    <cacheField name="Amount" numFmtId="0">
      <sharedItems containsSemiMixedTypes="0" containsString="0" containsNumber="1" minValue="-900" maxValue="4000"/>
    </cacheField>
    <cacheField name="Sub-category" numFmtId="0">
      <sharedItems count="18">
        <s v="Clothes"/>
        <s v="Coffee"/>
        <s v="Rent"/>
        <s v="MV Loan"/>
        <s v="Groceries"/>
        <s v="Gas/Electrics"/>
        <s v="MV Fuel"/>
        <s v="Entertainment"/>
        <s v="Restaurant"/>
        <s v="Taxi"/>
        <s v="Gym"/>
        <s v="Dentist"/>
        <s v="Phone"/>
        <s v="Gifts"/>
        <s v="Salary"/>
        <s v="Donation"/>
        <s v="Doctor"/>
        <s v="Furnishings"/>
      </sharedItems>
    </cacheField>
    <cacheField name="Category" numFmtId="0">
      <sharedItems count="7">
        <s v="Discretionary"/>
        <s v="Dining Out"/>
        <s v="Living Expenses"/>
        <s v="Transport"/>
        <s v="Medical"/>
        <s v="Salary"/>
        <s v="Charity"/>
      </sharedItems>
    </cacheField>
    <cacheField name="Category Type" numFmtId="0">
      <sharedItems count="2">
        <s v="Expense"/>
        <s v="Income"/>
      </sharedItems>
    </cacheField>
  </cacheFields>
  <extLst>
    <ext xmlns:x14="http://schemas.microsoft.com/office/spreadsheetml/2009/9/main" uri="{725AE2AE-9491-48be-B2B4-4EB974FC3084}">
      <x14:pivotCacheDefinition pivotCacheId="2007833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ACME Pty Ltd"/>
    <x v="0"/>
    <n v="4000"/>
    <n v="4000"/>
    <x v="0"/>
    <x v="0"/>
    <x v="0"/>
  </r>
  <r>
    <x v="1"/>
    <x v="0"/>
    <s v="Ground"/>
    <x v="1"/>
    <m/>
    <n v="-5"/>
    <x v="1"/>
    <x v="1"/>
    <x v="0"/>
  </r>
  <r>
    <x v="0"/>
    <x v="1"/>
    <s v="Estate Mgt."/>
    <x v="2"/>
    <m/>
    <n v="-900"/>
    <x v="2"/>
    <x v="2"/>
    <x v="0"/>
  </r>
  <r>
    <x v="0"/>
    <x v="1"/>
    <s v="Finance Co."/>
    <x v="3"/>
    <m/>
    <n v="-150"/>
    <x v="3"/>
    <x v="3"/>
    <x v="0"/>
  </r>
  <r>
    <x v="1"/>
    <x v="1"/>
    <s v="Ground"/>
    <x v="1"/>
    <m/>
    <n v="-5"/>
    <x v="1"/>
    <x v="1"/>
    <x v="0"/>
  </r>
  <r>
    <x v="1"/>
    <x v="2"/>
    <s v="Ground"/>
    <x v="1"/>
    <m/>
    <n v="-5"/>
    <x v="1"/>
    <x v="1"/>
    <x v="0"/>
  </r>
  <r>
    <x v="1"/>
    <x v="3"/>
    <s v="Ground"/>
    <x v="1"/>
    <m/>
    <n v="-5"/>
    <x v="1"/>
    <x v="1"/>
    <x v="0"/>
  </r>
  <r>
    <x v="1"/>
    <x v="4"/>
    <s v="Ground"/>
    <x v="1"/>
    <m/>
    <n v="-5"/>
    <x v="1"/>
    <x v="1"/>
    <x v="0"/>
  </r>
  <r>
    <x v="1"/>
    <x v="4"/>
    <s v="Green's"/>
    <x v="4"/>
    <m/>
    <n v="-155"/>
    <x v="4"/>
    <x v="2"/>
    <x v="0"/>
  </r>
  <r>
    <x v="0"/>
    <x v="5"/>
    <s v="Elec. Co."/>
    <x v="5"/>
    <m/>
    <n v="-50"/>
    <x v="5"/>
    <x v="2"/>
    <x v="0"/>
  </r>
  <r>
    <x v="1"/>
    <x v="5"/>
    <s v="Ground"/>
    <x v="1"/>
    <m/>
    <n v="-5"/>
    <x v="1"/>
    <x v="1"/>
    <x v="0"/>
  </r>
  <r>
    <x v="1"/>
    <x v="6"/>
    <s v="Ground"/>
    <x v="1"/>
    <m/>
    <n v="-5"/>
    <x v="1"/>
    <x v="1"/>
    <x v="0"/>
  </r>
  <r>
    <x v="1"/>
    <x v="7"/>
    <s v="Fuel. Co"/>
    <x v="6"/>
    <m/>
    <n v="-77"/>
    <x v="6"/>
    <x v="3"/>
    <x v="0"/>
  </r>
  <r>
    <x v="1"/>
    <x v="7"/>
    <s v="Ground"/>
    <x v="1"/>
    <m/>
    <n v="-5"/>
    <x v="1"/>
    <x v="1"/>
    <x v="0"/>
  </r>
  <r>
    <x v="1"/>
    <x v="8"/>
    <s v="Ground"/>
    <x v="1"/>
    <m/>
    <n v="-5"/>
    <x v="1"/>
    <x v="1"/>
    <x v="0"/>
  </r>
  <r>
    <x v="1"/>
    <x v="9"/>
    <s v="Green's"/>
    <x v="7"/>
    <m/>
    <n v="-135"/>
    <x v="4"/>
    <x v="2"/>
    <x v="0"/>
  </r>
  <r>
    <x v="1"/>
    <x v="9"/>
    <s v="Ground"/>
    <x v="1"/>
    <m/>
    <n v="-5"/>
    <x v="1"/>
    <x v="1"/>
    <x v="0"/>
  </r>
  <r>
    <x v="1"/>
    <x v="10"/>
    <s v="Ground"/>
    <x v="1"/>
    <m/>
    <n v="-5"/>
    <x v="1"/>
    <x v="1"/>
    <x v="0"/>
  </r>
  <r>
    <x v="1"/>
    <x v="10"/>
    <s v="Event Cinemas"/>
    <x v="8"/>
    <m/>
    <n v="-40"/>
    <x v="7"/>
    <x v="0"/>
    <x v="0"/>
  </r>
  <r>
    <x v="1"/>
    <x v="10"/>
    <s v="Fashionistas"/>
    <x v="9"/>
    <m/>
    <n v="-98"/>
    <x v="0"/>
    <x v="0"/>
    <x v="0"/>
  </r>
  <r>
    <x v="1"/>
    <x v="10"/>
    <s v="Joe's Grill"/>
    <x v="10"/>
    <m/>
    <n v="-52"/>
    <x v="8"/>
    <x v="1"/>
    <x v="0"/>
  </r>
  <r>
    <x v="1"/>
    <x v="11"/>
    <s v="Taxi Co."/>
    <x v="11"/>
    <m/>
    <n v="-28"/>
    <x v="9"/>
    <x v="3"/>
    <x v="0"/>
  </r>
  <r>
    <x v="0"/>
    <x v="12"/>
    <s v="Muscle Beach"/>
    <x v="12"/>
    <m/>
    <n v="-30"/>
    <x v="10"/>
    <x v="0"/>
    <x v="0"/>
  </r>
  <r>
    <x v="1"/>
    <x v="12"/>
    <s v="Ground"/>
    <x v="1"/>
    <m/>
    <n v="-5"/>
    <x v="1"/>
    <x v="1"/>
    <x v="0"/>
  </r>
  <r>
    <x v="1"/>
    <x v="13"/>
    <s v="Ground"/>
    <x v="1"/>
    <m/>
    <n v="-5"/>
    <x v="1"/>
    <x v="1"/>
    <x v="0"/>
  </r>
  <r>
    <x v="0"/>
    <x v="13"/>
    <s v="Smile Dental"/>
    <x v="13"/>
    <m/>
    <n v="-154"/>
    <x v="11"/>
    <x v="4"/>
    <x v="0"/>
  </r>
  <r>
    <x v="0"/>
    <x v="13"/>
    <s v="Phone Co."/>
    <x v="8"/>
    <m/>
    <n v="-40"/>
    <x v="12"/>
    <x v="2"/>
    <x v="0"/>
  </r>
  <r>
    <x v="1"/>
    <x v="14"/>
    <s v="Sam's Gifts"/>
    <x v="14"/>
    <m/>
    <n v="-45"/>
    <x v="13"/>
    <x v="0"/>
    <x v="0"/>
  </r>
  <r>
    <x v="1"/>
    <x v="14"/>
    <s v="Streaming Co."/>
    <x v="15"/>
    <m/>
    <n v="-32"/>
    <x v="7"/>
    <x v="0"/>
    <x v="0"/>
  </r>
  <r>
    <x v="1"/>
    <x v="14"/>
    <s v="Ground"/>
    <x v="1"/>
    <m/>
    <n v="-5"/>
    <x v="1"/>
    <x v="1"/>
    <x v="0"/>
  </r>
  <r>
    <x v="1"/>
    <x v="15"/>
    <s v="Ground"/>
    <x v="1"/>
    <m/>
    <n v="-5"/>
    <x v="1"/>
    <x v="1"/>
    <x v="0"/>
  </r>
  <r>
    <x v="1"/>
    <x v="16"/>
    <s v="Ground"/>
    <x v="1"/>
    <m/>
    <n v="-5"/>
    <x v="1"/>
    <x v="1"/>
    <x v="0"/>
  </r>
  <r>
    <x v="1"/>
    <x v="16"/>
    <s v="Green's"/>
    <x v="16"/>
    <m/>
    <n v="-170"/>
    <x v="4"/>
    <x v="2"/>
    <x v="0"/>
  </r>
  <r>
    <x v="1"/>
    <x v="17"/>
    <s v="Pizza Pomodoro"/>
    <x v="17"/>
    <m/>
    <n v="-37"/>
    <x v="8"/>
    <x v="1"/>
    <x v="0"/>
  </r>
  <r>
    <x v="1"/>
    <x v="18"/>
    <s v="Golden Arches"/>
    <x v="18"/>
    <m/>
    <n v="-12"/>
    <x v="8"/>
    <x v="1"/>
    <x v="0"/>
  </r>
  <r>
    <x v="0"/>
    <x v="19"/>
    <s v="Worldvision"/>
    <x v="19"/>
    <m/>
    <n v="-55"/>
    <x v="10"/>
    <x v="0"/>
    <x v="0"/>
  </r>
  <r>
    <x v="1"/>
    <x v="19"/>
    <s v="Fuel. Co"/>
    <x v="20"/>
    <m/>
    <n v="-63"/>
    <x v="6"/>
    <x v="3"/>
    <x v="0"/>
  </r>
  <r>
    <x v="1"/>
    <x v="19"/>
    <s v="Ground"/>
    <x v="1"/>
    <m/>
    <n v="-5"/>
    <x v="1"/>
    <x v="1"/>
    <x v="0"/>
  </r>
  <r>
    <x v="1"/>
    <x v="20"/>
    <s v="Ground"/>
    <x v="1"/>
    <m/>
    <n v="-5"/>
    <x v="1"/>
    <x v="1"/>
    <x v="0"/>
  </r>
  <r>
    <x v="1"/>
    <x v="21"/>
    <s v="Ground"/>
    <x v="1"/>
    <m/>
    <n v="-5"/>
    <x v="1"/>
    <x v="1"/>
    <x v="0"/>
  </r>
  <r>
    <x v="1"/>
    <x v="22"/>
    <s v="Ground"/>
    <x v="1"/>
    <m/>
    <n v="-5"/>
    <x v="1"/>
    <x v="1"/>
    <x v="0"/>
  </r>
  <r>
    <x v="1"/>
    <x v="23"/>
    <s v="Ground"/>
    <x v="1"/>
    <m/>
    <n v="-5"/>
    <x v="1"/>
    <x v="1"/>
    <x v="0"/>
  </r>
  <r>
    <x v="1"/>
    <x v="23"/>
    <s v="Green's"/>
    <x v="21"/>
    <m/>
    <n v="-162"/>
    <x v="4"/>
    <x v="2"/>
    <x v="0"/>
  </r>
  <r>
    <x v="1"/>
    <x v="24"/>
    <s v="Ted's Trainers"/>
    <x v="22"/>
    <m/>
    <n v="-125"/>
    <x v="0"/>
    <x v="0"/>
    <x v="0"/>
  </r>
  <r>
    <x v="1"/>
    <x v="24"/>
    <s v="Ticketek"/>
    <x v="23"/>
    <m/>
    <n v="-175"/>
    <x v="7"/>
    <x v="0"/>
    <x v="0"/>
  </r>
  <r>
    <x v="1"/>
    <x v="25"/>
    <s v="Fashionistas"/>
    <x v="24"/>
    <m/>
    <n v="-145"/>
    <x v="0"/>
    <x v="0"/>
    <x v="0"/>
  </r>
  <r>
    <x v="1"/>
    <x v="25"/>
    <s v="Taxi Co."/>
    <x v="25"/>
    <m/>
    <n v="-23"/>
    <x v="9"/>
    <x v="3"/>
    <x v="0"/>
  </r>
  <r>
    <x v="0"/>
    <x v="26"/>
    <s v="ACME Pty Ltd"/>
    <x v="0"/>
    <n v="4000"/>
    <n v="4000"/>
    <x v="14"/>
    <x v="5"/>
    <x v="1"/>
  </r>
  <r>
    <x v="1"/>
    <x v="26"/>
    <s v="Ground"/>
    <x v="1"/>
    <m/>
    <n v="-5"/>
    <x v="1"/>
    <x v="1"/>
    <x v="0"/>
  </r>
  <r>
    <x v="0"/>
    <x v="27"/>
    <s v="Estate Mgt."/>
    <x v="2"/>
    <m/>
    <n v="-900"/>
    <x v="2"/>
    <x v="2"/>
    <x v="0"/>
  </r>
  <r>
    <x v="0"/>
    <x v="27"/>
    <s v="Finance Co."/>
    <x v="3"/>
    <m/>
    <n v="-150"/>
    <x v="3"/>
    <x v="3"/>
    <x v="0"/>
  </r>
  <r>
    <x v="1"/>
    <x v="27"/>
    <s v="Ground"/>
    <x v="1"/>
    <m/>
    <n v="-5"/>
    <x v="1"/>
    <x v="1"/>
    <x v="0"/>
  </r>
  <r>
    <x v="1"/>
    <x v="28"/>
    <s v="Ground"/>
    <x v="1"/>
    <m/>
    <n v="-5"/>
    <x v="1"/>
    <x v="1"/>
    <x v="0"/>
  </r>
  <r>
    <x v="1"/>
    <x v="29"/>
    <s v="Ground"/>
    <x v="1"/>
    <m/>
    <n v="-5"/>
    <x v="1"/>
    <x v="1"/>
    <x v="0"/>
  </r>
  <r>
    <x v="1"/>
    <x v="30"/>
    <s v="Ground"/>
    <x v="1"/>
    <m/>
    <n v="-5"/>
    <x v="1"/>
    <x v="1"/>
    <x v="0"/>
  </r>
  <r>
    <x v="1"/>
    <x v="30"/>
    <s v="Green's"/>
    <x v="26"/>
    <m/>
    <n v="-205"/>
    <x v="4"/>
    <x v="2"/>
    <x v="0"/>
  </r>
  <r>
    <x v="0"/>
    <x v="31"/>
    <s v="Elec. Co."/>
    <x v="27"/>
    <m/>
    <n v="-51.1"/>
    <x v="5"/>
    <x v="2"/>
    <x v="0"/>
  </r>
  <r>
    <x v="1"/>
    <x v="31"/>
    <s v="Ground"/>
    <x v="1"/>
    <m/>
    <n v="-5"/>
    <x v="1"/>
    <x v="1"/>
    <x v="0"/>
  </r>
  <r>
    <x v="1"/>
    <x v="32"/>
    <s v="Ground"/>
    <x v="1"/>
    <m/>
    <n v="-5"/>
    <x v="1"/>
    <x v="1"/>
    <x v="0"/>
  </r>
  <r>
    <x v="1"/>
    <x v="33"/>
    <s v="Fuel. Co"/>
    <x v="28"/>
    <m/>
    <n v="-78"/>
    <x v="6"/>
    <x v="3"/>
    <x v="0"/>
  </r>
  <r>
    <x v="1"/>
    <x v="33"/>
    <s v="Ground"/>
    <x v="1"/>
    <m/>
    <n v="-5"/>
    <x v="1"/>
    <x v="1"/>
    <x v="0"/>
  </r>
  <r>
    <x v="1"/>
    <x v="34"/>
    <s v="Ground"/>
    <x v="1"/>
    <m/>
    <n v="-5"/>
    <x v="1"/>
    <x v="1"/>
    <x v="0"/>
  </r>
  <r>
    <x v="1"/>
    <x v="35"/>
    <s v="Green's"/>
    <x v="29"/>
    <m/>
    <n v="-135.9"/>
    <x v="4"/>
    <x v="2"/>
    <x v="0"/>
  </r>
  <r>
    <x v="1"/>
    <x v="35"/>
    <s v="Ground"/>
    <x v="1"/>
    <m/>
    <n v="-5"/>
    <x v="1"/>
    <x v="1"/>
    <x v="0"/>
  </r>
  <r>
    <x v="1"/>
    <x v="36"/>
    <s v="Ground"/>
    <x v="1"/>
    <m/>
    <n v="-5"/>
    <x v="1"/>
    <x v="1"/>
    <x v="0"/>
  </r>
  <r>
    <x v="1"/>
    <x v="36"/>
    <s v="Event Cinemas"/>
    <x v="30"/>
    <m/>
    <n v="-40.9"/>
    <x v="7"/>
    <x v="0"/>
    <x v="0"/>
  </r>
  <r>
    <x v="1"/>
    <x v="36"/>
    <s v="Fashionistas"/>
    <x v="31"/>
    <m/>
    <n v="-99"/>
    <x v="0"/>
    <x v="0"/>
    <x v="0"/>
  </r>
  <r>
    <x v="1"/>
    <x v="36"/>
    <s v="Joe's Grill"/>
    <x v="32"/>
    <m/>
    <n v="-53"/>
    <x v="8"/>
    <x v="1"/>
    <x v="0"/>
  </r>
  <r>
    <x v="1"/>
    <x v="37"/>
    <s v="Taxi Co."/>
    <x v="33"/>
    <m/>
    <n v="-28.9"/>
    <x v="9"/>
    <x v="3"/>
    <x v="0"/>
  </r>
  <r>
    <x v="0"/>
    <x v="38"/>
    <s v="Muscle Beach"/>
    <x v="12"/>
    <m/>
    <n v="-30"/>
    <x v="10"/>
    <x v="0"/>
    <x v="0"/>
  </r>
  <r>
    <x v="1"/>
    <x v="38"/>
    <s v="Ground"/>
    <x v="1"/>
    <m/>
    <n v="-5"/>
    <x v="1"/>
    <x v="1"/>
    <x v="0"/>
  </r>
  <r>
    <x v="1"/>
    <x v="39"/>
    <s v="Ground"/>
    <x v="1"/>
    <m/>
    <n v="-5"/>
    <x v="1"/>
    <x v="1"/>
    <x v="0"/>
  </r>
  <r>
    <x v="0"/>
    <x v="39"/>
    <s v="Phone Co."/>
    <x v="8"/>
    <m/>
    <n v="-40"/>
    <x v="12"/>
    <x v="2"/>
    <x v="0"/>
  </r>
  <r>
    <x v="1"/>
    <x v="40"/>
    <s v="Sam's Gifts"/>
    <x v="34"/>
    <m/>
    <n v="-45.9"/>
    <x v="13"/>
    <x v="0"/>
    <x v="0"/>
  </r>
  <r>
    <x v="1"/>
    <x v="40"/>
    <s v="Streaming Co."/>
    <x v="35"/>
    <m/>
    <n v="-35"/>
    <x v="7"/>
    <x v="0"/>
    <x v="0"/>
  </r>
  <r>
    <x v="1"/>
    <x v="40"/>
    <s v="Ground"/>
    <x v="1"/>
    <m/>
    <n v="-5"/>
    <x v="1"/>
    <x v="1"/>
    <x v="0"/>
  </r>
  <r>
    <x v="1"/>
    <x v="41"/>
    <s v="Ground"/>
    <x v="1"/>
    <m/>
    <n v="-5"/>
    <x v="1"/>
    <x v="1"/>
    <x v="0"/>
  </r>
  <r>
    <x v="1"/>
    <x v="42"/>
    <s v="Ground"/>
    <x v="1"/>
    <m/>
    <n v="-5"/>
    <x v="1"/>
    <x v="1"/>
    <x v="0"/>
  </r>
  <r>
    <x v="1"/>
    <x v="42"/>
    <s v="Green's"/>
    <x v="36"/>
    <m/>
    <n v="-171"/>
    <x v="4"/>
    <x v="2"/>
    <x v="0"/>
  </r>
  <r>
    <x v="1"/>
    <x v="43"/>
    <s v="Pizza Pomodoro"/>
    <x v="37"/>
    <m/>
    <n v="-37.9"/>
    <x v="8"/>
    <x v="1"/>
    <x v="0"/>
  </r>
  <r>
    <x v="1"/>
    <x v="44"/>
    <s v="Golden Arches"/>
    <x v="38"/>
    <m/>
    <n v="-12.9"/>
    <x v="8"/>
    <x v="1"/>
    <x v="0"/>
  </r>
  <r>
    <x v="0"/>
    <x v="45"/>
    <s v="Worldvision"/>
    <x v="19"/>
    <m/>
    <n v="-55"/>
    <x v="15"/>
    <x v="6"/>
    <x v="0"/>
  </r>
  <r>
    <x v="1"/>
    <x v="45"/>
    <s v="Fuel. Co"/>
    <x v="39"/>
    <m/>
    <n v="-64.099999999999994"/>
    <x v="6"/>
    <x v="3"/>
    <x v="0"/>
  </r>
  <r>
    <x v="1"/>
    <x v="45"/>
    <s v="Ground"/>
    <x v="1"/>
    <m/>
    <n v="-5"/>
    <x v="1"/>
    <x v="1"/>
    <x v="0"/>
  </r>
  <r>
    <x v="1"/>
    <x v="46"/>
    <s v="Ground"/>
    <x v="1"/>
    <m/>
    <n v="-5"/>
    <x v="1"/>
    <x v="1"/>
    <x v="0"/>
  </r>
  <r>
    <x v="1"/>
    <x v="47"/>
    <s v="Ground"/>
    <x v="1"/>
    <m/>
    <n v="-5"/>
    <x v="1"/>
    <x v="1"/>
    <x v="0"/>
  </r>
  <r>
    <x v="1"/>
    <x v="48"/>
    <s v="Ground"/>
    <x v="1"/>
    <m/>
    <n v="-5"/>
    <x v="1"/>
    <x v="1"/>
    <x v="0"/>
  </r>
  <r>
    <x v="1"/>
    <x v="49"/>
    <s v="Ground"/>
    <x v="1"/>
    <m/>
    <n v="-5"/>
    <x v="1"/>
    <x v="1"/>
    <x v="0"/>
  </r>
  <r>
    <x v="1"/>
    <x v="49"/>
    <s v="Green's"/>
    <x v="40"/>
    <m/>
    <n v="-162.9"/>
    <x v="4"/>
    <x v="2"/>
    <x v="0"/>
  </r>
  <r>
    <x v="1"/>
    <x v="50"/>
    <s v="Ted's Trainers"/>
    <x v="41"/>
    <m/>
    <n v="-125.9"/>
    <x v="0"/>
    <x v="0"/>
    <x v="0"/>
  </r>
  <r>
    <x v="1"/>
    <x v="50"/>
    <s v="Global Fashion"/>
    <x v="42"/>
    <m/>
    <n v="-137"/>
    <x v="0"/>
    <x v="0"/>
    <x v="0"/>
  </r>
  <r>
    <x v="1"/>
    <x v="51"/>
    <s v="Fashionistas"/>
    <x v="43"/>
    <m/>
    <n v="-146.1"/>
    <x v="0"/>
    <x v="0"/>
    <x v="0"/>
  </r>
  <r>
    <x v="1"/>
    <x v="51"/>
    <s v="Taxi Co."/>
    <x v="44"/>
    <m/>
    <n v="-24.1"/>
    <x v="9"/>
    <x v="3"/>
    <x v="0"/>
  </r>
  <r>
    <x v="0"/>
    <x v="52"/>
    <s v="ACME Pty Ltd"/>
    <x v="0"/>
    <n v="4000"/>
    <n v="4000"/>
    <x v="14"/>
    <x v="5"/>
    <x v="1"/>
  </r>
  <r>
    <x v="1"/>
    <x v="52"/>
    <s v="Ground"/>
    <x v="1"/>
    <m/>
    <n v="-5"/>
    <x v="1"/>
    <x v="1"/>
    <x v="0"/>
  </r>
  <r>
    <x v="0"/>
    <x v="53"/>
    <s v="Estate Mgt."/>
    <x v="2"/>
    <m/>
    <n v="-900"/>
    <x v="2"/>
    <x v="2"/>
    <x v="0"/>
  </r>
  <r>
    <x v="0"/>
    <x v="53"/>
    <s v="Finance Co."/>
    <x v="3"/>
    <m/>
    <n v="-150"/>
    <x v="3"/>
    <x v="3"/>
    <x v="0"/>
  </r>
  <r>
    <x v="1"/>
    <x v="53"/>
    <s v="Ground"/>
    <x v="1"/>
    <m/>
    <n v="-5"/>
    <x v="1"/>
    <x v="1"/>
    <x v="0"/>
  </r>
  <r>
    <x v="1"/>
    <x v="54"/>
    <s v="Ground"/>
    <x v="1"/>
    <m/>
    <n v="-5"/>
    <x v="1"/>
    <x v="1"/>
    <x v="0"/>
  </r>
  <r>
    <x v="1"/>
    <x v="55"/>
    <s v="Ground"/>
    <x v="1"/>
    <m/>
    <n v="-5"/>
    <x v="1"/>
    <x v="1"/>
    <x v="0"/>
  </r>
  <r>
    <x v="1"/>
    <x v="56"/>
    <s v="Ground"/>
    <x v="1"/>
    <m/>
    <n v="-5"/>
    <x v="1"/>
    <x v="1"/>
    <x v="0"/>
  </r>
  <r>
    <x v="1"/>
    <x v="56"/>
    <s v="Green's"/>
    <x v="45"/>
    <m/>
    <n v="-149"/>
    <x v="4"/>
    <x v="2"/>
    <x v="0"/>
  </r>
  <r>
    <x v="0"/>
    <x v="57"/>
    <s v="Elec. Co."/>
    <x v="46"/>
    <m/>
    <n v="-52.1"/>
    <x v="5"/>
    <x v="2"/>
    <x v="0"/>
  </r>
  <r>
    <x v="1"/>
    <x v="57"/>
    <s v="Ground"/>
    <x v="1"/>
    <m/>
    <n v="-5"/>
    <x v="1"/>
    <x v="1"/>
    <x v="0"/>
  </r>
  <r>
    <x v="1"/>
    <x v="58"/>
    <s v="Ground"/>
    <x v="1"/>
    <m/>
    <n v="-5"/>
    <x v="1"/>
    <x v="1"/>
    <x v="0"/>
  </r>
  <r>
    <x v="1"/>
    <x v="59"/>
    <s v="Fuel. Co"/>
    <x v="47"/>
    <m/>
    <n v="-78.900000000000006"/>
    <x v="6"/>
    <x v="3"/>
    <x v="0"/>
  </r>
  <r>
    <x v="1"/>
    <x v="59"/>
    <s v="Ground"/>
    <x v="1"/>
    <m/>
    <n v="-5"/>
    <x v="1"/>
    <x v="1"/>
    <x v="0"/>
  </r>
  <r>
    <x v="1"/>
    <x v="60"/>
    <s v="Ground"/>
    <x v="1"/>
    <m/>
    <n v="-5"/>
    <x v="1"/>
    <x v="1"/>
    <x v="0"/>
  </r>
  <r>
    <x v="1"/>
    <x v="61"/>
    <s v="Green's"/>
    <x v="42"/>
    <m/>
    <n v="-137"/>
    <x v="4"/>
    <x v="2"/>
    <x v="0"/>
  </r>
  <r>
    <x v="1"/>
    <x v="61"/>
    <s v="Ground"/>
    <x v="1"/>
    <m/>
    <n v="-5"/>
    <x v="1"/>
    <x v="1"/>
    <x v="0"/>
  </r>
  <r>
    <x v="1"/>
    <x v="62"/>
    <s v="Ground"/>
    <x v="1"/>
    <m/>
    <n v="-5"/>
    <x v="1"/>
    <x v="1"/>
    <x v="0"/>
  </r>
  <r>
    <x v="1"/>
    <x v="62"/>
    <s v="Event Cinemas"/>
    <x v="48"/>
    <m/>
    <n v="-41.8"/>
    <x v="7"/>
    <x v="0"/>
    <x v="0"/>
  </r>
  <r>
    <x v="1"/>
    <x v="62"/>
    <s v="Fashionistas"/>
    <x v="49"/>
    <m/>
    <n v="-99.9"/>
    <x v="0"/>
    <x v="0"/>
    <x v="0"/>
  </r>
  <r>
    <x v="1"/>
    <x v="62"/>
    <s v="Joe's Grill"/>
    <x v="50"/>
    <m/>
    <n v="-54"/>
    <x v="8"/>
    <x v="1"/>
    <x v="0"/>
  </r>
  <r>
    <x v="1"/>
    <x v="63"/>
    <s v="Taxi Co."/>
    <x v="12"/>
    <m/>
    <n v="-30"/>
    <x v="9"/>
    <x v="3"/>
    <x v="0"/>
  </r>
  <r>
    <x v="0"/>
    <x v="64"/>
    <s v="Muscle Beach"/>
    <x v="12"/>
    <m/>
    <n v="-30"/>
    <x v="10"/>
    <x v="0"/>
    <x v="0"/>
  </r>
  <r>
    <x v="1"/>
    <x v="64"/>
    <s v="Ground"/>
    <x v="1"/>
    <m/>
    <n v="-5"/>
    <x v="1"/>
    <x v="1"/>
    <x v="0"/>
  </r>
  <r>
    <x v="1"/>
    <x v="65"/>
    <s v="Ground"/>
    <x v="1"/>
    <m/>
    <n v="-5"/>
    <x v="1"/>
    <x v="1"/>
    <x v="0"/>
  </r>
  <r>
    <x v="0"/>
    <x v="65"/>
    <s v="Village Medical"/>
    <x v="51"/>
    <m/>
    <n v="-75"/>
    <x v="16"/>
    <x v="4"/>
    <x v="0"/>
  </r>
  <r>
    <x v="0"/>
    <x v="65"/>
    <s v="Phone Co."/>
    <x v="8"/>
    <m/>
    <n v="-40"/>
    <x v="12"/>
    <x v="2"/>
    <x v="0"/>
  </r>
  <r>
    <x v="1"/>
    <x v="66"/>
    <s v="Sam's Gifts"/>
    <x v="52"/>
    <m/>
    <n v="-46.8"/>
    <x v="13"/>
    <x v="0"/>
    <x v="0"/>
  </r>
  <r>
    <x v="1"/>
    <x v="66"/>
    <s v="Streaming Co."/>
    <x v="35"/>
    <m/>
    <n v="-35"/>
    <x v="7"/>
    <x v="0"/>
    <x v="0"/>
  </r>
  <r>
    <x v="1"/>
    <x v="66"/>
    <s v="Ground"/>
    <x v="1"/>
    <m/>
    <n v="-5"/>
    <x v="1"/>
    <x v="1"/>
    <x v="0"/>
  </r>
  <r>
    <x v="1"/>
    <x v="67"/>
    <s v="Ground"/>
    <x v="1"/>
    <m/>
    <n v="-5"/>
    <x v="1"/>
    <x v="1"/>
    <x v="0"/>
  </r>
  <r>
    <x v="1"/>
    <x v="68"/>
    <s v="Ground"/>
    <x v="1"/>
    <m/>
    <n v="-5"/>
    <x v="1"/>
    <x v="1"/>
    <x v="0"/>
  </r>
  <r>
    <x v="1"/>
    <x v="68"/>
    <s v="Green's"/>
    <x v="53"/>
    <m/>
    <n v="-171.9"/>
    <x v="4"/>
    <x v="2"/>
    <x v="0"/>
  </r>
  <r>
    <x v="1"/>
    <x v="69"/>
    <s v="Pizza Pomodoro"/>
    <x v="54"/>
    <m/>
    <n v="-39"/>
    <x v="8"/>
    <x v="1"/>
    <x v="0"/>
  </r>
  <r>
    <x v="1"/>
    <x v="70"/>
    <s v="Golden Arches"/>
    <x v="55"/>
    <m/>
    <n v="-14"/>
    <x v="8"/>
    <x v="1"/>
    <x v="0"/>
  </r>
  <r>
    <x v="0"/>
    <x v="71"/>
    <s v="Worldvision"/>
    <x v="19"/>
    <m/>
    <n v="-55"/>
    <x v="15"/>
    <x v="6"/>
    <x v="0"/>
  </r>
  <r>
    <x v="1"/>
    <x v="71"/>
    <s v="Fuel. Co"/>
    <x v="56"/>
    <m/>
    <n v="-65"/>
    <x v="15"/>
    <x v="6"/>
    <x v="0"/>
  </r>
  <r>
    <x v="1"/>
    <x v="71"/>
    <s v="Ground"/>
    <x v="1"/>
    <m/>
    <n v="-5"/>
    <x v="1"/>
    <x v="1"/>
    <x v="0"/>
  </r>
  <r>
    <x v="1"/>
    <x v="72"/>
    <s v="Ground"/>
    <x v="1"/>
    <m/>
    <n v="-5"/>
    <x v="1"/>
    <x v="1"/>
    <x v="0"/>
  </r>
  <r>
    <x v="1"/>
    <x v="73"/>
    <s v="Ground"/>
    <x v="1"/>
    <m/>
    <n v="-5"/>
    <x v="1"/>
    <x v="1"/>
    <x v="0"/>
  </r>
  <r>
    <x v="1"/>
    <x v="74"/>
    <s v="Ground"/>
    <x v="1"/>
    <m/>
    <n v="-5"/>
    <x v="1"/>
    <x v="1"/>
    <x v="0"/>
  </r>
  <r>
    <x v="1"/>
    <x v="75"/>
    <s v="Ground"/>
    <x v="1"/>
    <m/>
    <n v="-5"/>
    <x v="1"/>
    <x v="1"/>
    <x v="0"/>
  </r>
  <r>
    <x v="1"/>
    <x v="75"/>
    <s v="Green's"/>
    <x v="57"/>
    <m/>
    <n v="-209"/>
    <x v="4"/>
    <x v="2"/>
    <x v="0"/>
  </r>
  <r>
    <x v="1"/>
    <x v="76"/>
    <s v="Ted's Trainers"/>
    <x v="58"/>
    <m/>
    <n v="-127"/>
    <x v="0"/>
    <x v="0"/>
    <x v="0"/>
  </r>
  <r>
    <x v="1"/>
    <x v="76"/>
    <s v="Sports Co."/>
    <x v="59"/>
    <m/>
    <n v="-177.2"/>
    <x v="0"/>
    <x v="0"/>
    <x v="0"/>
  </r>
  <r>
    <x v="1"/>
    <x v="77"/>
    <s v="Fashionistas"/>
    <x v="60"/>
    <m/>
    <n v="-147.1"/>
    <x v="0"/>
    <x v="0"/>
    <x v="0"/>
  </r>
  <r>
    <x v="1"/>
    <x v="77"/>
    <s v="Taxi Co."/>
    <x v="61"/>
    <m/>
    <n v="-25"/>
    <x v="9"/>
    <x v="3"/>
    <x v="0"/>
  </r>
  <r>
    <x v="1"/>
    <x v="78"/>
    <s v="Foodary"/>
    <x v="62"/>
    <m/>
    <n v="-15"/>
    <x v="8"/>
    <x v="1"/>
    <x v="0"/>
  </r>
  <r>
    <x v="1"/>
    <x v="79"/>
    <s v="Ground"/>
    <x v="1"/>
    <m/>
    <n v="-5"/>
    <x v="1"/>
    <x v="1"/>
    <x v="0"/>
  </r>
  <r>
    <x v="1"/>
    <x v="80"/>
    <s v="Ground"/>
    <x v="1"/>
    <m/>
    <n v="-5"/>
    <x v="1"/>
    <x v="1"/>
    <x v="0"/>
  </r>
  <r>
    <x v="0"/>
    <x v="81"/>
    <s v="ACME Pty Ltd"/>
    <x v="0"/>
    <n v="4000"/>
    <n v="4000"/>
    <x v="14"/>
    <x v="5"/>
    <x v="1"/>
  </r>
  <r>
    <x v="1"/>
    <x v="81"/>
    <s v="Ground"/>
    <x v="1"/>
    <m/>
    <n v="-5"/>
    <x v="1"/>
    <x v="1"/>
    <x v="0"/>
  </r>
  <r>
    <x v="0"/>
    <x v="82"/>
    <s v="Estate Mgt."/>
    <x v="2"/>
    <m/>
    <n v="-900"/>
    <x v="2"/>
    <x v="2"/>
    <x v="0"/>
  </r>
  <r>
    <x v="0"/>
    <x v="82"/>
    <s v="Finance Co."/>
    <x v="3"/>
    <m/>
    <n v="-150"/>
    <x v="3"/>
    <x v="3"/>
    <x v="0"/>
  </r>
  <r>
    <x v="1"/>
    <x v="82"/>
    <s v="Ground"/>
    <x v="1"/>
    <m/>
    <n v="-5"/>
    <x v="1"/>
    <x v="1"/>
    <x v="0"/>
  </r>
  <r>
    <x v="1"/>
    <x v="83"/>
    <s v="Ground"/>
    <x v="1"/>
    <m/>
    <n v="-5"/>
    <x v="1"/>
    <x v="1"/>
    <x v="0"/>
  </r>
  <r>
    <x v="1"/>
    <x v="84"/>
    <s v="Ground"/>
    <x v="1"/>
    <m/>
    <n v="-5"/>
    <x v="1"/>
    <x v="1"/>
    <x v="0"/>
  </r>
  <r>
    <x v="1"/>
    <x v="85"/>
    <s v="Ground"/>
    <x v="1"/>
    <m/>
    <n v="-5"/>
    <x v="1"/>
    <x v="1"/>
    <x v="0"/>
  </r>
  <r>
    <x v="1"/>
    <x v="85"/>
    <s v="Green's"/>
    <x v="63"/>
    <m/>
    <n v="-158.19999999999999"/>
    <x v="4"/>
    <x v="2"/>
    <x v="0"/>
  </r>
  <r>
    <x v="0"/>
    <x v="86"/>
    <s v="Elec. Co."/>
    <x v="64"/>
    <m/>
    <n v="-53.2"/>
    <x v="5"/>
    <x v="2"/>
    <x v="0"/>
  </r>
  <r>
    <x v="1"/>
    <x v="86"/>
    <s v="Ground"/>
    <x v="1"/>
    <m/>
    <n v="-5"/>
    <x v="1"/>
    <x v="1"/>
    <x v="0"/>
  </r>
  <r>
    <x v="1"/>
    <x v="87"/>
    <s v="Ground"/>
    <x v="1"/>
    <m/>
    <n v="-5"/>
    <x v="1"/>
    <x v="1"/>
    <x v="0"/>
  </r>
  <r>
    <x v="1"/>
    <x v="88"/>
    <s v="Fuel. Co"/>
    <x v="65"/>
    <m/>
    <n v="-79.900000000000006"/>
    <x v="6"/>
    <x v="3"/>
    <x v="0"/>
  </r>
  <r>
    <x v="1"/>
    <x v="88"/>
    <s v="Ground"/>
    <x v="1"/>
    <m/>
    <n v="-5"/>
    <x v="1"/>
    <x v="1"/>
    <x v="0"/>
  </r>
  <r>
    <x v="1"/>
    <x v="89"/>
    <s v="Ground"/>
    <x v="1"/>
    <m/>
    <n v="-5"/>
    <x v="1"/>
    <x v="1"/>
    <x v="0"/>
  </r>
  <r>
    <x v="1"/>
    <x v="90"/>
    <s v="Green's"/>
    <x v="9"/>
    <m/>
    <n v="-98"/>
    <x v="4"/>
    <x v="2"/>
    <x v="0"/>
  </r>
  <r>
    <x v="1"/>
    <x v="90"/>
    <s v="Ground"/>
    <x v="1"/>
    <m/>
    <n v="-5"/>
    <x v="1"/>
    <x v="1"/>
    <x v="0"/>
  </r>
  <r>
    <x v="1"/>
    <x v="91"/>
    <s v="Ground"/>
    <x v="1"/>
    <m/>
    <n v="-5"/>
    <x v="1"/>
    <x v="1"/>
    <x v="0"/>
  </r>
  <r>
    <x v="1"/>
    <x v="91"/>
    <s v="Event Cinemas"/>
    <x v="66"/>
    <m/>
    <n v="-42.8"/>
    <x v="7"/>
    <x v="0"/>
    <x v="0"/>
  </r>
  <r>
    <x v="1"/>
    <x v="91"/>
    <s v="Fashionistas"/>
    <x v="67"/>
    <m/>
    <n v="-100.9"/>
    <x v="0"/>
    <x v="0"/>
    <x v="0"/>
  </r>
  <r>
    <x v="1"/>
    <x v="91"/>
    <s v="Joe's Grill"/>
    <x v="68"/>
    <m/>
    <n v="-54.9"/>
    <x v="8"/>
    <x v="1"/>
    <x v="0"/>
  </r>
  <r>
    <x v="1"/>
    <x v="92"/>
    <s v="Taxi Co."/>
    <x v="69"/>
    <m/>
    <n v="-31"/>
    <x v="9"/>
    <x v="3"/>
    <x v="0"/>
  </r>
  <r>
    <x v="0"/>
    <x v="93"/>
    <s v="Muscle Beach"/>
    <x v="12"/>
    <m/>
    <n v="-30"/>
    <x v="10"/>
    <x v="0"/>
    <x v="0"/>
  </r>
  <r>
    <x v="1"/>
    <x v="93"/>
    <s v="Ground"/>
    <x v="1"/>
    <m/>
    <n v="-5"/>
    <x v="1"/>
    <x v="1"/>
    <x v="0"/>
  </r>
  <r>
    <x v="1"/>
    <x v="94"/>
    <s v="Ground"/>
    <x v="1"/>
    <m/>
    <n v="-5"/>
    <x v="1"/>
    <x v="1"/>
    <x v="0"/>
  </r>
  <r>
    <x v="0"/>
    <x v="94"/>
    <s v="Phone Co."/>
    <x v="8"/>
    <m/>
    <n v="-40"/>
    <x v="12"/>
    <x v="2"/>
    <x v="0"/>
  </r>
  <r>
    <x v="1"/>
    <x v="95"/>
    <s v="Sam's Gifts"/>
    <x v="70"/>
    <m/>
    <n v="-47.9"/>
    <x v="13"/>
    <x v="0"/>
    <x v="0"/>
  </r>
  <r>
    <x v="1"/>
    <x v="95"/>
    <s v="Streaming Co."/>
    <x v="35"/>
    <m/>
    <n v="-35"/>
    <x v="7"/>
    <x v="0"/>
    <x v="0"/>
  </r>
  <r>
    <x v="1"/>
    <x v="95"/>
    <s v="Ground"/>
    <x v="1"/>
    <m/>
    <n v="-5"/>
    <x v="1"/>
    <x v="1"/>
    <x v="0"/>
  </r>
  <r>
    <x v="1"/>
    <x v="96"/>
    <s v="Ground"/>
    <x v="1"/>
    <m/>
    <n v="-5"/>
    <x v="1"/>
    <x v="1"/>
    <x v="0"/>
  </r>
  <r>
    <x v="1"/>
    <x v="97"/>
    <s v="Ground"/>
    <x v="1"/>
    <m/>
    <n v="-5"/>
    <x v="1"/>
    <x v="1"/>
    <x v="0"/>
  </r>
  <r>
    <x v="1"/>
    <x v="97"/>
    <s v="Green's"/>
    <x v="71"/>
    <m/>
    <n v="-173"/>
    <x v="4"/>
    <x v="2"/>
    <x v="0"/>
  </r>
  <r>
    <x v="1"/>
    <x v="98"/>
    <s v="Pizza Pomodoro"/>
    <x v="72"/>
    <m/>
    <n v="-40.1"/>
    <x v="8"/>
    <x v="1"/>
    <x v="0"/>
  </r>
  <r>
    <x v="1"/>
    <x v="99"/>
    <s v="Golden Arches"/>
    <x v="73"/>
    <m/>
    <n v="-15.1"/>
    <x v="8"/>
    <x v="1"/>
    <x v="0"/>
  </r>
  <r>
    <x v="0"/>
    <x v="100"/>
    <s v="Worldvision"/>
    <x v="19"/>
    <m/>
    <n v="-55"/>
    <x v="15"/>
    <x v="6"/>
    <x v="0"/>
  </r>
  <r>
    <x v="1"/>
    <x v="100"/>
    <s v="Fuel. Co"/>
    <x v="74"/>
    <m/>
    <n v="-66"/>
    <x v="6"/>
    <x v="3"/>
    <x v="0"/>
  </r>
  <r>
    <x v="1"/>
    <x v="100"/>
    <s v="Ground"/>
    <x v="1"/>
    <m/>
    <n v="-5"/>
    <x v="1"/>
    <x v="1"/>
    <x v="0"/>
  </r>
  <r>
    <x v="1"/>
    <x v="101"/>
    <s v="Ground"/>
    <x v="1"/>
    <m/>
    <n v="-5"/>
    <x v="1"/>
    <x v="1"/>
    <x v="0"/>
  </r>
  <r>
    <x v="1"/>
    <x v="102"/>
    <s v="Ground"/>
    <x v="1"/>
    <m/>
    <n v="-5"/>
    <x v="1"/>
    <x v="1"/>
    <x v="0"/>
  </r>
  <r>
    <x v="1"/>
    <x v="103"/>
    <s v="Ground"/>
    <x v="1"/>
    <m/>
    <n v="-5"/>
    <x v="1"/>
    <x v="1"/>
    <x v="0"/>
  </r>
  <r>
    <x v="1"/>
    <x v="104"/>
    <s v="Ground"/>
    <x v="1"/>
    <m/>
    <n v="-5"/>
    <x v="1"/>
    <x v="1"/>
    <x v="0"/>
  </r>
  <r>
    <x v="1"/>
    <x v="104"/>
    <s v="Green's"/>
    <x v="75"/>
    <m/>
    <n v="-164.9"/>
    <x v="4"/>
    <x v="2"/>
    <x v="0"/>
  </r>
  <r>
    <x v="1"/>
    <x v="105"/>
    <s v="Ted's Trainers"/>
    <x v="76"/>
    <m/>
    <n v="-127.9"/>
    <x v="0"/>
    <x v="0"/>
    <x v="0"/>
  </r>
  <r>
    <x v="1"/>
    <x v="105"/>
    <s v="BW Club"/>
    <x v="77"/>
    <m/>
    <n v="-300"/>
    <x v="7"/>
    <x v="0"/>
    <x v="0"/>
  </r>
  <r>
    <x v="1"/>
    <x v="106"/>
    <s v="Fashionistas"/>
    <x v="78"/>
    <m/>
    <n v="-148.1"/>
    <x v="0"/>
    <x v="0"/>
    <x v="0"/>
  </r>
  <r>
    <x v="1"/>
    <x v="106"/>
    <s v="Taxi Co."/>
    <x v="79"/>
    <m/>
    <n v="-26.1"/>
    <x v="9"/>
    <x v="3"/>
    <x v="0"/>
  </r>
  <r>
    <x v="1"/>
    <x v="107"/>
    <s v="Foodary"/>
    <x v="62"/>
    <m/>
    <n v="-15"/>
    <x v="8"/>
    <x v="1"/>
    <x v="0"/>
  </r>
  <r>
    <x v="1"/>
    <x v="107"/>
    <s v="Ground"/>
    <x v="1"/>
    <m/>
    <n v="-5"/>
    <x v="1"/>
    <x v="1"/>
    <x v="0"/>
  </r>
  <r>
    <x v="1"/>
    <x v="108"/>
    <s v="Ground"/>
    <x v="1"/>
    <m/>
    <n v="-5"/>
    <x v="1"/>
    <x v="1"/>
    <x v="0"/>
  </r>
  <r>
    <x v="1"/>
    <x v="109"/>
    <s v="Ground"/>
    <x v="1"/>
    <m/>
    <n v="-5"/>
    <x v="1"/>
    <x v="1"/>
    <x v="0"/>
  </r>
  <r>
    <x v="0"/>
    <x v="110"/>
    <s v="ACME Pty Ltd"/>
    <x v="0"/>
    <n v="4000"/>
    <n v="4000"/>
    <x v="14"/>
    <x v="5"/>
    <x v="1"/>
  </r>
  <r>
    <x v="0"/>
    <x v="110"/>
    <s v="Estate Mgt."/>
    <x v="2"/>
    <m/>
    <n v="-900"/>
    <x v="2"/>
    <x v="2"/>
    <x v="0"/>
  </r>
  <r>
    <x v="0"/>
    <x v="110"/>
    <s v="Finance Co."/>
    <x v="3"/>
    <m/>
    <n v="-150"/>
    <x v="3"/>
    <x v="3"/>
    <x v="0"/>
  </r>
  <r>
    <x v="1"/>
    <x v="110"/>
    <s v="Ground"/>
    <x v="1"/>
    <m/>
    <n v="-5"/>
    <x v="1"/>
    <x v="1"/>
    <x v="0"/>
  </r>
  <r>
    <x v="1"/>
    <x v="111"/>
    <s v="Ground"/>
    <x v="1"/>
    <m/>
    <n v="-5"/>
    <x v="1"/>
    <x v="1"/>
    <x v="0"/>
  </r>
  <r>
    <x v="1"/>
    <x v="112"/>
    <s v="Ground"/>
    <x v="1"/>
    <m/>
    <n v="-5"/>
    <x v="1"/>
    <x v="1"/>
    <x v="0"/>
  </r>
  <r>
    <x v="1"/>
    <x v="113"/>
    <s v="Ground"/>
    <x v="1"/>
    <m/>
    <n v="-5"/>
    <x v="1"/>
    <x v="1"/>
    <x v="0"/>
  </r>
  <r>
    <x v="1"/>
    <x v="113"/>
    <s v="Green's"/>
    <x v="16"/>
    <m/>
    <n v="-170"/>
    <x v="4"/>
    <x v="2"/>
    <x v="0"/>
  </r>
  <r>
    <x v="0"/>
    <x v="114"/>
    <s v="Elec. Co."/>
    <x v="80"/>
    <m/>
    <n v="-54.1"/>
    <x v="5"/>
    <x v="2"/>
    <x v="0"/>
  </r>
  <r>
    <x v="1"/>
    <x v="114"/>
    <s v="Ground"/>
    <x v="1"/>
    <m/>
    <n v="-5"/>
    <x v="1"/>
    <x v="1"/>
    <x v="0"/>
  </r>
  <r>
    <x v="1"/>
    <x v="115"/>
    <s v="Ground"/>
    <x v="1"/>
    <m/>
    <n v="-5"/>
    <x v="1"/>
    <x v="1"/>
    <x v="0"/>
  </r>
  <r>
    <x v="1"/>
    <x v="116"/>
    <s v="Fuel. Co"/>
    <x v="81"/>
    <m/>
    <n v="-81"/>
    <x v="6"/>
    <x v="3"/>
    <x v="0"/>
  </r>
  <r>
    <x v="1"/>
    <x v="116"/>
    <s v="Ground"/>
    <x v="1"/>
    <m/>
    <n v="-5"/>
    <x v="1"/>
    <x v="1"/>
    <x v="0"/>
  </r>
  <r>
    <x v="1"/>
    <x v="117"/>
    <s v="Ground"/>
    <x v="1"/>
    <m/>
    <n v="-5"/>
    <x v="1"/>
    <x v="1"/>
    <x v="0"/>
  </r>
  <r>
    <x v="1"/>
    <x v="118"/>
    <s v="Green's"/>
    <x v="82"/>
    <m/>
    <n v="-139.1"/>
    <x v="4"/>
    <x v="2"/>
    <x v="0"/>
  </r>
  <r>
    <x v="1"/>
    <x v="118"/>
    <s v="Ground"/>
    <x v="1"/>
    <m/>
    <n v="-5"/>
    <x v="1"/>
    <x v="1"/>
    <x v="0"/>
  </r>
  <r>
    <x v="1"/>
    <x v="119"/>
    <s v="Ground"/>
    <x v="1"/>
    <m/>
    <n v="-5"/>
    <x v="1"/>
    <x v="1"/>
    <x v="0"/>
  </r>
  <r>
    <x v="1"/>
    <x v="119"/>
    <s v="Event Cinemas"/>
    <x v="83"/>
    <m/>
    <n v="-43.9"/>
    <x v="7"/>
    <x v="0"/>
    <x v="0"/>
  </r>
  <r>
    <x v="1"/>
    <x v="119"/>
    <s v="Fashionistas"/>
    <x v="84"/>
    <m/>
    <n v="-101.80000000000001"/>
    <x v="0"/>
    <x v="0"/>
    <x v="0"/>
  </r>
  <r>
    <x v="1"/>
    <x v="119"/>
    <s v="Joe's Grill"/>
    <x v="85"/>
    <m/>
    <n v="-55.9"/>
    <x v="8"/>
    <x v="1"/>
    <x v="0"/>
  </r>
  <r>
    <x v="1"/>
    <x v="120"/>
    <s v="Taxi Co."/>
    <x v="15"/>
    <m/>
    <n v="-32"/>
    <x v="9"/>
    <x v="3"/>
    <x v="0"/>
  </r>
  <r>
    <x v="0"/>
    <x v="121"/>
    <s v="Muscle Beach"/>
    <x v="12"/>
    <m/>
    <n v="-30"/>
    <x v="10"/>
    <x v="0"/>
    <x v="0"/>
  </r>
  <r>
    <x v="1"/>
    <x v="121"/>
    <s v="Ground"/>
    <x v="1"/>
    <m/>
    <n v="-5"/>
    <x v="1"/>
    <x v="1"/>
    <x v="0"/>
  </r>
  <r>
    <x v="1"/>
    <x v="122"/>
    <s v="Ground"/>
    <x v="1"/>
    <m/>
    <n v="-5"/>
    <x v="1"/>
    <x v="1"/>
    <x v="0"/>
  </r>
  <r>
    <x v="0"/>
    <x v="122"/>
    <s v="Village Medical"/>
    <x v="51"/>
    <m/>
    <n v="-75"/>
    <x v="16"/>
    <x v="4"/>
    <x v="0"/>
  </r>
  <r>
    <x v="0"/>
    <x v="122"/>
    <s v="Phone Co."/>
    <x v="8"/>
    <m/>
    <n v="-40"/>
    <x v="12"/>
    <x v="2"/>
    <x v="0"/>
  </r>
  <r>
    <x v="1"/>
    <x v="123"/>
    <s v="Sam's Gifts"/>
    <x v="86"/>
    <m/>
    <n v="-49"/>
    <x v="13"/>
    <x v="0"/>
    <x v="0"/>
  </r>
  <r>
    <x v="1"/>
    <x v="123"/>
    <s v="Streaming Co."/>
    <x v="35"/>
    <m/>
    <n v="-35"/>
    <x v="7"/>
    <x v="0"/>
    <x v="0"/>
  </r>
  <r>
    <x v="1"/>
    <x v="123"/>
    <s v="Ground"/>
    <x v="1"/>
    <m/>
    <n v="-5"/>
    <x v="1"/>
    <x v="1"/>
    <x v="0"/>
  </r>
  <r>
    <x v="1"/>
    <x v="124"/>
    <s v="Ground"/>
    <x v="1"/>
    <m/>
    <n v="-5"/>
    <x v="1"/>
    <x v="1"/>
    <x v="0"/>
  </r>
  <r>
    <x v="1"/>
    <x v="125"/>
    <s v="Ground"/>
    <x v="1"/>
    <m/>
    <n v="-5"/>
    <x v="1"/>
    <x v="1"/>
    <x v="0"/>
  </r>
  <r>
    <x v="1"/>
    <x v="125"/>
    <s v="Green's"/>
    <x v="87"/>
    <m/>
    <n v="-174"/>
    <x v="4"/>
    <x v="2"/>
    <x v="0"/>
  </r>
  <r>
    <x v="1"/>
    <x v="126"/>
    <s v="Pizza Pomodoro"/>
    <x v="88"/>
    <m/>
    <n v="-41.1"/>
    <x v="8"/>
    <x v="1"/>
    <x v="0"/>
  </r>
  <r>
    <x v="1"/>
    <x v="127"/>
    <s v="Golden Arches"/>
    <x v="89"/>
    <m/>
    <n v="-16.2"/>
    <x v="8"/>
    <x v="1"/>
    <x v="0"/>
  </r>
  <r>
    <x v="0"/>
    <x v="128"/>
    <s v="Worldvision"/>
    <x v="19"/>
    <m/>
    <n v="-55"/>
    <x v="15"/>
    <x v="6"/>
    <x v="0"/>
  </r>
  <r>
    <x v="1"/>
    <x v="128"/>
    <s v="Fuel. Co"/>
    <x v="90"/>
    <m/>
    <n v="-67"/>
    <x v="6"/>
    <x v="3"/>
    <x v="0"/>
  </r>
  <r>
    <x v="1"/>
    <x v="128"/>
    <s v="Ground"/>
    <x v="1"/>
    <m/>
    <n v="-5"/>
    <x v="1"/>
    <x v="1"/>
    <x v="0"/>
  </r>
  <r>
    <x v="1"/>
    <x v="129"/>
    <s v="Ground"/>
    <x v="1"/>
    <m/>
    <n v="-5"/>
    <x v="1"/>
    <x v="1"/>
    <x v="0"/>
  </r>
  <r>
    <x v="1"/>
    <x v="130"/>
    <s v="Ground"/>
    <x v="1"/>
    <m/>
    <n v="-5"/>
    <x v="1"/>
    <x v="1"/>
    <x v="0"/>
  </r>
  <r>
    <x v="1"/>
    <x v="131"/>
    <s v="Ground"/>
    <x v="1"/>
    <m/>
    <n v="-5"/>
    <x v="1"/>
    <x v="1"/>
    <x v="0"/>
  </r>
  <r>
    <x v="1"/>
    <x v="132"/>
    <s v="Ground"/>
    <x v="1"/>
    <m/>
    <n v="-5"/>
    <x v="1"/>
    <x v="1"/>
    <x v="0"/>
  </r>
  <r>
    <x v="1"/>
    <x v="132"/>
    <s v="Green's"/>
    <x v="91"/>
    <m/>
    <n v="-165.8"/>
    <x v="4"/>
    <x v="2"/>
    <x v="0"/>
  </r>
  <r>
    <x v="1"/>
    <x v="133"/>
    <s v="Ted's Trainers"/>
    <x v="92"/>
    <m/>
    <n v="-128.80000000000001"/>
    <x v="0"/>
    <x v="0"/>
    <x v="0"/>
  </r>
  <r>
    <x v="1"/>
    <x v="133"/>
    <s v="Home Decorator"/>
    <x v="93"/>
    <m/>
    <n v="-235"/>
    <x v="17"/>
    <x v="0"/>
    <x v="0"/>
  </r>
  <r>
    <x v="1"/>
    <x v="134"/>
    <s v="Fashionistas"/>
    <x v="94"/>
    <m/>
    <n v="-149.19999999999999"/>
    <x v="0"/>
    <x v="0"/>
    <x v="0"/>
  </r>
  <r>
    <x v="1"/>
    <x v="134"/>
    <s v="Taxi Co."/>
    <x v="95"/>
    <m/>
    <n v="-27.200000000000003"/>
    <x v="9"/>
    <x v="3"/>
    <x v="0"/>
  </r>
  <r>
    <x v="1"/>
    <x v="135"/>
    <s v="Foodary"/>
    <x v="62"/>
    <m/>
    <n v="-15"/>
    <x v="8"/>
    <x v="1"/>
    <x v="0"/>
  </r>
  <r>
    <x v="1"/>
    <x v="136"/>
    <s v="Ground"/>
    <x v="1"/>
    <m/>
    <n v="-5"/>
    <x v="1"/>
    <x v="1"/>
    <x v="0"/>
  </r>
  <r>
    <x v="1"/>
    <x v="135"/>
    <s v="Ground"/>
    <x v="1"/>
    <m/>
    <n v="-5"/>
    <x v="1"/>
    <x v="1"/>
    <x v="0"/>
  </r>
  <r>
    <x v="0"/>
    <x v="137"/>
    <s v="ACME Pty Ltd"/>
    <x v="0"/>
    <n v="4000"/>
    <n v="4000"/>
    <x v="14"/>
    <x v="5"/>
    <x v="1"/>
  </r>
  <r>
    <x v="1"/>
    <x v="138"/>
    <s v="Ground"/>
    <x v="1"/>
    <m/>
    <n v="-5"/>
    <x v="1"/>
    <x v="1"/>
    <x v="0"/>
  </r>
  <r>
    <x v="0"/>
    <x v="138"/>
    <s v="Estate Mgt."/>
    <x v="2"/>
    <m/>
    <n v="-900"/>
    <x v="2"/>
    <x v="2"/>
    <x v="0"/>
  </r>
  <r>
    <x v="0"/>
    <x v="138"/>
    <s v="Finance Co."/>
    <x v="3"/>
    <m/>
    <n v="-150"/>
    <x v="3"/>
    <x v="3"/>
    <x v="0"/>
  </r>
  <r>
    <x v="1"/>
    <x v="138"/>
    <s v="Ground"/>
    <x v="1"/>
    <m/>
    <n v="-5"/>
    <x v="1"/>
    <x v="1"/>
    <x v="0"/>
  </r>
  <r>
    <x v="1"/>
    <x v="139"/>
    <s v="Ground"/>
    <x v="1"/>
    <m/>
    <n v="-5"/>
    <x v="1"/>
    <x v="1"/>
    <x v="0"/>
  </r>
  <r>
    <x v="1"/>
    <x v="140"/>
    <s v="Ground"/>
    <x v="1"/>
    <m/>
    <n v="-5"/>
    <x v="1"/>
    <x v="1"/>
    <x v="0"/>
  </r>
  <r>
    <x v="1"/>
    <x v="141"/>
    <s v="Ground"/>
    <x v="1"/>
    <m/>
    <n v="-5"/>
    <x v="1"/>
    <x v="1"/>
    <x v="0"/>
  </r>
  <r>
    <x v="1"/>
    <x v="141"/>
    <s v="Green's"/>
    <x v="96"/>
    <m/>
    <n v="-119"/>
    <x v="4"/>
    <x v="2"/>
    <x v="0"/>
  </r>
  <r>
    <x v="0"/>
    <x v="142"/>
    <s v="Elec. Co."/>
    <x v="19"/>
    <m/>
    <n v="-55"/>
    <x v="5"/>
    <x v="2"/>
    <x v="0"/>
  </r>
  <r>
    <x v="1"/>
    <x v="142"/>
    <s v="Ground"/>
    <x v="1"/>
    <m/>
    <n v="-5"/>
    <x v="1"/>
    <x v="1"/>
    <x v="0"/>
  </r>
  <r>
    <x v="1"/>
    <x v="143"/>
    <s v="Ground"/>
    <x v="1"/>
    <m/>
    <n v="-5"/>
    <x v="1"/>
    <x v="1"/>
    <x v="0"/>
  </r>
  <r>
    <x v="1"/>
    <x v="144"/>
    <s v="Fuel. Co"/>
    <x v="97"/>
    <m/>
    <n v="-82.1"/>
    <x v="6"/>
    <x v="3"/>
    <x v="0"/>
  </r>
  <r>
    <x v="1"/>
    <x v="144"/>
    <s v="Ground"/>
    <x v="1"/>
    <m/>
    <n v="-5"/>
    <x v="1"/>
    <x v="1"/>
    <x v="0"/>
  </r>
  <r>
    <x v="1"/>
    <x v="145"/>
    <s v="Ground"/>
    <x v="1"/>
    <m/>
    <n v="-5"/>
    <x v="1"/>
    <x v="1"/>
    <x v="0"/>
  </r>
  <r>
    <x v="1"/>
    <x v="146"/>
    <s v="Green's"/>
    <x v="98"/>
    <m/>
    <n v="-140.19999999999999"/>
    <x v="4"/>
    <x v="2"/>
    <x v="0"/>
  </r>
  <r>
    <x v="1"/>
    <x v="146"/>
    <s v="Ground"/>
    <x v="1"/>
    <m/>
    <n v="-5"/>
    <x v="1"/>
    <x v="1"/>
    <x v="0"/>
  </r>
  <r>
    <x v="1"/>
    <x v="147"/>
    <s v="Ground"/>
    <x v="1"/>
    <m/>
    <n v="-5"/>
    <x v="1"/>
    <x v="1"/>
    <x v="0"/>
  </r>
  <r>
    <x v="1"/>
    <x v="147"/>
    <s v="Event Cinemas"/>
    <x v="99"/>
    <m/>
    <n v="-44.9"/>
    <x v="7"/>
    <x v="0"/>
    <x v="0"/>
  </r>
  <r>
    <x v="1"/>
    <x v="147"/>
    <s v="Fashionistas"/>
    <x v="100"/>
    <m/>
    <n v="-102.9"/>
    <x v="0"/>
    <x v="0"/>
    <x v="0"/>
  </r>
  <r>
    <x v="1"/>
    <x v="147"/>
    <s v="Joe's Grill"/>
    <x v="101"/>
    <m/>
    <n v="-56.9"/>
    <x v="8"/>
    <x v="1"/>
    <x v="0"/>
  </r>
  <r>
    <x v="1"/>
    <x v="148"/>
    <s v="Taxi Co."/>
    <x v="102"/>
    <m/>
    <n v="-33.1"/>
    <x v="9"/>
    <x v="3"/>
    <x v="0"/>
  </r>
  <r>
    <x v="0"/>
    <x v="149"/>
    <s v="Muscle Beach"/>
    <x v="12"/>
    <m/>
    <n v="-30"/>
    <x v="10"/>
    <x v="0"/>
    <x v="0"/>
  </r>
  <r>
    <x v="1"/>
    <x v="149"/>
    <s v="Ground"/>
    <x v="1"/>
    <m/>
    <n v="-5"/>
    <x v="1"/>
    <x v="1"/>
    <x v="0"/>
  </r>
  <r>
    <x v="1"/>
    <x v="150"/>
    <s v="Ground"/>
    <x v="1"/>
    <m/>
    <n v="-5"/>
    <x v="1"/>
    <x v="1"/>
    <x v="0"/>
  </r>
  <r>
    <x v="0"/>
    <x v="150"/>
    <s v="Phone Co."/>
    <x v="8"/>
    <m/>
    <n v="-40"/>
    <x v="12"/>
    <x v="2"/>
    <x v="0"/>
  </r>
  <r>
    <x v="1"/>
    <x v="151"/>
    <s v="Sam's Gifts"/>
    <x v="103"/>
    <m/>
    <n v="-50.1"/>
    <x v="13"/>
    <x v="0"/>
    <x v="0"/>
  </r>
  <r>
    <x v="1"/>
    <x v="151"/>
    <s v="Streaming Co."/>
    <x v="35"/>
    <m/>
    <n v="-35"/>
    <x v="7"/>
    <x v="0"/>
    <x v="0"/>
  </r>
  <r>
    <x v="1"/>
    <x v="151"/>
    <s v="Ground"/>
    <x v="1"/>
    <m/>
    <n v="-5"/>
    <x v="1"/>
    <x v="1"/>
    <x v="0"/>
  </r>
  <r>
    <x v="1"/>
    <x v="152"/>
    <s v="Ground"/>
    <x v="1"/>
    <m/>
    <n v="-5"/>
    <x v="1"/>
    <x v="1"/>
    <x v="0"/>
  </r>
  <r>
    <x v="1"/>
    <x v="153"/>
    <s v="Ground"/>
    <x v="1"/>
    <m/>
    <n v="-5"/>
    <x v="1"/>
    <x v="1"/>
    <x v="0"/>
  </r>
  <r>
    <x v="1"/>
    <x v="153"/>
    <s v="Green's"/>
    <x v="104"/>
    <m/>
    <n v="-234"/>
    <x v="4"/>
    <x v="2"/>
    <x v="0"/>
  </r>
  <r>
    <x v="1"/>
    <x v="154"/>
    <s v="Pizza Pomodoro"/>
    <x v="105"/>
    <m/>
    <n v="-42.1"/>
    <x v="8"/>
    <x v="1"/>
    <x v="0"/>
  </r>
  <r>
    <x v="1"/>
    <x v="155"/>
    <s v="Golden Arches"/>
    <x v="106"/>
    <m/>
    <n v="-17.099999999999998"/>
    <x v="8"/>
    <x v="1"/>
    <x v="0"/>
  </r>
  <r>
    <x v="0"/>
    <x v="156"/>
    <s v="Worldvision"/>
    <x v="19"/>
    <m/>
    <n v="-55"/>
    <x v="15"/>
    <x v="6"/>
    <x v="0"/>
  </r>
  <r>
    <x v="1"/>
    <x v="156"/>
    <s v="Fuel. Co"/>
    <x v="107"/>
    <m/>
    <n v="-67.900000000000006"/>
    <x v="6"/>
    <x v="3"/>
    <x v="0"/>
  </r>
  <r>
    <x v="1"/>
    <x v="156"/>
    <s v="Ground"/>
    <x v="1"/>
    <m/>
    <n v="-5"/>
    <x v="1"/>
    <x v="1"/>
    <x v="0"/>
  </r>
  <r>
    <x v="1"/>
    <x v="157"/>
    <s v="Ground"/>
    <x v="1"/>
    <m/>
    <n v="-5"/>
    <x v="1"/>
    <x v="1"/>
    <x v="0"/>
  </r>
  <r>
    <x v="1"/>
    <x v="158"/>
    <s v="Ground"/>
    <x v="1"/>
    <m/>
    <n v="-5"/>
    <x v="1"/>
    <x v="1"/>
    <x v="0"/>
  </r>
  <r>
    <x v="1"/>
    <x v="159"/>
    <s v="Ground"/>
    <x v="1"/>
    <m/>
    <n v="-5"/>
    <x v="1"/>
    <x v="1"/>
    <x v="0"/>
  </r>
  <r>
    <x v="1"/>
    <x v="160"/>
    <s v="Ground"/>
    <x v="1"/>
    <m/>
    <n v="-5"/>
    <x v="1"/>
    <x v="1"/>
    <x v="0"/>
  </r>
  <r>
    <x v="1"/>
    <x v="160"/>
    <s v="Green's"/>
    <x v="108"/>
    <m/>
    <n v="-166.9"/>
    <x v="4"/>
    <x v="2"/>
    <x v="0"/>
  </r>
  <r>
    <x v="1"/>
    <x v="161"/>
    <s v="Ted's Trainers"/>
    <x v="109"/>
    <m/>
    <n v="-129.9"/>
    <x v="0"/>
    <x v="0"/>
    <x v="0"/>
  </r>
  <r>
    <x v="1"/>
    <x v="161"/>
    <s v="Ticketek"/>
    <x v="110"/>
    <m/>
    <n v="-180.29999999999998"/>
    <x v="7"/>
    <x v="0"/>
    <x v="0"/>
  </r>
  <r>
    <x v="1"/>
    <x v="162"/>
    <s v="Fashionistas"/>
    <x v="111"/>
    <m/>
    <n v="-150.1"/>
    <x v="0"/>
    <x v="0"/>
    <x v="0"/>
  </r>
  <r>
    <x v="1"/>
    <x v="162"/>
    <s v="Taxi Co."/>
    <x v="112"/>
    <m/>
    <n v="-28.200000000000003"/>
    <x v="9"/>
    <x v="3"/>
    <x v="0"/>
  </r>
  <r>
    <x v="1"/>
    <x v="162"/>
    <s v="Foodary"/>
    <x v="62"/>
    <m/>
    <n v="-15"/>
    <x v="8"/>
    <x v="1"/>
    <x v="0"/>
  </r>
  <r>
    <x v="1"/>
    <x v="163"/>
    <s v="Ground"/>
    <x v="1"/>
    <m/>
    <n v="-5"/>
    <x v="1"/>
    <x v="1"/>
    <x v="0"/>
  </r>
  <r>
    <x v="1"/>
    <x v="164"/>
    <s v="Ground"/>
    <x v="1"/>
    <m/>
    <n v="-5"/>
    <x v="1"/>
    <x v="1"/>
    <x v="0"/>
  </r>
  <r>
    <x v="0"/>
    <x v="165"/>
    <s v="ACME Pty Ltd"/>
    <x v="0"/>
    <n v="4000"/>
    <n v="4000"/>
    <x v="14"/>
    <x v="5"/>
    <x v="1"/>
  </r>
  <r>
    <x v="1"/>
    <x v="166"/>
    <s v="Ground"/>
    <x v="1"/>
    <m/>
    <n v="-5"/>
    <x v="1"/>
    <x v="1"/>
    <x v="0"/>
  </r>
  <r>
    <x v="0"/>
    <x v="167"/>
    <s v="Estate Mgt."/>
    <x v="2"/>
    <m/>
    <n v="-900"/>
    <x v="2"/>
    <x v="2"/>
    <x v="0"/>
  </r>
  <r>
    <x v="0"/>
    <x v="167"/>
    <s v="Finance Co."/>
    <x v="3"/>
    <m/>
    <n v="-150"/>
    <x v="3"/>
    <x v="3"/>
    <x v="0"/>
  </r>
  <r>
    <x v="1"/>
    <x v="167"/>
    <s v="Fodary"/>
    <x v="62"/>
    <m/>
    <n v="-15"/>
    <x v="8"/>
    <x v="1"/>
    <x v="0"/>
  </r>
  <r>
    <x v="1"/>
    <x v="167"/>
    <s v="Ground"/>
    <x v="1"/>
    <m/>
    <n v="-5"/>
    <x v="1"/>
    <x v="1"/>
    <x v="0"/>
  </r>
  <r>
    <x v="1"/>
    <x v="168"/>
    <s v="Ground"/>
    <x v="1"/>
    <m/>
    <n v="-5"/>
    <x v="1"/>
    <x v="1"/>
    <x v="0"/>
  </r>
  <r>
    <x v="1"/>
    <x v="169"/>
    <s v="Ground"/>
    <x v="1"/>
    <m/>
    <n v="-5"/>
    <x v="1"/>
    <x v="1"/>
    <x v="0"/>
  </r>
  <r>
    <x v="1"/>
    <x v="169"/>
    <s v="Green's"/>
    <x v="113"/>
    <m/>
    <n v="-180"/>
    <x v="4"/>
    <x v="2"/>
    <x v="0"/>
  </r>
  <r>
    <x v="0"/>
    <x v="170"/>
    <s v="Elec. Co."/>
    <x v="114"/>
    <m/>
    <n v="-56.1"/>
    <x v="5"/>
    <x v="2"/>
    <x v="0"/>
  </r>
  <r>
    <x v="1"/>
    <x v="170"/>
    <s v="Ground"/>
    <x v="1"/>
    <m/>
    <n v="-5"/>
    <x v="1"/>
    <x v="1"/>
    <x v="0"/>
  </r>
  <r>
    <x v="1"/>
    <x v="171"/>
    <s v="Ground"/>
    <x v="1"/>
    <m/>
    <n v="-5"/>
    <x v="1"/>
    <x v="1"/>
    <x v="0"/>
  </r>
  <r>
    <x v="1"/>
    <x v="172"/>
    <s v="Fuel. Co"/>
    <x v="115"/>
    <m/>
    <n v="-83.1"/>
    <x v="6"/>
    <x v="3"/>
    <x v="0"/>
  </r>
  <r>
    <x v="1"/>
    <x v="172"/>
    <s v="Ground"/>
    <x v="1"/>
    <m/>
    <n v="-5"/>
    <x v="1"/>
    <x v="1"/>
    <x v="0"/>
  </r>
  <r>
    <x v="1"/>
    <x v="173"/>
    <s v="Ground"/>
    <x v="1"/>
    <m/>
    <n v="-5"/>
    <x v="1"/>
    <x v="1"/>
    <x v="0"/>
  </r>
  <r>
    <x v="1"/>
    <x v="174"/>
    <s v="Green's"/>
    <x v="116"/>
    <m/>
    <n v="-141.1"/>
    <x v="4"/>
    <x v="2"/>
    <x v="0"/>
  </r>
  <r>
    <x v="1"/>
    <x v="174"/>
    <s v="Ground"/>
    <x v="1"/>
    <m/>
    <n v="-5"/>
    <x v="1"/>
    <x v="1"/>
    <x v="0"/>
  </r>
  <r>
    <x v="1"/>
    <x v="175"/>
    <s v="Ground"/>
    <x v="1"/>
    <m/>
    <n v="-5"/>
    <x v="1"/>
    <x v="1"/>
    <x v="0"/>
  </r>
  <r>
    <x v="1"/>
    <x v="175"/>
    <s v="Event Cinemas"/>
    <x v="117"/>
    <m/>
    <n v="-45.8"/>
    <x v="7"/>
    <x v="0"/>
    <x v="0"/>
  </r>
  <r>
    <x v="1"/>
    <x v="175"/>
    <s v="Fashionistas"/>
    <x v="118"/>
    <m/>
    <n v="-103.80000000000001"/>
    <x v="0"/>
    <x v="0"/>
    <x v="0"/>
  </r>
  <r>
    <x v="1"/>
    <x v="175"/>
    <s v="Joe's Grill"/>
    <x v="119"/>
    <m/>
    <n v="-58"/>
    <x v="8"/>
    <x v="1"/>
    <x v="0"/>
  </r>
  <r>
    <x v="1"/>
    <x v="176"/>
    <s v="Taxi Co."/>
    <x v="120"/>
    <m/>
    <n v="-34.200000000000003"/>
    <x v="9"/>
    <x v="3"/>
    <x v="0"/>
  </r>
  <r>
    <x v="0"/>
    <x v="177"/>
    <s v="Muscle Beach"/>
    <x v="12"/>
    <m/>
    <n v="-30"/>
    <x v="10"/>
    <x v="0"/>
    <x v="0"/>
  </r>
  <r>
    <x v="1"/>
    <x v="177"/>
    <s v="Ground"/>
    <x v="1"/>
    <m/>
    <n v="-5"/>
    <x v="1"/>
    <x v="1"/>
    <x v="0"/>
  </r>
  <r>
    <x v="1"/>
    <x v="178"/>
    <s v="Ground"/>
    <x v="1"/>
    <m/>
    <n v="-5"/>
    <x v="1"/>
    <x v="1"/>
    <x v="0"/>
  </r>
  <r>
    <x v="0"/>
    <x v="178"/>
    <s v="Phone Co."/>
    <x v="8"/>
    <m/>
    <n v="-40"/>
    <x v="12"/>
    <x v="2"/>
    <x v="0"/>
  </r>
  <r>
    <x v="1"/>
    <x v="179"/>
    <s v="Sam's Gifts"/>
    <x v="27"/>
    <m/>
    <n v="-51.1"/>
    <x v="13"/>
    <x v="0"/>
    <x v="0"/>
  </r>
  <r>
    <x v="1"/>
    <x v="179"/>
    <s v="Streaming Co."/>
    <x v="35"/>
    <m/>
    <n v="-35"/>
    <x v="7"/>
    <x v="0"/>
    <x v="0"/>
  </r>
  <r>
    <x v="1"/>
    <x v="179"/>
    <s v="Ground"/>
    <x v="1"/>
    <m/>
    <n v="-5"/>
    <x v="1"/>
    <x v="1"/>
    <x v="0"/>
  </r>
  <r>
    <x v="1"/>
    <x v="180"/>
    <s v="Ground"/>
    <x v="1"/>
    <m/>
    <n v="-5"/>
    <x v="1"/>
    <x v="1"/>
    <x v="0"/>
  </r>
  <r>
    <x v="1"/>
    <x v="181"/>
    <s v="Ground"/>
    <x v="1"/>
    <m/>
    <n v="-5"/>
    <x v="1"/>
    <x v="1"/>
    <x v="0"/>
  </r>
  <r>
    <x v="1"/>
    <x v="181"/>
    <s v="Green's"/>
    <x v="121"/>
    <m/>
    <n v="-176"/>
    <x v="4"/>
    <x v="2"/>
    <x v="0"/>
  </r>
  <r>
    <x v="1"/>
    <x v="182"/>
    <s v="Pizza Pomodoro"/>
    <x v="122"/>
    <m/>
    <n v="-43.1"/>
    <x v="8"/>
    <x v="1"/>
    <x v="0"/>
  </r>
  <r>
    <x v="1"/>
    <x v="183"/>
    <s v="Golden Arches"/>
    <x v="123"/>
    <m/>
    <n v="-18.2"/>
    <x v="8"/>
    <x v="1"/>
    <x v="0"/>
  </r>
  <r>
    <x v="0"/>
    <x v="184"/>
    <s v="Worldvision"/>
    <x v="19"/>
    <m/>
    <n v="-55"/>
    <x v="15"/>
    <x v="6"/>
    <x v="0"/>
  </r>
  <r>
    <x v="1"/>
    <x v="184"/>
    <s v="Fuel. Co"/>
    <x v="124"/>
    <m/>
    <n v="-68.800000000000011"/>
    <x v="6"/>
    <x v="3"/>
    <x v="0"/>
  </r>
  <r>
    <x v="1"/>
    <x v="184"/>
    <s v="Ground"/>
    <x v="1"/>
    <m/>
    <n v="-5"/>
    <x v="1"/>
    <x v="1"/>
    <x v="0"/>
  </r>
  <r>
    <x v="1"/>
    <x v="185"/>
    <s v="Ground"/>
    <x v="1"/>
    <m/>
    <n v="-5"/>
    <x v="1"/>
    <x v="1"/>
    <x v="0"/>
  </r>
  <r>
    <x v="1"/>
    <x v="186"/>
    <s v="Ground"/>
    <x v="1"/>
    <m/>
    <n v="-5"/>
    <x v="1"/>
    <x v="1"/>
    <x v="0"/>
  </r>
  <r>
    <x v="1"/>
    <x v="187"/>
    <s v="Ground"/>
    <x v="1"/>
    <m/>
    <n v="-5"/>
    <x v="1"/>
    <x v="1"/>
    <x v="0"/>
  </r>
  <r>
    <x v="1"/>
    <x v="188"/>
    <s v="Ground"/>
    <x v="1"/>
    <m/>
    <n v="-5"/>
    <x v="1"/>
    <x v="1"/>
    <x v="0"/>
  </r>
  <r>
    <x v="1"/>
    <x v="188"/>
    <s v="Green's"/>
    <x v="125"/>
    <m/>
    <n v="-193"/>
    <x v="4"/>
    <x v="2"/>
    <x v="0"/>
  </r>
  <r>
    <x v="1"/>
    <x v="189"/>
    <s v="Ted's Trainers"/>
    <x v="126"/>
    <m/>
    <n v="-130.80000000000001"/>
    <x v="0"/>
    <x v="0"/>
    <x v="0"/>
  </r>
  <r>
    <x v="1"/>
    <x v="189"/>
    <s v="Home Decorator"/>
    <x v="127"/>
    <m/>
    <n v="-181.39999999999998"/>
    <x v="17"/>
    <x v="0"/>
    <x v="0"/>
  </r>
  <r>
    <x v="1"/>
    <x v="190"/>
    <s v="Fashionistas"/>
    <x v="128"/>
    <m/>
    <n v="-151.19999999999999"/>
    <x v="0"/>
    <x v="0"/>
    <x v="0"/>
  </r>
  <r>
    <x v="1"/>
    <x v="190"/>
    <s v="Taxi Co."/>
    <x v="129"/>
    <m/>
    <n v="-29.300000000000004"/>
    <x v="9"/>
    <x v="3"/>
    <x v="0"/>
  </r>
  <r>
    <x v="1"/>
    <x v="190"/>
    <s v="Foodary"/>
    <x v="62"/>
    <m/>
    <n v="-15"/>
    <x v="8"/>
    <x v="1"/>
    <x v="0"/>
  </r>
  <r>
    <x v="1"/>
    <x v="191"/>
    <s v="Ground"/>
    <x v="1"/>
    <m/>
    <n v="-5"/>
    <x v="1"/>
    <x v="1"/>
    <x v="0"/>
  </r>
  <r>
    <x v="1"/>
    <x v="192"/>
    <s v="Ground"/>
    <x v="1"/>
    <m/>
    <n v="-5"/>
    <x v="1"/>
    <x v="1"/>
    <x v="0"/>
  </r>
  <r>
    <x v="0"/>
    <x v="192"/>
    <s v="ACME Pty Ltd"/>
    <x v="0"/>
    <n v="4000"/>
    <n v="4000"/>
    <x v="14"/>
    <x v="5"/>
    <x v="1"/>
  </r>
  <r>
    <x v="1"/>
    <x v="193"/>
    <s v="Ground"/>
    <x v="1"/>
    <m/>
    <n v="-5"/>
    <x v="1"/>
    <x v="1"/>
    <x v="0"/>
  </r>
  <r>
    <x v="0"/>
    <x v="194"/>
    <s v="Estate Mgt."/>
    <x v="2"/>
    <m/>
    <n v="-900"/>
    <x v="2"/>
    <x v="2"/>
    <x v="0"/>
  </r>
  <r>
    <x v="0"/>
    <x v="194"/>
    <s v="Finance Co."/>
    <x v="3"/>
    <m/>
    <n v="-150"/>
    <x v="3"/>
    <x v="3"/>
    <x v="0"/>
  </r>
  <r>
    <x v="1"/>
    <x v="194"/>
    <s v="Ground"/>
    <x v="1"/>
    <m/>
    <n v="-5"/>
    <x v="1"/>
    <x v="1"/>
    <x v="0"/>
  </r>
  <r>
    <x v="1"/>
    <x v="194"/>
    <s v="Ground"/>
    <x v="1"/>
    <m/>
    <n v="-5"/>
    <x v="1"/>
    <x v="1"/>
    <x v="0"/>
  </r>
  <r>
    <x v="1"/>
    <x v="195"/>
    <s v="Ground"/>
    <x v="1"/>
    <m/>
    <n v="-5"/>
    <x v="1"/>
    <x v="1"/>
    <x v="0"/>
  </r>
  <r>
    <x v="1"/>
    <x v="196"/>
    <s v="Ground"/>
    <x v="1"/>
    <m/>
    <n v="-5"/>
    <x v="1"/>
    <x v="1"/>
    <x v="0"/>
  </r>
  <r>
    <x v="1"/>
    <x v="196"/>
    <s v="Green's"/>
    <x v="42"/>
    <m/>
    <n v="-137"/>
    <x v="4"/>
    <x v="2"/>
    <x v="0"/>
  </r>
  <r>
    <x v="0"/>
    <x v="197"/>
    <s v="Elec. Co."/>
    <x v="130"/>
    <m/>
    <n v="-57"/>
    <x v="5"/>
    <x v="2"/>
    <x v="0"/>
  </r>
  <r>
    <x v="1"/>
    <x v="197"/>
    <s v="Ground"/>
    <x v="1"/>
    <m/>
    <n v="-5"/>
    <x v="1"/>
    <x v="1"/>
    <x v="0"/>
  </r>
  <r>
    <x v="1"/>
    <x v="198"/>
    <s v="Ground"/>
    <x v="1"/>
    <m/>
    <n v="-5"/>
    <x v="1"/>
    <x v="1"/>
    <x v="0"/>
  </r>
  <r>
    <x v="1"/>
    <x v="199"/>
    <s v="Fuel. Co"/>
    <x v="131"/>
    <m/>
    <n v="-84.199999999999989"/>
    <x v="6"/>
    <x v="3"/>
    <x v="0"/>
  </r>
  <r>
    <x v="1"/>
    <x v="199"/>
    <s v="Ground"/>
    <x v="1"/>
    <m/>
    <n v="-5"/>
    <x v="1"/>
    <x v="1"/>
    <x v="0"/>
  </r>
  <r>
    <x v="1"/>
    <x v="200"/>
    <s v="Ground"/>
    <x v="1"/>
    <m/>
    <n v="-5"/>
    <x v="1"/>
    <x v="1"/>
    <x v="0"/>
  </r>
  <r>
    <x v="1"/>
    <x v="201"/>
    <s v="Green's"/>
    <x v="132"/>
    <m/>
    <n v="-142.1"/>
    <x v="4"/>
    <x v="2"/>
    <x v="0"/>
  </r>
  <r>
    <x v="1"/>
    <x v="201"/>
    <s v="Ground"/>
    <x v="1"/>
    <m/>
    <n v="-5"/>
    <x v="1"/>
    <x v="1"/>
    <x v="0"/>
  </r>
  <r>
    <x v="1"/>
    <x v="202"/>
    <s v="Ground"/>
    <x v="1"/>
    <m/>
    <n v="-5"/>
    <x v="1"/>
    <x v="1"/>
    <x v="0"/>
  </r>
  <r>
    <x v="1"/>
    <x v="202"/>
    <s v="Event Cinemas"/>
    <x v="52"/>
    <m/>
    <n v="-46.8"/>
    <x v="7"/>
    <x v="0"/>
    <x v="0"/>
  </r>
  <r>
    <x v="1"/>
    <x v="202"/>
    <s v="Fashionistas"/>
    <x v="133"/>
    <m/>
    <n v="-104.70000000000002"/>
    <x v="0"/>
    <x v="0"/>
    <x v="0"/>
  </r>
  <r>
    <x v="1"/>
    <x v="202"/>
    <s v="Joe's Grill"/>
    <x v="134"/>
    <m/>
    <n v="-59.1"/>
    <x v="8"/>
    <x v="1"/>
    <x v="0"/>
  </r>
  <r>
    <x v="1"/>
    <x v="203"/>
    <s v="Taxi Co."/>
    <x v="135"/>
    <m/>
    <n v="-35.1"/>
    <x v="9"/>
    <x v="3"/>
    <x v="0"/>
  </r>
  <r>
    <x v="0"/>
    <x v="204"/>
    <s v="Muscle Beach"/>
    <x v="12"/>
    <m/>
    <n v="-30"/>
    <x v="10"/>
    <x v="0"/>
    <x v="0"/>
  </r>
  <r>
    <x v="1"/>
    <x v="204"/>
    <s v="Ground"/>
    <x v="1"/>
    <m/>
    <n v="-5"/>
    <x v="1"/>
    <x v="1"/>
    <x v="0"/>
  </r>
  <r>
    <x v="1"/>
    <x v="205"/>
    <s v="Ground"/>
    <x v="1"/>
    <m/>
    <n v="-5"/>
    <x v="1"/>
    <x v="1"/>
    <x v="0"/>
  </r>
  <r>
    <x v="0"/>
    <x v="205"/>
    <s v="Phone Co."/>
    <x v="8"/>
    <m/>
    <n v="-40"/>
    <x v="12"/>
    <x v="2"/>
    <x v="0"/>
  </r>
  <r>
    <x v="1"/>
    <x v="206"/>
    <s v="Sam's Gifts"/>
    <x v="46"/>
    <m/>
    <n v="-52.1"/>
    <x v="13"/>
    <x v="0"/>
    <x v="0"/>
  </r>
  <r>
    <x v="1"/>
    <x v="206"/>
    <s v="Streaming Co."/>
    <x v="35"/>
    <m/>
    <n v="-35"/>
    <x v="7"/>
    <x v="0"/>
    <x v="0"/>
  </r>
  <r>
    <x v="1"/>
    <x v="206"/>
    <s v="Ground"/>
    <x v="1"/>
    <m/>
    <n v="-5"/>
    <x v="1"/>
    <x v="1"/>
    <x v="0"/>
  </r>
  <r>
    <x v="1"/>
    <x v="207"/>
    <s v="Ground"/>
    <x v="1"/>
    <m/>
    <n v="-5"/>
    <x v="1"/>
    <x v="1"/>
    <x v="0"/>
  </r>
  <r>
    <x v="1"/>
    <x v="208"/>
    <s v="Ground"/>
    <x v="1"/>
    <m/>
    <n v="-5"/>
    <x v="1"/>
    <x v="1"/>
    <x v="0"/>
  </r>
  <r>
    <x v="1"/>
    <x v="208"/>
    <s v="Green's"/>
    <x v="136"/>
    <m/>
    <n v="-177"/>
    <x v="4"/>
    <x v="2"/>
    <x v="0"/>
  </r>
  <r>
    <x v="1"/>
    <x v="209"/>
    <s v="Pizza Pomodoro"/>
    <x v="137"/>
    <m/>
    <n v="-44.2"/>
    <x v="8"/>
    <x v="1"/>
    <x v="0"/>
  </r>
  <r>
    <x v="1"/>
    <x v="210"/>
    <s v="Golden Arches"/>
    <x v="138"/>
    <m/>
    <n v="-19.2"/>
    <x v="8"/>
    <x v="1"/>
    <x v="0"/>
  </r>
  <r>
    <x v="0"/>
    <x v="211"/>
    <s v="Worldvision"/>
    <x v="19"/>
    <m/>
    <n v="-55"/>
    <x v="15"/>
    <x v="6"/>
    <x v="0"/>
  </r>
  <r>
    <x v="1"/>
    <x v="211"/>
    <s v="Fuel. Co"/>
    <x v="139"/>
    <m/>
    <n v="-69.700000000000017"/>
    <x v="6"/>
    <x v="3"/>
    <x v="0"/>
  </r>
  <r>
    <x v="1"/>
    <x v="211"/>
    <s v="Ground"/>
    <x v="1"/>
    <m/>
    <n v="-5"/>
    <x v="1"/>
    <x v="1"/>
    <x v="0"/>
  </r>
  <r>
    <x v="1"/>
    <x v="212"/>
    <s v="Ground"/>
    <x v="1"/>
    <m/>
    <n v="-5"/>
    <x v="1"/>
    <x v="1"/>
    <x v="0"/>
  </r>
  <r>
    <x v="1"/>
    <x v="213"/>
    <s v="Ground"/>
    <x v="1"/>
    <m/>
    <n v="-5"/>
    <x v="1"/>
    <x v="1"/>
    <x v="0"/>
  </r>
  <r>
    <x v="1"/>
    <x v="214"/>
    <s v="Ground"/>
    <x v="1"/>
    <m/>
    <n v="-5"/>
    <x v="1"/>
    <x v="1"/>
    <x v="0"/>
  </r>
  <r>
    <x v="1"/>
    <x v="215"/>
    <s v="Ground"/>
    <x v="1"/>
    <m/>
    <n v="-5"/>
    <x v="1"/>
    <x v="1"/>
    <x v="0"/>
  </r>
  <r>
    <x v="1"/>
    <x v="215"/>
    <s v="Green's"/>
    <x v="140"/>
    <m/>
    <n v="-117"/>
    <x v="4"/>
    <x v="2"/>
    <x v="0"/>
  </r>
  <r>
    <x v="1"/>
    <x v="216"/>
    <s v="Ted's Trainers"/>
    <x v="141"/>
    <m/>
    <n v="-131.9"/>
    <x v="0"/>
    <x v="0"/>
    <x v="0"/>
  </r>
  <r>
    <x v="1"/>
    <x v="216"/>
    <s v="Ticketek"/>
    <x v="142"/>
    <m/>
    <n v="-182.39999999999998"/>
    <x v="7"/>
    <x v="0"/>
    <x v="0"/>
  </r>
  <r>
    <x v="1"/>
    <x v="217"/>
    <s v="Fashionistas"/>
    <x v="143"/>
    <m/>
    <n v="-152.29999999999998"/>
    <x v="0"/>
    <x v="0"/>
    <x v="0"/>
  </r>
  <r>
    <x v="1"/>
    <x v="217"/>
    <s v="Taxi Co."/>
    <x v="144"/>
    <m/>
    <n v="-30.300000000000004"/>
    <x v="9"/>
    <x v="3"/>
    <x v="0"/>
  </r>
  <r>
    <x v="1"/>
    <x v="217"/>
    <s v="Foodary"/>
    <x v="62"/>
    <m/>
    <n v="-15"/>
    <x v="8"/>
    <x v="1"/>
    <x v="0"/>
  </r>
  <r>
    <x v="1"/>
    <x v="218"/>
    <s v="Ground"/>
    <x v="1"/>
    <m/>
    <n v="-5"/>
    <x v="1"/>
    <x v="1"/>
    <x v="0"/>
  </r>
  <r>
    <x v="1"/>
    <x v="219"/>
    <s v="Ground"/>
    <x v="1"/>
    <m/>
    <n v="-5"/>
    <x v="1"/>
    <x v="1"/>
    <x v="0"/>
  </r>
  <r>
    <x v="0"/>
    <x v="219"/>
    <s v="ACME Pty Ltd"/>
    <x v="0"/>
    <n v="4000"/>
    <n v="4000"/>
    <x v="14"/>
    <x v="5"/>
    <x v="1"/>
  </r>
  <r>
    <x v="1"/>
    <x v="220"/>
    <s v="Ground"/>
    <x v="1"/>
    <m/>
    <n v="-5"/>
    <x v="1"/>
    <x v="1"/>
    <x v="0"/>
  </r>
  <r>
    <x v="0"/>
    <x v="221"/>
    <s v="Estate Mgt."/>
    <x v="2"/>
    <m/>
    <n v="-900"/>
    <x v="2"/>
    <x v="2"/>
    <x v="0"/>
  </r>
  <r>
    <x v="0"/>
    <x v="221"/>
    <s v="Finance Co."/>
    <x v="3"/>
    <m/>
    <n v="-150"/>
    <x v="3"/>
    <x v="3"/>
    <x v="0"/>
  </r>
  <r>
    <x v="1"/>
    <x v="221"/>
    <s v="Ground"/>
    <x v="1"/>
    <m/>
    <n v="-5"/>
    <x v="1"/>
    <x v="1"/>
    <x v="0"/>
  </r>
  <r>
    <x v="1"/>
    <x v="221"/>
    <s v="Ground"/>
    <x v="1"/>
    <m/>
    <n v="-5"/>
    <x v="1"/>
    <x v="1"/>
    <x v="0"/>
  </r>
  <r>
    <x v="1"/>
    <x v="222"/>
    <s v="Ground"/>
    <x v="1"/>
    <m/>
    <n v="-5"/>
    <x v="1"/>
    <x v="1"/>
    <x v="0"/>
  </r>
  <r>
    <x v="1"/>
    <x v="223"/>
    <s v="Ground"/>
    <x v="1"/>
    <m/>
    <n v="-5"/>
    <x v="1"/>
    <x v="1"/>
    <x v="0"/>
  </r>
  <r>
    <x v="1"/>
    <x v="223"/>
    <s v="Green's"/>
    <x v="145"/>
    <m/>
    <n v="-163.39999999999998"/>
    <x v="4"/>
    <x v="2"/>
    <x v="0"/>
  </r>
  <r>
    <x v="0"/>
    <x v="224"/>
    <s v="Elec. Co."/>
    <x v="146"/>
    <m/>
    <n v="-58.1"/>
    <x v="5"/>
    <x v="2"/>
    <x v="0"/>
  </r>
  <r>
    <x v="1"/>
    <x v="224"/>
    <s v="Ground"/>
    <x v="1"/>
    <m/>
    <n v="-5"/>
    <x v="1"/>
    <x v="1"/>
    <x v="0"/>
  </r>
  <r>
    <x v="1"/>
    <x v="225"/>
    <s v="Ground"/>
    <x v="1"/>
    <m/>
    <n v="-5"/>
    <x v="1"/>
    <x v="1"/>
    <x v="0"/>
  </r>
  <r>
    <x v="1"/>
    <x v="226"/>
    <s v="Fuel. Co"/>
    <x v="147"/>
    <m/>
    <n v="-85.299999999999983"/>
    <x v="6"/>
    <x v="3"/>
    <x v="0"/>
  </r>
  <r>
    <x v="1"/>
    <x v="226"/>
    <s v="Ground"/>
    <x v="1"/>
    <m/>
    <n v="-5"/>
    <x v="1"/>
    <x v="1"/>
    <x v="0"/>
  </r>
  <r>
    <x v="1"/>
    <x v="227"/>
    <s v="Ground"/>
    <x v="1"/>
    <m/>
    <n v="-5"/>
    <x v="1"/>
    <x v="1"/>
    <x v="0"/>
  </r>
  <r>
    <x v="1"/>
    <x v="228"/>
    <s v="Green's"/>
    <x v="148"/>
    <m/>
    <n v="-143"/>
    <x v="4"/>
    <x v="2"/>
    <x v="0"/>
  </r>
  <r>
    <x v="1"/>
    <x v="228"/>
    <s v="Ground"/>
    <x v="1"/>
    <m/>
    <n v="-5"/>
    <x v="1"/>
    <x v="1"/>
    <x v="0"/>
  </r>
  <r>
    <x v="1"/>
    <x v="229"/>
    <s v="Ground"/>
    <x v="1"/>
    <m/>
    <n v="-5"/>
    <x v="1"/>
    <x v="1"/>
    <x v="0"/>
  </r>
  <r>
    <x v="1"/>
    <x v="229"/>
    <s v="Event Cinemas"/>
    <x v="149"/>
    <m/>
    <n v="-47.8"/>
    <x v="7"/>
    <x v="0"/>
    <x v="0"/>
  </r>
  <r>
    <x v="1"/>
    <x v="229"/>
    <s v="Fashionistas"/>
    <x v="150"/>
    <m/>
    <n v="-105.80000000000001"/>
    <x v="0"/>
    <x v="0"/>
    <x v="0"/>
  </r>
  <r>
    <x v="1"/>
    <x v="229"/>
    <s v="Joe's Grill"/>
    <x v="151"/>
    <m/>
    <n v="-60.1"/>
    <x v="8"/>
    <x v="1"/>
    <x v="0"/>
  </r>
  <r>
    <x v="1"/>
    <x v="230"/>
    <s v="Taxi Co."/>
    <x v="152"/>
    <m/>
    <n v="-36.200000000000003"/>
    <x v="9"/>
    <x v="3"/>
    <x v="0"/>
  </r>
  <r>
    <x v="0"/>
    <x v="231"/>
    <s v="Muscle Beach"/>
    <x v="12"/>
    <m/>
    <n v="-30"/>
    <x v="10"/>
    <x v="0"/>
    <x v="0"/>
  </r>
  <r>
    <x v="1"/>
    <x v="231"/>
    <s v="Ground"/>
    <x v="1"/>
    <m/>
    <n v="-5"/>
    <x v="1"/>
    <x v="1"/>
    <x v="0"/>
  </r>
  <r>
    <x v="1"/>
    <x v="232"/>
    <s v="Ground"/>
    <x v="1"/>
    <m/>
    <n v="-5"/>
    <x v="1"/>
    <x v="1"/>
    <x v="0"/>
  </r>
  <r>
    <x v="0"/>
    <x v="232"/>
    <s v="Phone Co."/>
    <x v="8"/>
    <m/>
    <n v="-40"/>
    <x v="12"/>
    <x v="2"/>
    <x v="0"/>
  </r>
  <r>
    <x v="1"/>
    <x v="233"/>
    <s v="Sam's Gifts"/>
    <x v="32"/>
    <m/>
    <n v="-53"/>
    <x v="13"/>
    <x v="0"/>
    <x v="0"/>
  </r>
  <r>
    <x v="1"/>
    <x v="233"/>
    <s v="Streaming Co."/>
    <x v="35"/>
    <m/>
    <n v="-35"/>
    <x v="7"/>
    <x v="0"/>
    <x v="0"/>
  </r>
  <r>
    <x v="1"/>
    <x v="233"/>
    <s v="Ground"/>
    <x v="1"/>
    <m/>
    <n v="-5"/>
    <x v="1"/>
    <x v="1"/>
    <x v="0"/>
  </r>
  <r>
    <x v="1"/>
    <x v="234"/>
    <s v="Ground"/>
    <x v="1"/>
    <m/>
    <n v="-5"/>
    <x v="1"/>
    <x v="1"/>
    <x v="0"/>
  </r>
  <r>
    <x v="1"/>
    <x v="235"/>
    <s v="Ground"/>
    <x v="1"/>
    <m/>
    <n v="-5"/>
    <x v="1"/>
    <x v="1"/>
    <x v="0"/>
  </r>
  <r>
    <x v="1"/>
    <x v="235"/>
    <s v="Green's"/>
    <x v="153"/>
    <m/>
    <n v="-177.9"/>
    <x v="4"/>
    <x v="2"/>
    <x v="0"/>
  </r>
  <r>
    <x v="1"/>
    <x v="236"/>
    <s v="Pizza Pomodoro"/>
    <x v="154"/>
    <m/>
    <n v="-45.300000000000004"/>
    <x v="8"/>
    <x v="1"/>
    <x v="0"/>
  </r>
  <r>
    <x v="1"/>
    <x v="237"/>
    <s v="Golden Arches"/>
    <x v="155"/>
    <m/>
    <n v="-20.099999999999998"/>
    <x v="8"/>
    <x v="1"/>
    <x v="0"/>
  </r>
  <r>
    <x v="0"/>
    <x v="238"/>
    <s v="Worldvision"/>
    <x v="19"/>
    <m/>
    <n v="-55"/>
    <x v="15"/>
    <x v="6"/>
    <x v="0"/>
  </r>
  <r>
    <x v="1"/>
    <x v="238"/>
    <s v="Fuel. Co"/>
    <x v="156"/>
    <m/>
    <n v="-70.600000000000023"/>
    <x v="6"/>
    <x v="3"/>
    <x v="0"/>
  </r>
  <r>
    <x v="1"/>
    <x v="238"/>
    <s v="Ground"/>
    <x v="1"/>
    <m/>
    <n v="-5"/>
    <x v="1"/>
    <x v="1"/>
    <x v="0"/>
  </r>
  <r>
    <x v="1"/>
    <x v="239"/>
    <s v="Ground"/>
    <x v="1"/>
    <m/>
    <n v="-5"/>
    <x v="1"/>
    <x v="1"/>
    <x v="0"/>
  </r>
  <r>
    <x v="1"/>
    <x v="240"/>
    <s v="Ground"/>
    <x v="1"/>
    <m/>
    <n v="-5"/>
    <x v="1"/>
    <x v="1"/>
    <x v="0"/>
  </r>
  <r>
    <x v="1"/>
    <x v="241"/>
    <s v="Ground"/>
    <x v="1"/>
    <m/>
    <n v="-5"/>
    <x v="1"/>
    <x v="1"/>
    <x v="0"/>
  </r>
  <r>
    <x v="1"/>
    <x v="242"/>
    <s v="Ground"/>
    <x v="1"/>
    <m/>
    <n v="-5"/>
    <x v="1"/>
    <x v="1"/>
    <x v="0"/>
  </r>
  <r>
    <x v="1"/>
    <x v="242"/>
    <s v="Green's"/>
    <x v="157"/>
    <m/>
    <n v="-223"/>
    <x v="4"/>
    <x v="2"/>
    <x v="0"/>
  </r>
  <r>
    <x v="1"/>
    <x v="243"/>
    <s v="Ted's Trainers"/>
    <x v="158"/>
    <m/>
    <n v="-132.9"/>
    <x v="0"/>
    <x v="0"/>
    <x v="0"/>
  </r>
  <r>
    <x v="1"/>
    <x v="243"/>
    <s v="Global Fashion"/>
    <x v="23"/>
    <m/>
    <n v="-175"/>
    <x v="0"/>
    <x v="0"/>
    <x v="0"/>
  </r>
  <r>
    <x v="1"/>
    <x v="244"/>
    <s v="Fashionistas"/>
    <x v="159"/>
    <m/>
    <n v="-153.39999999999998"/>
    <x v="0"/>
    <x v="0"/>
    <x v="0"/>
  </r>
  <r>
    <x v="1"/>
    <x v="244"/>
    <s v="Taxi Co."/>
    <x v="160"/>
    <m/>
    <n v="-31.200000000000003"/>
    <x v="9"/>
    <x v="3"/>
    <x v="0"/>
  </r>
  <r>
    <x v="1"/>
    <x v="244"/>
    <s v="Foodary"/>
    <x v="62"/>
    <m/>
    <n v="-15"/>
    <x v="8"/>
    <x v="1"/>
    <x v="0"/>
  </r>
  <r>
    <x v="1"/>
    <x v="245"/>
    <s v="Ground"/>
    <x v="1"/>
    <m/>
    <n v="-5"/>
    <x v="1"/>
    <x v="1"/>
    <x v="0"/>
  </r>
  <r>
    <x v="1"/>
    <x v="246"/>
    <s v="Ground"/>
    <x v="1"/>
    <m/>
    <n v="-5"/>
    <x v="1"/>
    <x v="1"/>
    <x v="0"/>
  </r>
  <r>
    <x v="0"/>
    <x v="246"/>
    <s v="ACME Pty Ltd"/>
    <x v="0"/>
    <n v="4000"/>
    <n v="4000"/>
    <x v="14"/>
    <x v="5"/>
    <x v="1"/>
  </r>
  <r>
    <x v="1"/>
    <x v="247"/>
    <s v="Ground"/>
    <x v="1"/>
    <m/>
    <n v="-5"/>
    <x v="1"/>
    <x v="1"/>
    <x v="0"/>
  </r>
  <r>
    <x v="0"/>
    <x v="248"/>
    <s v="Estate Mgt."/>
    <x v="2"/>
    <m/>
    <n v="-900"/>
    <x v="2"/>
    <x v="2"/>
    <x v="0"/>
  </r>
  <r>
    <x v="0"/>
    <x v="248"/>
    <s v="Finance Co."/>
    <x v="3"/>
    <m/>
    <n v="-150"/>
    <x v="3"/>
    <x v="3"/>
    <x v="0"/>
  </r>
  <r>
    <x v="1"/>
    <x v="248"/>
    <s v="Ground"/>
    <x v="1"/>
    <m/>
    <n v="-5"/>
    <x v="1"/>
    <x v="1"/>
    <x v="0"/>
  </r>
  <r>
    <x v="1"/>
    <x v="248"/>
    <s v="Ground"/>
    <x v="1"/>
    <m/>
    <n v="-5"/>
    <x v="1"/>
    <x v="1"/>
    <x v="0"/>
  </r>
  <r>
    <x v="1"/>
    <x v="249"/>
    <s v="Ground"/>
    <x v="1"/>
    <m/>
    <n v="-5"/>
    <x v="1"/>
    <x v="1"/>
    <x v="0"/>
  </r>
  <r>
    <x v="1"/>
    <x v="250"/>
    <s v="Ground"/>
    <x v="1"/>
    <m/>
    <n v="-5"/>
    <x v="1"/>
    <x v="1"/>
    <x v="0"/>
  </r>
  <r>
    <x v="1"/>
    <x v="250"/>
    <s v="Green's"/>
    <x v="161"/>
    <m/>
    <n v="-105"/>
    <x v="4"/>
    <x v="2"/>
    <x v="0"/>
  </r>
  <r>
    <x v="0"/>
    <x v="251"/>
    <s v="Elec. Co."/>
    <x v="162"/>
    <m/>
    <n v="-59"/>
    <x v="5"/>
    <x v="2"/>
    <x v="0"/>
  </r>
  <r>
    <x v="1"/>
    <x v="251"/>
    <s v="Ground"/>
    <x v="1"/>
    <m/>
    <n v="-5"/>
    <x v="1"/>
    <x v="1"/>
    <x v="0"/>
  </r>
  <r>
    <x v="1"/>
    <x v="252"/>
    <s v="Ground"/>
    <x v="1"/>
    <m/>
    <n v="-5"/>
    <x v="1"/>
    <x v="1"/>
    <x v="0"/>
  </r>
  <r>
    <x v="1"/>
    <x v="253"/>
    <s v="Fuel. Co"/>
    <x v="163"/>
    <m/>
    <n v="-86.399999999999977"/>
    <x v="6"/>
    <x v="3"/>
    <x v="0"/>
  </r>
  <r>
    <x v="1"/>
    <x v="253"/>
    <s v="Ground"/>
    <x v="1"/>
    <m/>
    <n v="-5"/>
    <x v="1"/>
    <x v="1"/>
    <x v="0"/>
  </r>
  <r>
    <x v="1"/>
    <x v="254"/>
    <s v="Ground"/>
    <x v="1"/>
    <m/>
    <n v="-5"/>
    <x v="1"/>
    <x v="1"/>
    <x v="0"/>
  </r>
  <r>
    <x v="1"/>
    <x v="255"/>
    <s v="Green's"/>
    <x v="164"/>
    <m/>
    <n v="-143.9"/>
    <x v="4"/>
    <x v="2"/>
    <x v="0"/>
  </r>
  <r>
    <x v="1"/>
    <x v="255"/>
    <s v="Ground"/>
    <x v="1"/>
    <m/>
    <n v="-5"/>
    <x v="1"/>
    <x v="1"/>
    <x v="0"/>
  </r>
  <r>
    <x v="1"/>
    <x v="256"/>
    <s v="Ground"/>
    <x v="1"/>
    <m/>
    <n v="-5"/>
    <x v="1"/>
    <x v="1"/>
    <x v="0"/>
  </r>
  <r>
    <x v="1"/>
    <x v="256"/>
    <s v="Event Cinemas"/>
    <x v="165"/>
    <m/>
    <n v="-48.8"/>
    <x v="7"/>
    <x v="0"/>
    <x v="0"/>
  </r>
  <r>
    <x v="1"/>
    <x v="256"/>
    <s v="Fashionistas"/>
    <x v="166"/>
    <m/>
    <n v="-106.70000000000002"/>
    <x v="0"/>
    <x v="0"/>
    <x v="0"/>
  </r>
  <r>
    <x v="1"/>
    <x v="256"/>
    <s v="Joe's Grill"/>
    <x v="167"/>
    <m/>
    <n v="-61.1"/>
    <x v="8"/>
    <x v="1"/>
    <x v="0"/>
  </r>
  <r>
    <x v="1"/>
    <x v="257"/>
    <s v="Taxi Co."/>
    <x v="168"/>
    <m/>
    <n v="-37.200000000000003"/>
    <x v="9"/>
    <x v="3"/>
    <x v="0"/>
  </r>
  <r>
    <x v="0"/>
    <x v="258"/>
    <s v="Muscle Beach"/>
    <x v="12"/>
    <m/>
    <n v="-30"/>
    <x v="10"/>
    <x v="0"/>
    <x v="0"/>
  </r>
  <r>
    <x v="1"/>
    <x v="258"/>
    <s v="Ground"/>
    <x v="1"/>
    <m/>
    <n v="-5"/>
    <x v="1"/>
    <x v="1"/>
    <x v="0"/>
  </r>
  <r>
    <x v="1"/>
    <x v="259"/>
    <s v="Ground"/>
    <x v="1"/>
    <m/>
    <n v="-5"/>
    <x v="1"/>
    <x v="1"/>
    <x v="0"/>
  </r>
  <r>
    <x v="0"/>
    <x v="259"/>
    <s v="Village Medical"/>
    <x v="51"/>
    <m/>
    <n v="-75"/>
    <x v="16"/>
    <x v="4"/>
    <x v="0"/>
  </r>
  <r>
    <x v="0"/>
    <x v="259"/>
    <s v="Phone Co."/>
    <x v="8"/>
    <m/>
    <n v="-40"/>
    <x v="12"/>
    <x v="2"/>
    <x v="0"/>
  </r>
  <r>
    <x v="1"/>
    <x v="260"/>
    <s v="Sam's Gifts"/>
    <x v="80"/>
    <m/>
    <n v="-54.1"/>
    <x v="13"/>
    <x v="0"/>
    <x v="0"/>
  </r>
  <r>
    <x v="1"/>
    <x v="260"/>
    <s v="Streaming Co."/>
    <x v="35"/>
    <m/>
    <n v="-35"/>
    <x v="7"/>
    <x v="0"/>
    <x v="0"/>
  </r>
  <r>
    <x v="1"/>
    <x v="260"/>
    <s v="Ground"/>
    <x v="1"/>
    <m/>
    <n v="-5"/>
    <x v="1"/>
    <x v="1"/>
    <x v="0"/>
  </r>
  <r>
    <x v="1"/>
    <x v="261"/>
    <s v="Ground"/>
    <x v="1"/>
    <m/>
    <n v="-5"/>
    <x v="1"/>
    <x v="1"/>
    <x v="0"/>
  </r>
  <r>
    <x v="1"/>
    <x v="262"/>
    <s v="Ground"/>
    <x v="1"/>
    <m/>
    <n v="-5"/>
    <x v="1"/>
    <x v="1"/>
    <x v="0"/>
  </r>
  <r>
    <x v="1"/>
    <x v="262"/>
    <s v="Green's"/>
    <x v="169"/>
    <m/>
    <n v="-178.9"/>
    <x v="4"/>
    <x v="2"/>
    <x v="0"/>
  </r>
  <r>
    <x v="1"/>
    <x v="263"/>
    <s v="Pizza Pomodoro"/>
    <x v="170"/>
    <m/>
    <n v="-46.2"/>
    <x v="8"/>
    <x v="1"/>
    <x v="0"/>
  </r>
  <r>
    <x v="1"/>
    <x v="264"/>
    <s v="Golden Arches"/>
    <x v="171"/>
    <m/>
    <n v="-21.099999999999998"/>
    <x v="8"/>
    <x v="1"/>
    <x v="0"/>
  </r>
  <r>
    <x v="0"/>
    <x v="265"/>
    <s v="Worldvision"/>
    <x v="19"/>
    <m/>
    <n v="-55"/>
    <x v="15"/>
    <x v="6"/>
    <x v="0"/>
  </r>
  <r>
    <x v="1"/>
    <x v="265"/>
    <s v="Fuel. Co"/>
    <x v="172"/>
    <m/>
    <n v="-71.500000000000028"/>
    <x v="6"/>
    <x v="3"/>
    <x v="0"/>
  </r>
  <r>
    <x v="1"/>
    <x v="265"/>
    <s v="Ground"/>
    <x v="1"/>
    <m/>
    <n v="-5"/>
    <x v="1"/>
    <x v="1"/>
    <x v="0"/>
  </r>
  <r>
    <x v="1"/>
    <x v="266"/>
    <s v="Ground"/>
    <x v="1"/>
    <m/>
    <n v="-5"/>
    <x v="1"/>
    <x v="1"/>
    <x v="0"/>
  </r>
  <r>
    <x v="1"/>
    <x v="267"/>
    <s v="Ground"/>
    <x v="1"/>
    <m/>
    <n v="-5"/>
    <x v="1"/>
    <x v="1"/>
    <x v="0"/>
  </r>
  <r>
    <x v="1"/>
    <x v="268"/>
    <s v="Ground"/>
    <x v="1"/>
    <m/>
    <n v="-5"/>
    <x v="1"/>
    <x v="1"/>
    <x v="0"/>
  </r>
  <r>
    <x v="1"/>
    <x v="269"/>
    <s v="Ground"/>
    <x v="1"/>
    <m/>
    <n v="-5"/>
    <x v="1"/>
    <x v="1"/>
    <x v="0"/>
  </r>
  <r>
    <x v="1"/>
    <x v="269"/>
    <s v="Green's"/>
    <x v="173"/>
    <m/>
    <n v="-189"/>
    <x v="4"/>
    <x v="2"/>
    <x v="0"/>
  </r>
  <r>
    <x v="1"/>
    <x v="270"/>
    <s v="Ted's Trainers"/>
    <x v="174"/>
    <m/>
    <n v="-133.80000000000001"/>
    <x v="0"/>
    <x v="0"/>
    <x v="0"/>
  </r>
  <r>
    <x v="1"/>
    <x v="270"/>
    <s v="Ticketek"/>
    <x v="175"/>
    <m/>
    <n v="-184.39999999999998"/>
    <x v="7"/>
    <x v="0"/>
    <x v="0"/>
  </r>
  <r>
    <x v="1"/>
    <x v="271"/>
    <s v="Fashionistas"/>
    <x v="176"/>
    <m/>
    <n v="-154.49999999999997"/>
    <x v="0"/>
    <x v="0"/>
    <x v="0"/>
  </r>
  <r>
    <x v="1"/>
    <x v="271"/>
    <s v="Taxi Co."/>
    <x v="177"/>
    <m/>
    <n v="-32.1"/>
    <x v="9"/>
    <x v="3"/>
    <x v="0"/>
  </r>
  <r>
    <x v="1"/>
    <x v="271"/>
    <s v="Foodary"/>
    <x v="62"/>
    <m/>
    <n v="-15"/>
    <x v="8"/>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38E21-41B2-4337-B5D1-2BE80C0381D8}" name="ca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J11:J17" firstHeaderRow="1" firstDataRow="1" firstDataCol="1" rowPageCount="1" colPageCount="1"/>
  <pivotFields count="9">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showAll="0">
      <items count="179">
        <item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showAll="0">
      <items count="19">
        <item x="0"/>
        <item x="1"/>
        <item x="11"/>
        <item x="16"/>
        <item x="15"/>
        <item x="7"/>
        <item x="17"/>
        <item x="5"/>
        <item x="13"/>
        <item x="4"/>
        <item x="10"/>
        <item x="6"/>
        <item x="3"/>
        <item x="12"/>
        <item x="2"/>
        <item x="8"/>
        <item x="14"/>
        <item x="9"/>
        <item t="default"/>
      </items>
    </pivotField>
    <pivotField axis="axisRow" showAll="0" sortType="descending">
      <items count="8">
        <item x="3"/>
        <item x="5"/>
        <item x="4"/>
        <item x="2"/>
        <item x="0"/>
        <item x="1"/>
        <item x="6"/>
        <item t="default"/>
      </items>
    </pivotField>
    <pivotField axis="axisPage" showAll="0">
      <items count="3">
        <item x="0"/>
        <item x="1"/>
        <item t="default"/>
      </items>
    </pivotField>
  </pivotFields>
  <rowFields count="1">
    <field x="7"/>
  </rowFields>
  <rowItems count="6">
    <i>
      <x/>
    </i>
    <i>
      <x v="2"/>
    </i>
    <i>
      <x v="3"/>
    </i>
    <i>
      <x v="4"/>
    </i>
    <i>
      <x v="5"/>
    </i>
    <i>
      <x v="6"/>
    </i>
  </rowItems>
  <colItems count="1">
    <i/>
  </colItems>
  <pageFields count="1">
    <pageField fld="8"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B98C9-40B5-4524-9F18-9E1A67F51928}" name="net amt" cacheId="0" applyNumberFormats="0" applyBorderFormats="0" applyFontFormats="0" applyPatternFormats="0" applyAlignmentFormats="0" applyWidthHeightFormats="1" dataCaption="Values" grandTotalCaption="Net Total" updatedVersion="6" minRefreshableVersion="3" useAutoFormatting="1" itemPrintTitles="1" createdVersion="6" indent="0" outline="1" outlineData="1" multipleFieldFilters="0" chartFormat="22">
  <location ref="C49:D60" firstHeaderRow="1" firstDataRow="1" firstDataCol="1"/>
  <pivotFields count="9">
    <pivotField showAll="0">
      <items count="3">
        <item x="0"/>
        <item x="1"/>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179">
        <item sd="0"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dataField="1" showAll="0"/>
    <pivotField showAll="0"/>
    <pivotField showAll="0" sortType="descending">
      <items count="8">
        <item h="1" x="3"/>
        <item h="1" x="5"/>
        <item h="1" x="4"/>
        <item h="1" x="2"/>
        <item x="0"/>
        <item x="1"/>
        <item x="6"/>
        <item t="default"/>
      </items>
    </pivotField>
    <pivotField showAll="0">
      <items count="3">
        <item x="0"/>
        <item x="1"/>
        <item t="default"/>
      </items>
    </pivotField>
  </pivotFields>
  <rowFields count="1">
    <field x="1"/>
  </rowFields>
  <rowItems count="11">
    <i>
      <x v="1"/>
    </i>
    <i>
      <x v="2"/>
    </i>
    <i>
      <x v="3"/>
    </i>
    <i>
      <x v="4"/>
    </i>
    <i>
      <x v="5"/>
    </i>
    <i>
      <x v="6"/>
    </i>
    <i>
      <x v="7"/>
    </i>
    <i>
      <x v="8"/>
    </i>
    <i>
      <x v="9"/>
    </i>
    <i>
      <x v="10"/>
    </i>
    <i t="grand">
      <x/>
    </i>
  </rowItems>
  <colItems count="1">
    <i/>
  </colItems>
  <dataFields count="1">
    <dataField name="Sum of Amount" fld="5" baseField="0" baseItem="0"/>
  </dataFields>
  <formats count="1">
    <format dxfId="43">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3CBE7-88E5-416C-923C-C221888B4374}" name="tp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G3:H8" firstHeaderRow="1" firstDataRow="1" firstDataCol="1"/>
  <pivotFields count="9">
    <pivotField showAll="0">
      <items count="3">
        <item x="0"/>
        <item x="1"/>
        <item t="default"/>
      </items>
    </pivotField>
    <pivotField numFmtId="14" multipleItemSelectionAllowed="1" showAll="0">
      <items count="15">
        <item x="0"/>
        <item x="1"/>
        <item x="2"/>
        <item x="3"/>
        <item x="4"/>
        <item x="5"/>
        <item x="6"/>
        <item x="7"/>
        <item x="8"/>
        <item x="9"/>
        <item x="10"/>
        <item x="11"/>
        <item x="12"/>
        <item x="13"/>
        <item t="default"/>
      </items>
    </pivotField>
    <pivotField showAll="0"/>
    <pivotField dataField="1" showAll="0">
      <items count="179">
        <item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axis="axisRow" multipleItemSelectionAllowed="1" showAll="0" measureFilter="1">
      <items count="19">
        <item x="0"/>
        <item x="1"/>
        <item x="11"/>
        <item x="16"/>
        <item x="15"/>
        <item x="7"/>
        <item x="17"/>
        <item x="5"/>
        <item x="13"/>
        <item x="4"/>
        <item x="10"/>
        <item x="6"/>
        <item x="3"/>
        <item x="12"/>
        <item x="2"/>
        <item x="8"/>
        <item x="14"/>
        <item x="9"/>
        <item t="default"/>
      </items>
    </pivotField>
    <pivotField showAll="0" sortType="descending">
      <items count="8">
        <item x="3"/>
        <item x="5"/>
        <item x="4"/>
        <item x="2"/>
        <item x="0"/>
        <item x="1"/>
        <item x="6"/>
        <item t="default"/>
      </items>
    </pivotField>
    <pivotField showAll="0"/>
  </pivotFields>
  <rowFields count="1">
    <field x="6"/>
  </rowFields>
  <rowItems count="5">
    <i>
      <x/>
    </i>
    <i>
      <x v="5"/>
    </i>
    <i>
      <x v="9"/>
    </i>
    <i>
      <x v="12"/>
    </i>
    <i>
      <x v="14"/>
    </i>
  </rowItems>
  <colItems count="1">
    <i/>
  </colItems>
  <dataFields count="1">
    <dataField name="Sum of Expenses" fld="3" baseField="0" baseItem="0" numFmtId="5"/>
  </dataField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BFBC01-444C-441B-B73F-CF77026E3A8B}" name="ptheadlin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9">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179">
        <item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showAll="0"/>
    <pivotField axis="axisRow" showAll="0" sortType="descending">
      <items count="8">
        <item x="3"/>
        <item x="5"/>
        <item x="4"/>
        <item x="2"/>
        <item x="0"/>
        <item x="1"/>
        <item x="6"/>
        <item t="default"/>
      </items>
    </pivotField>
    <pivotField showAll="0"/>
  </pivotFields>
  <rowFields count="1">
    <field x="7"/>
  </rowFields>
  <rowItems count="8">
    <i>
      <x/>
    </i>
    <i>
      <x v="1"/>
    </i>
    <i>
      <x v="2"/>
    </i>
    <i>
      <x v="3"/>
    </i>
    <i>
      <x v="4"/>
    </i>
    <i>
      <x v="5"/>
    </i>
    <i>
      <x v="6"/>
    </i>
    <i t="grand">
      <x/>
    </i>
  </rowItems>
  <colItems count="1">
    <i/>
  </colItems>
  <dataFields count="1">
    <dataField name="Sum of Expenses"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E71EB3-4311-4321-8FDE-96F63608DB93}" name="circ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6:B19" firstHeaderRow="1" firstDataRow="1" firstDataCol="1"/>
  <pivotFields count="9">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179">
        <item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showAll="0"/>
    <pivotField showAll="0" sortType="descending">
      <items count="8">
        <item x="3"/>
        <item x="5"/>
        <item x="4"/>
        <item x="2"/>
        <item x="0"/>
        <item x="1"/>
        <item x="6"/>
        <item t="default"/>
      </items>
    </pivotField>
    <pivotField showAll="0"/>
  </pivotFields>
  <rowFields count="1">
    <field x="0"/>
  </rowFields>
  <rowItems count="3">
    <i>
      <x/>
    </i>
    <i>
      <x v="1"/>
    </i>
    <i t="grand">
      <x/>
    </i>
  </rowItems>
  <colItems count="1">
    <i/>
  </colItems>
  <dataFields count="1">
    <dataField name="Sum of Expenses" fld="3" baseField="0" baseItem="0" numFmtId="5"/>
  </dataFields>
  <formats count="1">
    <format dxfId="44">
      <pivotArea outline="0" collapsedLevelsAreSubtotals="1" fieldPosition="0"/>
    </format>
  </formats>
  <chartFormats count="3">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 chart="5" format="1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0FA3A0-974C-41EA-878A-653731FFD6BC}" name="PivotTable9" cacheId="0" applyNumberFormats="0" applyBorderFormats="0" applyFontFormats="0" applyPatternFormats="0" applyAlignmentFormats="0" applyWidthHeightFormats="1" dataCaption="Values" grandTotalCaption="Net Total" updatedVersion="6" minRefreshableVersion="3" useAutoFormatting="1" colGrandTotals="0" itemPrintTitles="1" createdVersion="6" indent="0" outline="1" outlineData="1" multipleFieldFilters="0" chartFormat="30">
  <location ref="C97:D105" firstHeaderRow="1" firstDataRow="1" firstDataCol="1" rowPageCount="1" colPageCount="1"/>
  <pivotFields count="9">
    <pivotField showAll="0">
      <items count="3">
        <item x="0"/>
        <item x="1"/>
        <item t="default"/>
      </items>
    </pivotField>
    <pivotField axis="axisPage" numFmtId="14" multipleItemSelectionAllowed="1" showAll="0">
      <items count="15">
        <item x="0"/>
        <item x="1"/>
        <item x="2"/>
        <item x="3"/>
        <item x="4"/>
        <item x="5"/>
        <item x="6"/>
        <item x="7"/>
        <item x="8"/>
        <item x="9"/>
        <item x="10"/>
        <item x="11"/>
        <item x="12"/>
        <item x="13"/>
        <item t="default"/>
      </items>
    </pivotField>
    <pivotField showAll="0"/>
    <pivotField showAll="0">
      <items count="179">
        <item sd="0"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dataField="1" showAll="0"/>
    <pivotField showAll="0"/>
    <pivotField axis="axisRow" showAll="0">
      <items count="8">
        <item x="5"/>
        <item x="2"/>
        <item x="1"/>
        <item x="3"/>
        <item x="0"/>
        <item x="6"/>
        <item x="4"/>
        <item t="default"/>
      </items>
    </pivotField>
    <pivotField showAll="0">
      <items count="3">
        <item x="0"/>
        <item x="1"/>
        <item t="default"/>
      </items>
    </pivotField>
  </pivotFields>
  <rowFields count="1">
    <field x="7"/>
  </rowFields>
  <rowItems count="8">
    <i>
      <x/>
    </i>
    <i>
      <x v="1"/>
    </i>
    <i>
      <x v="2"/>
    </i>
    <i>
      <x v="3"/>
    </i>
    <i>
      <x v="4"/>
    </i>
    <i>
      <x v="5"/>
    </i>
    <i>
      <x v="6"/>
    </i>
    <i t="grand">
      <x/>
    </i>
  </rowItems>
  <colItems count="1">
    <i/>
  </colItems>
  <pageFields count="1">
    <pageField fld="1" hier="-1"/>
  </pageFields>
  <dataFields count="1">
    <dataField name="Sum of Amount" fld="5" baseField="0" baseItem="0"/>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AD9C73-1DEC-4D3F-8D65-DA1C7F107767}" name="ex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25:B36" firstHeaderRow="1" firstDataRow="1" firstDataCol="1" rowPageCount="1" colPageCount="1"/>
  <pivotFields count="9">
    <pivotField showAll="0">
      <items count="3">
        <item x="0"/>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179">
        <item sd="0"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showAll="0"/>
    <pivotField showAll="0" sortType="descending">
      <items count="8">
        <item x="3"/>
        <item x="5"/>
        <item x="4"/>
        <item x="2"/>
        <item x="0"/>
        <item x="1"/>
        <item x="6"/>
        <item t="default"/>
      </items>
    </pivotField>
    <pivotField axis="axisPage" showAll="0">
      <items count="3">
        <item x="0"/>
        <item x="1"/>
        <item t="default"/>
      </items>
    </pivotField>
  </pivotFields>
  <rowFields count="1">
    <field x="1"/>
  </rowFields>
  <rowItems count="11">
    <i>
      <x v="1"/>
    </i>
    <i>
      <x v="2"/>
    </i>
    <i>
      <x v="3"/>
    </i>
    <i>
      <x v="4"/>
    </i>
    <i>
      <x v="5"/>
    </i>
    <i>
      <x v="6"/>
    </i>
    <i>
      <x v="7"/>
    </i>
    <i>
      <x v="8"/>
    </i>
    <i>
      <x v="9"/>
    </i>
    <i>
      <x v="10"/>
    </i>
    <i t="grand">
      <x/>
    </i>
  </rowItems>
  <colItems count="1">
    <i/>
  </colItems>
  <pageFields count="1">
    <pageField fld="8" item="0" hier="-1"/>
  </pageFields>
  <dataFields count="1">
    <dataField name="Sum of Expenses" fld="3" baseField="0" baseItem="0" numFmtId="3"/>
  </dataFields>
  <formats count="1">
    <format dxfId="46">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BE6767-CC9A-47CB-98C5-34E1A86A6F93}"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14">
  <location ref="G37:I60" firstHeaderRow="1" firstDataRow="1" firstDataCol="2" rowPageCount="1" colPageCount="1"/>
  <pivotFields count="9">
    <pivotField compact="0" outline="0" showAll="0">
      <items count="3">
        <item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outline="0" showAll="0">
      <items count="179">
        <item sd="0"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compact="0" outline="0" showAll="0"/>
    <pivotField compact="0" outline="0" showAll="0"/>
    <pivotField axis="axisRow" compact="0" outline="0" showAll="0">
      <items count="19">
        <item x="0"/>
        <item x="1"/>
        <item x="11"/>
        <item x="16"/>
        <item x="15"/>
        <item x="7"/>
        <item x="17"/>
        <item x="5"/>
        <item x="13"/>
        <item x="4"/>
        <item x="10"/>
        <item x="6"/>
        <item x="3"/>
        <item x="12"/>
        <item x="2"/>
        <item x="8"/>
        <item x="14"/>
        <item x="9"/>
        <item t="default"/>
      </items>
    </pivotField>
    <pivotField axis="axisRow" compact="0" outline="0" showAll="0" sortType="descending">
      <items count="8">
        <item x="3"/>
        <item x="5"/>
        <item x="4"/>
        <item x="2"/>
        <item x="0"/>
        <item x="1"/>
        <item x="6"/>
        <item t="default"/>
      </items>
    </pivotField>
    <pivotField axis="axisPage" compact="0" outline="0" showAll="0">
      <items count="3">
        <item x="0"/>
        <item x="1"/>
        <item t="default"/>
      </items>
    </pivotField>
  </pivotFields>
  <rowFields count="2">
    <field x="7"/>
    <field x="6"/>
  </rowFields>
  <rowItems count="23">
    <i>
      <x/>
      <x v="11"/>
    </i>
    <i r="1">
      <x v="12"/>
    </i>
    <i r="1">
      <x v="17"/>
    </i>
    <i t="default">
      <x/>
    </i>
    <i>
      <x v="2"/>
      <x v="2"/>
    </i>
    <i r="1">
      <x v="3"/>
    </i>
    <i t="default">
      <x v="2"/>
    </i>
    <i>
      <x v="3"/>
      <x v="7"/>
    </i>
    <i r="1">
      <x v="9"/>
    </i>
    <i r="1">
      <x v="13"/>
    </i>
    <i r="1">
      <x v="14"/>
    </i>
    <i t="default">
      <x v="3"/>
    </i>
    <i>
      <x v="4"/>
      <x/>
    </i>
    <i r="1">
      <x v="5"/>
    </i>
    <i r="1">
      <x v="6"/>
    </i>
    <i r="1">
      <x v="8"/>
    </i>
    <i r="1">
      <x v="10"/>
    </i>
    <i t="default">
      <x v="4"/>
    </i>
    <i>
      <x v="5"/>
      <x v="1"/>
    </i>
    <i r="1">
      <x v="15"/>
    </i>
    <i t="default">
      <x v="5"/>
    </i>
    <i>
      <x v="6"/>
      <x v="4"/>
    </i>
    <i t="default">
      <x v="6"/>
    </i>
  </rowItems>
  <colItems count="1">
    <i/>
  </colItems>
  <pageFields count="1">
    <pageField fld="8" item="0" hier="-1"/>
  </pageFields>
  <dataFields count="1">
    <dataField name="Sum of Expenses" fld="3" baseField="0" baseItem="0"/>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E0307E-D199-4AD2-9ECE-B411C92C8C23}" name="linchart" cacheId="0" applyNumberFormats="0" applyBorderFormats="0" applyFontFormats="0" applyPatternFormats="0" applyAlignmentFormats="0" applyWidthHeightFormats="1" dataCaption="Values" grandTotalCaption="Net Total" updatedVersion="6" minRefreshableVersion="3" useAutoFormatting="1" colGrandTotals="0" itemPrintTitles="1" createdVersion="6" indent="0" outline="1" outlineData="1" multipleFieldFilters="0" chartFormat="30">
  <location ref="C64:J76" firstHeaderRow="1" firstDataRow="2" firstDataCol="1" rowPageCount="1" colPageCount="1"/>
  <pivotFields count="9">
    <pivotField showAll="0">
      <items count="3">
        <item x="0"/>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179">
        <item sd="0" x="1"/>
        <item x="18"/>
        <item x="38"/>
        <item x="55"/>
        <item x="62"/>
        <item x="73"/>
        <item x="89"/>
        <item x="106"/>
        <item x="123"/>
        <item x="138"/>
        <item x="155"/>
        <item x="171"/>
        <item x="25"/>
        <item x="44"/>
        <item x="61"/>
        <item x="79"/>
        <item x="95"/>
        <item x="11"/>
        <item x="112"/>
        <item x="33"/>
        <item x="129"/>
        <item x="12"/>
        <item x="144"/>
        <item x="69"/>
        <item x="160"/>
        <item x="15"/>
        <item x="177"/>
        <item x="102"/>
        <item x="120"/>
        <item x="35"/>
        <item x="135"/>
        <item x="152"/>
        <item x="17"/>
        <item x="168"/>
        <item x="37"/>
        <item x="54"/>
        <item x="8"/>
        <item x="72"/>
        <item x="30"/>
        <item x="88"/>
        <item x="48"/>
        <item x="105"/>
        <item x="66"/>
        <item x="122"/>
        <item x="83"/>
        <item x="137"/>
        <item x="99"/>
        <item x="14"/>
        <item x="154"/>
        <item x="117"/>
        <item x="34"/>
        <item x="170"/>
        <item x="52"/>
        <item x="149"/>
        <item x="70"/>
        <item x="165"/>
        <item x="86"/>
        <item x="5"/>
        <item x="103"/>
        <item x="27"/>
        <item x="10"/>
        <item x="46"/>
        <item x="32"/>
        <item x="64"/>
        <item x="50"/>
        <item x="80"/>
        <item x="68"/>
        <item x="19"/>
        <item x="85"/>
        <item x="114"/>
        <item x="101"/>
        <item x="130"/>
        <item x="119"/>
        <item x="146"/>
        <item x="162"/>
        <item x="134"/>
        <item x="151"/>
        <item x="167"/>
        <item x="20"/>
        <item x="39"/>
        <item x="56"/>
        <item x="74"/>
        <item x="90"/>
        <item x="107"/>
        <item x="124"/>
        <item x="139"/>
        <item x="156"/>
        <item x="172"/>
        <item x="51"/>
        <item x="6"/>
        <item x="28"/>
        <item x="47"/>
        <item x="65"/>
        <item x="81"/>
        <item x="97"/>
        <item x="115"/>
        <item x="131"/>
        <item x="147"/>
        <item x="163"/>
        <item x="9"/>
        <item x="31"/>
        <item x="49"/>
        <item x="67"/>
        <item x="84"/>
        <item x="100"/>
        <item x="118"/>
        <item x="133"/>
        <item x="161"/>
        <item x="150"/>
        <item x="166"/>
        <item x="140"/>
        <item x="96"/>
        <item x="22"/>
        <item x="41"/>
        <item x="58"/>
        <item x="76"/>
        <item x="92"/>
        <item x="109"/>
        <item x="126"/>
        <item x="141"/>
        <item x="158"/>
        <item x="174"/>
        <item x="7"/>
        <item x="29"/>
        <item x="42"/>
        <item x="82"/>
        <item x="98"/>
        <item x="116"/>
        <item x="132"/>
        <item x="148"/>
        <item x="164"/>
        <item x="24"/>
        <item x="43"/>
        <item x="60"/>
        <item x="78"/>
        <item x="45"/>
        <item x="94"/>
        <item x="3"/>
        <item x="111"/>
        <item x="128"/>
        <item x="143"/>
        <item x="159"/>
        <item x="13"/>
        <item x="176"/>
        <item x="4"/>
        <item x="63"/>
        <item x="21"/>
        <item x="40"/>
        <item x="145"/>
        <item x="75"/>
        <item x="91"/>
        <item x="108"/>
        <item x="16"/>
        <item x="36"/>
        <item x="53"/>
        <item x="71"/>
        <item x="87"/>
        <item x="23"/>
        <item x="121"/>
        <item x="136"/>
        <item x="59"/>
        <item x="153"/>
        <item x="169"/>
        <item x="113"/>
        <item x="110"/>
        <item x="127"/>
        <item x="142"/>
        <item x="175"/>
        <item x="173"/>
        <item x="125"/>
        <item x="26"/>
        <item x="57"/>
        <item x="157"/>
        <item x="104"/>
        <item x="93"/>
        <item x="77"/>
        <item x="2"/>
        <item x="0"/>
        <item t="default"/>
      </items>
    </pivotField>
    <pivotField showAll="0"/>
    <pivotField showAll="0"/>
    <pivotField showAll="0"/>
    <pivotField axis="axisCol" showAll="0" sortType="descending">
      <items count="8">
        <item x="3"/>
        <item x="5"/>
        <item x="4"/>
        <item x="2"/>
        <item x="0"/>
        <item x="1"/>
        <item x="6"/>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s>
  <rowFields count="1">
    <field x="1"/>
  </rowFields>
  <rowItems count="11">
    <i>
      <x v="1"/>
    </i>
    <i>
      <x v="2"/>
    </i>
    <i>
      <x v="3"/>
    </i>
    <i>
      <x v="4"/>
    </i>
    <i>
      <x v="5"/>
    </i>
    <i>
      <x v="6"/>
    </i>
    <i>
      <x v="7"/>
    </i>
    <i>
      <x v="8"/>
    </i>
    <i>
      <x v="9"/>
    </i>
    <i>
      <x v="10"/>
    </i>
    <i t="grand">
      <x/>
    </i>
  </rowItems>
  <colFields count="1">
    <field x="7"/>
  </colFields>
  <colItems count="7">
    <i>
      <x v="3"/>
    </i>
    <i>
      <x v="4"/>
    </i>
    <i>
      <x/>
    </i>
    <i>
      <x v="5"/>
    </i>
    <i>
      <x v="6"/>
    </i>
    <i>
      <x v="2"/>
    </i>
    <i>
      <x v="1"/>
    </i>
  </colItems>
  <pageFields count="1">
    <pageField fld="8" hier="-1"/>
  </pageFields>
  <dataFields count="1">
    <dataField name="Sum of Expenses" fld="3" baseField="0" baseItem="0"/>
  </dataFields>
  <formats count="1">
    <format dxfId="48">
      <pivotArea outline="0" collapsedLevelsAreSubtotals="1" fieldPosition="0"/>
    </format>
  </formats>
  <chartFormats count="7">
    <chartFormat chart="29" format="14" series="1">
      <pivotArea type="data" outline="0" fieldPosition="0">
        <references count="2">
          <reference field="4294967294" count="1" selected="0">
            <x v="0"/>
          </reference>
          <reference field="7" count="1" selected="0">
            <x v="3"/>
          </reference>
        </references>
      </pivotArea>
    </chartFormat>
    <chartFormat chart="29" format="15" series="1">
      <pivotArea type="data" outline="0" fieldPosition="0">
        <references count="2">
          <reference field="4294967294" count="1" selected="0">
            <x v="0"/>
          </reference>
          <reference field="7" count="1" selected="0">
            <x v="4"/>
          </reference>
        </references>
      </pivotArea>
    </chartFormat>
    <chartFormat chart="29" format="16" series="1">
      <pivotArea type="data" outline="0" fieldPosition="0">
        <references count="2">
          <reference field="4294967294" count="1" selected="0">
            <x v="0"/>
          </reference>
          <reference field="7" count="1" selected="0">
            <x v="0"/>
          </reference>
        </references>
      </pivotArea>
    </chartFormat>
    <chartFormat chart="29" format="17" series="1">
      <pivotArea type="data" outline="0" fieldPosition="0">
        <references count="2">
          <reference field="4294967294" count="1" selected="0">
            <x v="0"/>
          </reference>
          <reference field="7" count="1" selected="0">
            <x v="5"/>
          </reference>
        </references>
      </pivotArea>
    </chartFormat>
    <chartFormat chart="29" format="18" series="1">
      <pivotArea type="data" outline="0" fieldPosition="0">
        <references count="2">
          <reference field="4294967294" count="1" selected="0">
            <x v="0"/>
          </reference>
          <reference field="7" count="1" selected="0">
            <x v="6"/>
          </reference>
        </references>
      </pivotArea>
    </chartFormat>
    <chartFormat chart="29" format="19" series="1">
      <pivotArea type="data" outline="0" fieldPosition="0">
        <references count="2">
          <reference field="4294967294" count="1" selected="0">
            <x v="0"/>
          </reference>
          <reference field="7" count="1" selected="0">
            <x v="2"/>
          </reference>
        </references>
      </pivotArea>
    </chartFormat>
    <chartFormat chart="29" format="20"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B923325-69D8-4A1F-BE03-376578A5A61D}" sourceName="Date">
  <pivotTables>
    <pivotTable tabId="3" name="tp5"/>
    <pivotTable tabId="3" name="net amt"/>
    <pivotTable tabId="3" name="ptheadline"/>
    <pivotTable tabId="3" name="PivotTable6"/>
    <pivotTable tabId="3" name="PivotTable9"/>
    <pivotTable tabId="3" name="cat"/>
  </pivotTables>
  <data>
    <tabular pivotCacheId="2007833568">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A7D9B0-B2B0-4096-960D-0E3975ECEECB}" sourceName="Category">
  <pivotTables>
    <pivotTable tabId="3" name="exp"/>
    <pivotTable tabId="3" name="PivotTable6"/>
    <pivotTable tabId="3" name="cat"/>
  </pivotTables>
  <data>
    <tabular pivotCacheId="2007833568">
      <items count="7">
        <i x="6" s="1"/>
        <i x="1" s="1"/>
        <i x="0" s="1"/>
        <i x="2" s="1"/>
        <i x="4"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AE2E93A-E555-40DE-A916-685C21C9B90D}" cache="Slicer_Date" caption="Months" columnCount="2" style="SlicerStyleDark2" rowHeight="252000"/>
  <slicer name="Category" xr10:uid="{ED69450E-B132-4AC8-BC56-21EF7293A4A9}" cache="Slicer_Category" caption="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EAF3EA-E44C-4274-A9FA-35BDF5083547}" name="Table2" displayName="Table2" ref="A1:I487" totalsRowShown="0" tableBorderDxfId="42">
  <autoFilter ref="A1:I487" xr:uid="{97966762-01AD-44F7-8A36-1591F1E15BA1}"/>
  <tableColumns count="9">
    <tableColumn id="1" xr3:uid="{D89195C3-61D3-4C54-8D62-CACF3D8D9E92}" name="Account" dataDxfId="41"/>
    <tableColumn id="2" xr3:uid="{A677D683-4910-458A-8F0B-73DB161960D5}" name="Date" dataDxfId="40"/>
    <tableColumn id="3" xr3:uid="{CDF05B87-405D-48A9-BCD1-DB32CA4E93E0}" name="Description" dataDxfId="39"/>
    <tableColumn id="4" xr3:uid="{70970E71-E1ED-4346-A6C6-A55D0EC5D794}" name="Expenses" dataDxfId="38"/>
    <tableColumn id="5" xr3:uid="{E46AB5F6-0A88-4A3D-908B-8BF742F9F0D5}" name="Income" dataDxfId="37"/>
    <tableColumn id="6" xr3:uid="{31E3C9F8-4282-404E-9590-0D82B4B5DE29}" name="Amount" dataDxfId="36">
      <calculatedColumnFormula>E2-D2</calculatedColumnFormula>
    </tableColumn>
    <tableColumn id="7" xr3:uid="{2452FD19-ABC8-4755-8D4C-9F36DC27E527}" name="Sub-category" dataDxfId="35"/>
    <tableColumn id="8" xr3:uid="{485D6BE0-786D-4A19-9B38-1BBF6811258D}" name="Category">
      <calculatedColumnFormula>VLOOKUP(Data!G2,TblDV[],2,TRUE)</calculatedColumnFormula>
    </tableColumn>
    <tableColumn id="9" xr3:uid="{50014AC7-56E2-45E9-9616-232922176BC2}" name="Category Type">
      <calculatedColumnFormula>IFERROR(VLOOKUP(H2,TblDV[],3,TRUE),"Expense")</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310FA4-26AB-4C74-A9C9-6CB265995025}" name="TblDV" displayName="TblDV" ref="A2:C20" totalsRowShown="0" headerRowDxfId="34" headerRowBorderDxfId="33">
  <autoFilter ref="A2:C20" xr:uid="{0AB34575-4D3B-4085-B3CB-93FE0138566C}"/>
  <tableColumns count="3">
    <tableColumn id="1" xr3:uid="{0E14CFB6-D5F5-4161-B497-9722EEEDD55B}" name="Sub-category"/>
    <tableColumn id="2" xr3:uid="{339733A8-B5BD-4F97-B825-B48236B706BC}" name="Category"/>
    <tableColumn id="3" xr3:uid="{A08B59D5-0288-4106-AF23-25322821ED91}" name="Category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D98D7-83E4-42AC-AEC0-D61720D046FD}">
  <dimension ref="I1:L25"/>
  <sheetViews>
    <sheetView showGridLines="0" tabSelected="1" topLeftCell="B1" zoomScaleNormal="100" workbookViewId="0">
      <selection activeCell="M23" sqref="M23"/>
    </sheetView>
  </sheetViews>
  <sheetFormatPr defaultRowHeight="15" x14ac:dyDescent="0.25"/>
  <cols>
    <col min="9" max="9" width="14.42578125" bestFit="1" customWidth="1"/>
    <col min="10" max="10" width="17" bestFit="1" customWidth="1"/>
  </cols>
  <sheetData>
    <row r="1" spans="12:12" ht="51.75" customHeight="1" x14ac:dyDescent="0.25"/>
    <row r="9" spans="12:12" x14ac:dyDescent="0.25">
      <c r="L9" t="s">
        <v>67</v>
      </c>
    </row>
    <row r="19" spans="9:11" x14ac:dyDescent="0.25">
      <c r="J19" s="21" t="s">
        <v>88</v>
      </c>
    </row>
    <row r="20" spans="9:11" x14ac:dyDescent="0.25">
      <c r="I20" s="16"/>
      <c r="J20" s="19"/>
      <c r="K20" s="19"/>
    </row>
    <row r="21" spans="9:11" x14ac:dyDescent="0.25">
      <c r="I21" s="16" t="str">
        <f>Pivot!G4</f>
        <v>Clothes</v>
      </c>
      <c r="J21" s="19">
        <f>Pivot!H4</f>
        <v>4303.6000000000004</v>
      </c>
      <c r="K21" s="19">
        <f>J21</f>
        <v>4303.6000000000004</v>
      </c>
    </row>
    <row r="22" spans="9:11" x14ac:dyDescent="0.25">
      <c r="I22" s="16" t="str">
        <f>Pivot!G5</f>
        <v>Entertainment</v>
      </c>
      <c r="J22" s="19">
        <f>Pivot!H5</f>
        <v>1812.6</v>
      </c>
      <c r="K22" s="19">
        <f>J22</f>
        <v>1812.6</v>
      </c>
    </row>
    <row r="23" spans="9:11" x14ac:dyDescent="0.25">
      <c r="I23" s="16" t="str">
        <f>Pivot!G6</f>
        <v>Groceries</v>
      </c>
      <c r="J23" s="19">
        <f>Pivot!H6</f>
        <v>6454.0999999999995</v>
      </c>
      <c r="K23" s="19">
        <f>J23</f>
        <v>6454.0999999999995</v>
      </c>
    </row>
    <row r="24" spans="9:11" x14ac:dyDescent="0.25">
      <c r="I24" s="16" t="str">
        <f>Pivot!G7</f>
        <v>MV Loan</v>
      </c>
      <c r="J24" s="19">
        <f>Pivot!H7</f>
        <v>1500</v>
      </c>
      <c r="K24" s="19">
        <f>J24</f>
        <v>1500</v>
      </c>
    </row>
    <row r="25" spans="9:11" x14ac:dyDescent="0.25">
      <c r="I25" t="str">
        <f>Pivot!G8</f>
        <v>Rent</v>
      </c>
      <c r="J25">
        <f>Pivot!H8</f>
        <v>9000</v>
      </c>
      <c r="K25" s="19">
        <f>J25</f>
        <v>9000</v>
      </c>
    </row>
  </sheetData>
  <conditionalFormatting sqref="K20:K25">
    <cfRule type="dataBar" priority="1">
      <dataBar showValue="0">
        <cfvo type="min"/>
        <cfvo type="max"/>
        <color theme="5" tint="-0.499984740745262"/>
      </dataBar>
      <extLst>
        <ext xmlns:x14="http://schemas.microsoft.com/office/spreadsheetml/2009/9/main" uri="{B025F937-C7B1-47D3-B67F-A62EFF666E3E}">
          <x14:id>{EEDB430D-F167-4194-9C2B-D5216E539671}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EDB430D-F167-4194-9C2B-D5216E539671}">
            <x14:dataBar minLength="0" maxLength="100" gradient="0">
              <x14:cfvo type="autoMin"/>
              <x14:cfvo type="autoMax"/>
              <x14:negativeFillColor rgb="FFFF0000"/>
              <x14:axisColor rgb="FF000000"/>
            </x14:dataBar>
          </x14:cfRule>
          <xm:sqref>K20:K25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9E49C-C086-4B3E-A190-63832CF003BE}">
  <dimension ref="A3:N105"/>
  <sheetViews>
    <sheetView zoomScale="85" zoomScaleNormal="85" workbookViewId="0">
      <selection activeCell="G4" sqref="G4:H8"/>
      <pivotSelection pane="bottomRight" showHeader="1" extendable="1" axis="axisRow" max="5" activeRow="3" activeCol="6" previousRow="7" previousCol="6" click="1" r:id="rId3">
        <pivotArea dataOnly="0" axis="axisRow" fieldPosition="0">
          <references count="1">
            <reference field="6" count="5">
              <x v="0"/>
              <x v="5"/>
              <x v="9"/>
              <x v="12"/>
              <x v="14"/>
            </reference>
          </references>
        </pivotArea>
      </pivotSelection>
    </sheetView>
  </sheetViews>
  <sheetFormatPr defaultRowHeight="15" x14ac:dyDescent="0.25"/>
  <cols>
    <col min="1" max="1" width="15.5703125" bestFit="1" customWidth="1"/>
    <col min="2" max="2" width="16" bestFit="1" customWidth="1"/>
    <col min="3" max="3" width="15.5703125" bestFit="1" customWidth="1"/>
    <col min="4" max="4" width="14.85546875" bestFit="1" customWidth="1"/>
    <col min="5" max="5" width="12.7109375" bestFit="1" customWidth="1"/>
    <col min="6" max="6" width="9.42578125" bestFit="1" customWidth="1"/>
    <col min="7" max="7" width="14.42578125" bestFit="1" customWidth="1"/>
    <col min="8" max="8" width="14.85546875" bestFit="1" customWidth="1"/>
    <col min="9" max="9" width="16" bestFit="1" customWidth="1"/>
    <col min="10" max="10" width="15.5703125" bestFit="1" customWidth="1"/>
    <col min="11" max="11" width="11.42578125" bestFit="1" customWidth="1"/>
    <col min="12" max="12" width="14.42578125" bestFit="1" customWidth="1"/>
    <col min="13" max="13" width="16" bestFit="1" customWidth="1"/>
    <col min="14" max="24" width="14.85546875" bestFit="1" customWidth="1"/>
    <col min="25" max="25" width="11.28515625" bestFit="1" customWidth="1"/>
    <col min="26" max="273" width="10.42578125" bestFit="1" customWidth="1"/>
    <col min="274" max="274" width="11.28515625" bestFit="1" customWidth="1"/>
  </cols>
  <sheetData>
    <row r="3" spans="1:12" x14ac:dyDescent="0.25">
      <c r="A3" s="15" t="s">
        <v>64</v>
      </c>
      <c r="B3" t="s">
        <v>66</v>
      </c>
      <c r="G3" s="15" t="s">
        <v>64</v>
      </c>
      <c r="H3" t="s">
        <v>66</v>
      </c>
    </row>
    <row r="4" spans="1:12" x14ac:dyDescent="0.25">
      <c r="A4" s="16" t="s">
        <v>63</v>
      </c>
      <c r="B4" s="19">
        <v>3526.6999999999994</v>
      </c>
      <c r="C4" s="19">
        <f>GETPIVOTDATA("Expenses",$A$3,"Category","Transport")</f>
        <v>3526.6999999999994</v>
      </c>
      <c r="G4" s="16" t="s">
        <v>19</v>
      </c>
      <c r="H4" s="19">
        <v>4303.6000000000004</v>
      </c>
    </row>
    <row r="5" spans="1:12" x14ac:dyDescent="0.25">
      <c r="A5" s="16" t="s">
        <v>2</v>
      </c>
      <c r="B5" s="19"/>
      <c r="C5" s="19">
        <f>GETPIVOTDATA("Expenses",$A$3,"Category","Medical")</f>
        <v>379</v>
      </c>
      <c r="G5" s="16" t="s">
        <v>17</v>
      </c>
      <c r="H5" s="19">
        <v>1812.6</v>
      </c>
    </row>
    <row r="6" spans="1:12" x14ac:dyDescent="0.25">
      <c r="A6" s="16" t="s">
        <v>60</v>
      </c>
      <c r="B6" s="19">
        <v>379</v>
      </c>
      <c r="C6" s="19">
        <f>GETPIVOTDATA("Expenses",$A$3,"Category","Living Expenses")</f>
        <v>16399.800000000003</v>
      </c>
      <c r="G6" s="16" t="s">
        <v>11</v>
      </c>
      <c r="H6" s="19">
        <v>6454.0999999999995</v>
      </c>
    </row>
    <row r="7" spans="1:12" x14ac:dyDescent="0.25">
      <c r="A7" s="16" t="s">
        <v>62</v>
      </c>
      <c r="B7" s="19">
        <v>16399.800000000003</v>
      </c>
      <c r="C7" s="19">
        <f>GETPIVOTDATA("Expenses",$A$3,"Category","Discretionary")</f>
        <v>7382.6000000000013</v>
      </c>
      <c r="G7" s="16" t="s">
        <v>9</v>
      </c>
      <c r="H7" s="19">
        <v>1500</v>
      </c>
    </row>
    <row r="8" spans="1:12" x14ac:dyDescent="0.25">
      <c r="A8" s="16" t="s">
        <v>57</v>
      </c>
      <c r="B8" s="19">
        <v>7382.6000000000013</v>
      </c>
      <c r="C8" s="19">
        <f>GETPIVOTDATA("Expenses",$A$3,"Category","Dining Out")</f>
        <v>2396.8999999999992</v>
      </c>
      <c r="G8" s="16" t="s">
        <v>7</v>
      </c>
      <c r="H8" s="19">
        <v>9000</v>
      </c>
    </row>
    <row r="9" spans="1:12" x14ac:dyDescent="0.25">
      <c r="A9" s="16" t="s">
        <v>59</v>
      </c>
      <c r="B9" s="19">
        <v>2396.8999999999992</v>
      </c>
      <c r="C9" s="19">
        <f>GETPIVOTDATA("Expenses",$A$3,"Category","Charity")</f>
        <v>560</v>
      </c>
      <c r="J9" s="15" t="s">
        <v>56</v>
      </c>
      <c r="K9" t="s">
        <v>58</v>
      </c>
    </row>
    <row r="10" spans="1:12" x14ac:dyDescent="0.25">
      <c r="A10" s="16" t="s">
        <v>61</v>
      </c>
      <c r="B10" s="19">
        <v>560</v>
      </c>
    </row>
    <row r="11" spans="1:12" x14ac:dyDescent="0.25">
      <c r="A11" s="16" t="s">
        <v>65</v>
      </c>
      <c r="B11" s="19">
        <v>30645.000000000004</v>
      </c>
      <c r="J11" s="15" t="s">
        <v>64</v>
      </c>
    </row>
    <row r="12" spans="1:12" x14ac:dyDescent="0.25">
      <c r="J12" s="16" t="s">
        <v>63</v>
      </c>
    </row>
    <row r="13" spans="1:12" x14ac:dyDescent="0.25">
      <c r="J13" s="16" t="s">
        <v>60</v>
      </c>
      <c r="L13" t="str">
        <f>_xlfn.IFS(NOT(ISBLANK(J17)),"All Expenses",TRUE,_xlfn.TEXTJOIN(",",TRUE,J12:J17))</f>
        <v>All Expenses</v>
      </c>
    </row>
    <row r="14" spans="1:12" x14ac:dyDescent="0.25">
      <c r="J14" s="16" t="s">
        <v>62</v>
      </c>
    </row>
    <row r="15" spans="1:12" x14ac:dyDescent="0.25">
      <c r="J15" s="16" t="s">
        <v>57</v>
      </c>
    </row>
    <row r="16" spans="1:12" x14ac:dyDescent="0.25">
      <c r="A16" s="15" t="s">
        <v>64</v>
      </c>
      <c r="B16" t="s">
        <v>66</v>
      </c>
      <c r="J16" s="16" t="s">
        <v>59</v>
      </c>
    </row>
    <row r="17" spans="1:10" x14ac:dyDescent="0.25">
      <c r="A17" s="16" t="s">
        <v>0</v>
      </c>
      <c r="B17" s="19">
        <v>12674.7</v>
      </c>
      <c r="J17" s="16" t="s">
        <v>61</v>
      </c>
    </row>
    <row r="18" spans="1:10" x14ac:dyDescent="0.25">
      <c r="A18" s="16" t="s">
        <v>3</v>
      </c>
      <c r="B18" s="19">
        <v>17970.300000000003</v>
      </c>
    </row>
    <row r="19" spans="1:10" x14ac:dyDescent="0.25">
      <c r="A19" s="16" t="s">
        <v>65</v>
      </c>
      <c r="B19" s="19">
        <v>30645.000000000004</v>
      </c>
      <c r="C19" s="19">
        <f>GETPIVOTDATA("Expenses",$A$16)</f>
        <v>30645.000000000004</v>
      </c>
    </row>
    <row r="23" spans="1:10" x14ac:dyDescent="0.25">
      <c r="A23" s="15" t="s">
        <v>56</v>
      </c>
      <c r="B23" t="s">
        <v>58</v>
      </c>
    </row>
    <row r="25" spans="1:10" x14ac:dyDescent="0.25">
      <c r="A25" s="15" t="s">
        <v>64</v>
      </c>
      <c r="B25" t="s">
        <v>66</v>
      </c>
    </row>
    <row r="26" spans="1:10" x14ac:dyDescent="0.25">
      <c r="A26" s="20" t="s">
        <v>70</v>
      </c>
      <c r="B26" s="18">
        <v>3058</v>
      </c>
    </row>
    <row r="27" spans="1:10" x14ac:dyDescent="0.25">
      <c r="A27" s="20" t="s">
        <v>71</v>
      </c>
      <c r="B27" s="18">
        <v>2934.6000000000004</v>
      </c>
    </row>
    <row r="28" spans="1:10" x14ac:dyDescent="0.25">
      <c r="A28" s="20" t="s">
        <v>72</v>
      </c>
      <c r="B28" s="18">
        <v>3079.7</v>
      </c>
    </row>
    <row r="29" spans="1:10" x14ac:dyDescent="0.25">
      <c r="A29" s="20" t="s">
        <v>73</v>
      </c>
      <c r="B29" s="18">
        <v>3068</v>
      </c>
    </row>
    <row r="30" spans="1:10" x14ac:dyDescent="0.25">
      <c r="A30" s="20" t="s">
        <v>74</v>
      </c>
      <c r="B30" s="18">
        <v>3146.1</v>
      </c>
    </row>
    <row r="31" spans="1:10" x14ac:dyDescent="0.25">
      <c r="A31" s="20" t="s">
        <v>75</v>
      </c>
      <c r="B31" s="18">
        <v>3035.7</v>
      </c>
    </row>
    <row r="32" spans="1:10" x14ac:dyDescent="0.25">
      <c r="A32" s="20" t="s">
        <v>76</v>
      </c>
      <c r="B32" s="18">
        <v>3095</v>
      </c>
    </row>
    <row r="33" spans="1:13" x14ac:dyDescent="0.25">
      <c r="A33" s="20" t="s">
        <v>77</v>
      </c>
      <c r="B33" s="18">
        <v>2982.0999999999995</v>
      </c>
    </row>
    <row r="34" spans="1:13" x14ac:dyDescent="0.25">
      <c r="A34" s="20" t="s">
        <v>78</v>
      </c>
      <c r="B34" s="18">
        <v>3117.1</v>
      </c>
    </row>
    <row r="35" spans="1:13" x14ac:dyDescent="0.25">
      <c r="A35" s="20" t="s">
        <v>79</v>
      </c>
      <c r="B35" s="18">
        <v>3128.6999999999994</v>
      </c>
      <c r="G35" s="15" t="s">
        <v>56</v>
      </c>
      <c r="H35" t="s">
        <v>58</v>
      </c>
    </row>
    <row r="36" spans="1:13" x14ac:dyDescent="0.25">
      <c r="A36" s="20" t="s">
        <v>65</v>
      </c>
      <c r="B36" s="18">
        <v>30644.999999999996</v>
      </c>
    </row>
    <row r="37" spans="1:13" x14ac:dyDescent="0.25">
      <c r="G37" s="15" t="s">
        <v>55</v>
      </c>
      <c r="H37" s="15" t="s">
        <v>52</v>
      </c>
      <c r="I37" t="s">
        <v>66</v>
      </c>
    </row>
    <row r="38" spans="1:13" x14ac:dyDescent="0.25">
      <c r="G38" t="s">
        <v>63</v>
      </c>
      <c r="H38" t="s">
        <v>15</v>
      </c>
      <c r="I38" s="18">
        <v>1424.5</v>
      </c>
      <c r="K38" t="s">
        <v>55</v>
      </c>
      <c r="L38" t="s">
        <v>52</v>
      </c>
      <c r="M38" t="s">
        <v>66</v>
      </c>
    </row>
    <row r="39" spans="1:13" x14ac:dyDescent="0.25">
      <c r="H39" t="s">
        <v>9</v>
      </c>
      <c r="I39" s="18">
        <v>1500</v>
      </c>
      <c r="K39" t="s">
        <v>63</v>
      </c>
      <c r="L39" t="s">
        <v>15</v>
      </c>
      <c r="M39">
        <v>1424.5</v>
      </c>
    </row>
    <row r="40" spans="1:13" x14ac:dyDescent="0.25">
      <c r="H40" t="s">
        <v>23</v>
      </c>
      <c r="I40" s="18">
        <v>602.20000000000016</v>
      </c>
      <c r="L40" t="s">
        <v>9</v>
      </c>
      <c r="M40">
        <v>1500</v>
      </c>
    </row>
    <row r="41" spans="1:13" x14ac:dyDescent="0.25">
      <c r="G41" t="s">
        <v>82</v>
      </c>
      <c r="I41" s="18">
        <v>3526.7000000000003</v>
      </c>
      <c r="L41" t="s">
        <v>23</v>
      </c>
      <c r="M41">
        <v>602.20000000000016</v>
      </c>
    </row>
    <row r="42" spans="1:13" x14ac:dyDescent="0.25">
      <c r="G42" t="s">
        <v>60</v>
      </c>
      <c r="H42" t="s">
        <v>27</v>
      </c>
      <c r="I42" s="18">
        <v>154</v>
      </c>
      <c r="K42" t="s">
        <v>82</v>
      </c>
      <c r="M42">
        <v>3526.7000000000003</v>
      </c>
    </row>
    <row r="43" spans="1:13" x14ac:dyDescent="0.25">
      <c r="C43" s="17"/>
      <c r="D43" s="17"/>
      <c r="H43" t="s">
        <v>41</v>
      </c>
      <c r="I43" s="18">
        <v>225</v>
      </c>
      <c r="K43" t="s">
        <v>60</v>
      </c>
      <c r="L43" t="s">
        <v>27</v>
      </c>
      <c r="M43">
        <v>154</v>
      </c>
    </row>
    <row r="44" spans="1:13" x14ac:dyDescent="0.25">
      <c r="C44" s="20"/>
      <c r="D44" s="18"/>
      <c r="G44" t="s">
        <v>83</v>
      </c>
      <c r="I44" s="18">
        <v>379</v>
      </c>
      <c r="L44" t="s">
        <v>41</v>
      </c>
      <c r="M44">
        <v>225</v>
      </c>
    </row>
    <row r="45" spans="1:13" x14ac:dyDescent="0.25">
      <c r="C45" s="20"/>
      <c r="D45" s="18"/>
      <c r="G45" t="s">
        <v>62</v>
      </c>
      <c r="H45" t="s">
        <v>13</v>
      </c>
      <c r="I45" s="18">
        <v>545.70000000000005</v>
      </c>
      <c r="K45" t="s">
        <v>83</v>
      </c>
      <c r="M45">
        <v>379</v>
      </c>
    </row>
    <row r="46" spans="1:13" x14ac:dyDescent="0.25">
      <c r="C46" s="20"/>
      <c r="D46" s="18"/>
      <c r="H46" t="s">
        <v>11</v>
      </c>
      <c r="I46" s="18">
        <v>6454.0999999999995</v>
      </c>
      <c r="K46" t="s">
        <v>62</v>
      </c>
      <c r="L46" t="s">
        <v>13</v>
      </c>
      <c r="M46">
        <v>545.70000000000005</v>
      </c>
    </row>
    <row r="47" spans="1:13" x14ac:dyDescent="0.25">
      <c r="H47" t="s">
        <v>29</v>
      </c>
      <c r="I47" s="18">
        <v>400</v>
      </c>
      <c r="L47" t="s">
        <v>11</v>
      </c>
      <c r="M47">
        <v>6454.0999999999995</v>
      </c>
    </row>
    <row r="48" spans="1:13" x14ac:dyDescent="0.25">
      <c r="H48" t="s">
        <v>7</v>
      </c>
      <c r="I48" s="18">
        <v>9000</v>
      </c>
      <c r="L48" t="s">
        <v>29</v>
      </c>
      <c r="M48">
        <v>400</v>
      </c>
    </row>
    <row r="49" spans="3:13" x14ac:dyDescent="0.25">
      <c r="C49" s="15" t="s">
        <v>64</v>
      </c>
      <c r="D49" t="s">
        <v>80</v>
      </c>
      <c r="G49" t="s">
        <v>84</v>
      </c>
      <c r="I49" s="18">
        <v>16399.8</v>
      </c>
      <c r="L49" t="s">
        <v>7</v>
      </c>
      <c r="M49">
        <v>9000</v>
      </c>
    </row>
    <row r="50" spans="3:13" x14ac:dyDescent="0.25">
      <c r="C50" s="20" t="s">
        <v>70</v>
      </c>
      <c r="D50" s="18">
        <v>942</v>
      </c>
      <c r="G50" t="s">
        <v>57</v>
      </c>
      <c r="H50" t="s">
        <v>19</v>
      </c>
      <c r="I50" s="18">
        <v>4303.6000000000004</v>
      </c>
      <c r="K50" t="s">
        <v>84</v>
      </c>
      <c r="M50">
        <v>16399.8</v>
      </c>
    </row>
    <row r="51" spans="3:13" x14ac:dyDescent="0.25">
      <c r="C51" s="20" t="s">
        <v>71</v>
      </c>
      <c r="D51" s="18">
        <v>1065.3999999999996</v>
      </c>
      <c r="H51" t="s">
        <v>17</v>
      </c>
      <c r="I51" s="18">
        <v>1812.6</v>
      </c>
      <c r="K51" t="s">
        <v>57</v>
      </c>
      <c r="L51" t="s">
        <v>19</v>
      </c>
      <c r="M51">
        <v>4303.6000000000004</v>
      </c>
    </row>
    <row r="52" spans="3:13" x14ac:dyDescent="0.25">
      <c r="C52" s="20" t="s">
        <v>72</v>
      </c>
      <c r="D52" s="18">
        <v>920.29999999999939</v>
      </c>
      <c r="H52" t="s">
        <v>46</v>
      </c>
      <c r="I52" s="18">
        <v>416.4</v>
      </c>
      <c r="L52" t="s">
        <v>17</v>
      </c>
      <c r="M52">
        <v>1812.6</v>
      </c>
    </row>
    <row r="53" spans="3:13" x14ac:dyDescent="0.25">
      <c r="C53" s="20" t="s">
        <v>73</v>
      </c>
      <c r="D53" s="18">
        <v>931.99999999999977</v>
      </c>
      <c r="H53" t="s">
        <v>31</v>
      </c>
      <c r="I53" s="18">
        <v>495.00000000000006</v>
      </c>
      <c r="L53" t="s">
        <v>46</v>
      </c>
      <c r="M53">
        <v>416.4</v>
      </c>
    </row>
    <row r="54" spans="3:13" x14ac:dyDescent="0.25">
      <c r="C54" s="20" t="s">
        <v>74</v>
      </c>
      <c r="D54" s="18">
        <v>853.89999999999986</v>
      </c>
      <c r="H54" t="s">
        <v>25</v>
      </c>
      <c r="I54" s="18">
        <v>355</v>
      </c>
      <c r="L54" t="s">
        <v>31</v>
      </c>
      <c r="M54">
        <v>495.00000000000006</v>
      </c>
    </row>
    <row r="55" spans="3:13" x14ac:dyDescent="0.25">
      <c r="C55" s="20" t="s">
        <v>75</v>
      </c>
      <c r="D55" s="18">
        <v>964.30000000000007</v>
      </c>
      <c r="G55" t="s">
        <v>85</v>
      </c>
      <c r="I55" s="18">
        <v>7382.6</v>
      </c>
      <c r="L55" t="s">
        <v>25</v>
      </c>
      <c r="M55">
        <v>355</v>
      </c>
    </row>
    <row r="56" spans="3:13" x14ac:dyDescent="0.25">
      <c r="C56" s="20" t="s">
        <v>76</v>
      </c>
      <c r="D56" s="18">
        <v>905.00000000000045</v>
      </c>
      <c r="G56" t="s">
        <v>59</v>
      </c>
      <c r="H56" t="s">
        <v>5</v>
      </c>
      <c r="I56" s="18">
        <v>1115</v>
      </c>
      <c r="K56" t="s">
        <v>85</v>
      </c>
      <c r="M56">
        <v>7382.6</v>
      </c>
    </row>
    <row r="57" spans="3:13" x14ac:dyDescent="0.25">
      <c r="C57" s="20" t="s">
        <v>77</v>
      </c>
      <c r="D57" s="18">
        <v>1017.9000000000005</v>
      </c>
      <c r="H57" t="s">
        <v>21</v>
      </c>
      <c r="I57" s="18">
        <v>1281.9000000000001</v>
      </c>
      <c r="K57" t="s">
        <v>59</v>
      </c>
      <c r="L57" t="s">
        <v>5</v>
      </c>
      <c r="M57">
        <v>1115</v>
      </c>
    </row>
    <row r="58" spans="3:13" x14ac:dyDescent="0.25">
      <c r="C58" s="20" t="s">
        <v>78</v>
      </c>
      <c r="D58" s="18">
        <v>882.89999999999952</v>
      </c>
      <c r="G58" t="s">
        <v>86</v>
      </c>
      <c r="I58" s="18">
        <v>2396.9</v>
      </c>
      <c r="L58" t="s">
        <v>21</v>
      </c>
      <c r="M58">
        <v>1281.9000000000001</v>
      </c>
    </row>
    <row r="59" spans="3:13" x14ac:dyDescent="0.25">
      <c r="C59" s="20" t="s">
        <v>79</v>
      </c>
      <c r="D59" s="18">
        <v>871.30000000000007</v>
      </c>
      <c r="G59" t="s">
        <v>61</v>
      </c>
      <c r="H59" t="s">
        <v>36</v>
      </c>
      <c r="I59" s="18">
        <v>560</v>
      </c>
      <c r="K59" t="s">
        <v>86</v>
      </c>
      <c r="M59">
        <v>2396.9</v>
      </c>
    </row>
    <row r="60" spans="3:13" x14ac:dyDescent="0.25">
      <c r="C60" s="20" t="s">
        <v>81</v>
      </c>
      <c r="D60" s="18">
        <v>9354.9999999999982</v>
      </c>
      <c r="G60" t="s">
        <v>87</v>
      </c>
      <c r="I60" s="18">
        <v>560</v>
      </c>
      <c r="K60" t="s">
        <v>61</v>
      </c>
      <c r="L60" t="s">
        <v>36</v>
      </c>
      <c r="M60">
        <v>560</v>
      </c>
    </row>
    <row r="61" spans="3:13" x14ac:dyDescent="0.25">
      <c r="K61" t="s">
        <v>87</v>
      </c>
      <c r="M61">
        <v>560</v>
      </c>
    </row>
    <row r="62" spans="3:13" x14ac:dyDescent="0.25">
      <c r="C62" s="15" t="s">
        <v>56</v>
      </c>
      <c r="D62" t="s">
        <v>68</v>
      </c>
    </row>
    <row r="64" spans="3:13" x14ac:dyDescent="0.25">
      <c r="C64" s="15" t="s">
        <v>66</v>
      </c>
      <c r="D64" s="15" t="s">
        <v>69</v>
      </c>
    </row>
    <row r="65" spans="3:10" x14ac:dyDescent="0.25">
      <c r="C65" s="15" t="s">
        <v>64</v>
      </c>
      <c r="D65" t="s">
        <v>62</v>
      </c>
      <c r="E65" t="s">
        <v>57</v>
      </c>
      <c r="F65" t="s">
        <v>63</v>
      </c>
      <c r="G65" t="s">
        <v>59</v>
      </c>
      <c r="H65" t="s">
        <v>61</v>
      </c>
      <c r="I65" t="s">
        <v>60</v>
      </c>
      <c r="J65" t="s">
        <v>2</v>
      </c>
    </row>
    <row r="66" spans="3:10" x14ac:dyDescent="0.25">
      <c r="C66" s="20" t="s">
        <v>70</v>
      </c>
      <c r="D66" s="18">
        <v>1612</v>
      </c>
      <c r="E66" s="18">
        <v>745</v>
      </c>
      <c r="F66" s="18">
        <v>341</v>
      </c>
      <c r="G66" s="18">
        <v>206</v>
      </c>
      <c r="H66" s="18"/>
      <c r="I66" s="18">
        <v>154</v>
      </c>
      <c r="J66" s="18"/>
    </row>
    <row r="67" spans="3:10" x14ac:dyDescent="0.25">
      <c r="C67" s="20" t="s">
        <v>71</v>
      </c>
      <c r="D67" s="18">
        <v>1665.9</v>
      </c>
      <c r="E67" s="18">
        <v>659.80000000000007</v>
      </c>
      <c r="F67" s="18">
        <v>345.1</v>
      </c>
      <c r="G67" s="18">
        <v>208.8</v>
      </c>
      <c r="H67" s="18">
        <v>55</v>
      </c>
      <c r="I67" s="18"/>
      <c r="J67" s="18"/>
    </row>
    <row r="68" spans="3:10" x14ac:dyDescent="0.25">
      <c r="C68" s="20" t="s">
        <v>72</v>
      </c>
      <c r="D68" s="18">
        <v>1659</v>
      </c>
      <c r="E68" s="18">
        <v>704.80000000000007</v>
      </c>
      <c r="F68" s="18">
        <v>283.89999999999998</v>
      </c>
      <c r="G68" s="18">
        <v>237</v>
      </c>
      <c r="H68" s="18">
        <v>120</v>
      </c>
      <c r="I68" s="18">
        <v>75</v>
      </c>
      <c r="J68" s="18"/>
    </row>
    <row r="69" spans="3:10" x14ac:dyDescent="0.25">
      <c r="C69" s="20" t="s">
        <v>73</v>
      </c>
      <c r="D69" s="18">
        <v>1587.3000000000002</v>
      </c>
      <c r="E69" s="18">
        <v>832.6</v>
      </c>
      <c r="F69" s="18">
        <v>353</v>
      </c>
      <c r="G69" s="18">
        <v>240.1</v>
      </c>
      <c r="H69" s="18">
        <v>55</v>
      </c>
      <c r="I69" s="18"/>
      <c r="J69" s="18"/>
    </row>
    <row r="70" spans="3:10" x14ac:dyDescent="0.25">
      <c r="C70" s="20" t="s">
        <v>74</v>
      </c>
      <c r="D70" s="18">
        <v>1642.9999999999998</v>
      </c>
      <c r="E70" s="18">
        <v>772.7</v>
      </c>
      <c r="F70" s="18">
        <v>357.2</v>
      </c>
      <c r="G70" s="18">
        <v>243.2</v>
      </c>
      <c r="H70" s="18">
        <v>55</v>
      </c>
      <c r="I70" s="18">
        <v>75</v>
      </c>
      <c r="J70" s="18"/>
    </row>
    <row r="71" spans="3:10" x14ac:dyDescent="0.25">
      <c r="C71" s="20" t="s">
        <v>75</v>
      </c>
      <c r="D71" s="18">
        <v>1655.1000000000001</v>
      </c>
      <c r="E71" s="18">
        <v>723.19999999999993</v>
      </c>
      <c r="F71" s="18">
        <v>361.3</v>
      </c>
      <c r="G71" s="18">
        <v>241.1</v>
      </c>
      <c r="H71" s="18">
        <v>55</v>
      </c>
      <c r="I71" s="18"/>
      <c r="J71" s="18"/>
    </row>
    <row r="72" spans="3:10" x14ac:dyDescent="0.25">
      <c r="C72" s="20" t="s">
        <v>76</v>
      </c>
      <c r="D72" s="18">
        <v>1686.1999999999998</v>
      </c>
      <c r="E72" s="18">
        <v>729.10000000000014</v>
      </c>
      <c r="F72" s="18">
        <v>365.40000000000003</v>
      </c>
      <c r="G72" s="18">
        <v>259.29999999999995</v>
      </c>
      <c r="H72" s="18">
        <v>55</v>
      </c>
      <c r="I72" s="18"/>
      <c r="J72" s="18"/>
    </row>
    <row r="73" spans="3:10" x14ac:dyDescent="0.25">
      <c r="C73" s="20" t="s">
        <v>77</v>
      </c>
      <c r="D73" s="18">
        <v>1570.1</v>
      </c>
      <c r="E73" s="18">
        <v>735.19999999999993</v>
      </c>
      <c r="F73" s="18">
        <v>369.3</v>
      </c>
      <c r="G73" s="18">
        <v>252.5</v>
      </c>
      <c r="H73" s="18">
        <v>55</v>
      </c>
      <c r="I73" s="18"/>
      <c r="J73" s="18"/>
    </row>
    <row r="74" spans="3:10" x14ac:dyDescent="0.25">
      <c r="C74" s="20" t="s">
        <v>78</v>
      </c>
      <c r="D74" s="18">
        <v>1705.4</v>
      </c>
      <c r="E74" s="18">
        <v>732.9</v>
      </c>
      <c r="F74" s="18">
        <v>373.3</v>
      </c>
      <c r="G74" s="18">
        <v>250.5</v>
      </c>
      <c r="H74" s="18">
        <v>55</v>
      </c>
      <c r="I74" s="18"/>
      <c r="J74" s="18"/>
    </row>
    <row r="75" spans="3:10" x14ac:dyDescent="0.25">
      <c r="C75" s="20" t="s">
        <v>79</v>
      </c>
      <c r="D75" s="18">
        <v>1615.8000000000002</v>
      </c>
      <c r="E75" s="18">
        <v>747.3</v>
      </c>
      <c r="F75" s="18">
        <v>377.20000000000005</v>
      </c>
      <c r="G75" s="18">
        <v>258.39999999999998</v>
      </c>
      <c r="H75" s="18">
        <v>55</v>
      </c>
      <c r="I75" s="18">
        <v>75</v>
      </c>
      <c r="J75" s="18"/>
    </row>
    <row r="76" spans="3:10" x14ac:dyDescent="0.25">
      <c r="C76" s="20" t="s">
        <v>81</v>
      </c>
      <c r="D76" s="18">
        <v>16399.8</v>
      </c>
      <c r="E76" s="18">
        <v>7382.6</v>
      </c>
      <c r="F76" s="18">
        <v>3526.7000000000007</v>
      </c>
      <c r="G76" s="18">
        <v>2396.9</v>
      </c>
      <c r="H76" s="18">
        <v>560</v>
      </c>
      <c r="I76" s="18">
        <v>379</v>
      </c>
      <c r="J76" s="18"/>
    </row>
    <row r="90" spans="3:14" x14ac:dyDescent="0.25">
      <c r="N90" t="s">
        <v>67</v>
      </c>
    </row>
    <row r="95" spans="3:14" x14ac:dyDescent="0.25">
      <c r="C95" s="15" t="s">
        <v>49</v>
      </c>
      <c r="D95" t="s">
        <v>68</v>
      </c>
    </row>
    <row r="97" spans="3:8" x14ac:dyDescent="0.25">
      <c r="C97" s="15" t="s">
        <v>64</v>
      </c>
      <c r="D97" t="s">
        <v>80</v>
      </c>
      <c r="G97" t="s">
        <v>64</v>
      </c>
      <c r="H97" t="s">
        <v>80</v>
      </c>
    </row>
    <row r="98" spans="3:8" x14ac:dyDescent="0.25">
      <c r="C98" s="16" t="s">
        <v>2</v>
      </c>
      <c r="D98" s="18">
        <v>36000</v>
      </c>
      <c r="G98" t="s">
        <v>2</v>
      </c>
      <c r="H98">
        <v>36000</v>
      </c>
    </row>
    <row r="99" spans="3:8" x14ac:dyDescent="0.25">
      <c r="C99" s="16" t="s">
        <v>62</v>
      </c>
      <c r="D99" s="18">
        <v>-16399.800000000003</v>
      </c>
      <c r="G99" t="s">
        <v>62</v>
      </c>
      <c r="H99">
        <v>-16399.800000000003</v>
      </c>
    </row>
    <row r="100" spans="3:8" x14ac:dyDescent="0.25">
      <c r="C100" s="16" t="s">
        <v>59</v>
      </c>
      <c r="D100" s="18">
        <v>-2396.8999999999992</v>
      </c>
      <c r="G100" t="s">
        <v>59</v>
      </c>
      <c r="H100">
        <v>-2396.8999999999992</v>
      </c>
    </row>
    <row r="101" spans="3:8" x14ac:dyDescent="0.25">
      <c r="C101" s="16" t="s">
        <v>63</v>
      </c>
      <c r="D101" s="18">
        <v>-3526.6999999999994</v>
      </c>
      <c r="G101" t="s">
        <v>63</v>
      </c>
      <c r="H101">
        <v>-3526.6999999999994</v>
      </c>
    </row>
    <row r="102" spans="3:8" x14ac:dyDescent="0.25">
      <c r="C102" s="16" t="s">
        <v>57</v>
      </c>
      <c r="D102" s="18">
        <v>-3382.6000000000013</v>
      </c>
      <c r="G102" t="s">
        <v>57</v>
      </c>
      <c r="H102">
        <v>-3382.6000000000013</v>
      </c>
    </row>
    <row r="103" spans="3:8" x14ac:dyDescent="0.25">
      <c r="C103" s="16" t="s">
        <v>61</v>
      </c>
      <c r="D103" s="18">
        <v>-560</v>
      </c>
      <c r="G103" t="s">
        <v>61</v>
      </c>
      <c r="H103">
        <v>-560</v>
      </c>
    </row>
    <row r="104" spans="3:8" x14ac:dyDescent="0.25">
      <c r="C104" s="16" t="s">
        <v>60</v>
      </c>
      <c r="D104" s="18">
        <v>-379</v>
      </c>
      <c r="G104" t="s">
        <v>60</v>
      </c>
      <c r="H104">
        <v>-379</v>
      </c>
    </row>
    <row r="105" spans="3:8" x14ac:dyDescent="0.25">
      <c r="C105" s="16" t="s">
        <v>81</v>
      </c>
      <c r="D105" s="18">
        <v>9355</v>
      </c>
      <c r="G105" t="s">
        <v>81</v>
      </c>
      <c r="H105">
        <v>9355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C91D-76A3-4559-ABAD-FFF893DFBA31}">
  <dimension ref="A1:I487"/>
  <sheetViews>
    <sheetView workbookViewId="0">
      <selection activeCell="H2" sqref="H2"/>
    </sheetView>
  </sheetViews>
  <sheetFormatPr defaultRowHeight="15" x14ac:dyDescent="0.25"/>
  <cols>
    <col min="1" max="1" width="10.28515625" customWidth="1"/>
    <col min="2" max="2" width="10.42578125" bestFit="1" customWidth="1"/>
    <col min="3" max="3" width="15.5703125" bestFit="1" customWidth="1"/>
    <col min="4" max="4" width="11.42578125" customWidth="1"/>
    <col min="5" max="5" width="12.140625" customWidth="1"/>
    <col min="6" max="6" width="14" customWidth="1"/>
    <col min="7" max="7" width="14.7109375" customWidth="1"/>
    <col min="8" max="8" width="15" bestFit="1" customWidth="1"/>
    <col min="9" max="9" width="15.7109375" customWidth="1"/>
  </cols>
  <sheetData>
    <row r="1" spans="1:9" x14ac:dyDescent="0.25">
      <c r="A1" s="8" t="s">
        <v>48</v>
      </c>
      <c r="B1" s="7" t="s">
        <v>49</v>
      </c>
      <c r="C1" s="8" t="s">
        <v>50</v>
      </c>
      <c r="D1" s="13" t="s">
        <v>53</v>
      </c>
      <c r="E1" s="12" t="s">
        <v>54</v>
      </c>
      <c r="F1" s="14" t="s">
        <v>51</v>
      </c>
      <c r="G1" s="11" t="s">
        <v>52</v>
      </c>
      <c r="H1" s="9" t="s">
        <v>55</v>
      </c>
      <c r="I1" s="9" t="s">
        <v>56</v>
      </c>
    </row>
    <row r="2" spans="1:9" x14ac:dyDescent="0.25">
      <c r="A2" s="2" t="s">
        <v>0</v>
      </c>
      <c r="B2" s="1">
        <v>44200</v>
      </c>
      <c r="C2" s="2" t="s">
        <v>1</v>
      </c>
      <c r="D2" s="2"/>
      <c r="E2" s="2">
        <v>4000</v>
      </c>
      <c r="F2" s="3">
        <f t="shared" ref="F2:F65" si="0">E2-D2</f>
        <v>4000</v>
      </c>
      <c r="G2" s="3" t="s">
        <v>19</v>
      </c>
      <c r="H2" t="str">
        <f>VLOOKUP(Data!G2,TblDV[],2,TRUE)</f>
        <v>Discretionary</v>
      </c>
      <c r="I2" t="str">
        <f>IFERROR(VLOOKUP(H2,TblDV[],3,TRUE),"Expense")</f>
        <v>Expense</v>
      </c>
    </row>
    <row r="3" spans="1:9" x14ac:dyDescent="0.25">
      <c r="A3" s="5" t="s">
        <v>3</v>
      </c>
      <c r="B3" s="4">
        <v>44200</v>
      </c>
      <c r="C3" s="5" t="s">
        <v>4</v>
      </c>
      <c r="D3" s="5">
        <v>5</v>
      </c>
      <c r="E3" s="5"/>
      <c r="F3" s="3">
        <f>E3-D3</f>
        <v>-5</v>
      </c>
      <c r="G3" s="3" t="s">
        <v>5</v>
      </c>
      <c r="H3" t="str">
        <f>VLOOKUP(Data!G3,TblDV[],2,TRUE)</f>
        <v>Dining Out</v>
      </c>
      <c r="I3" t="str">
        <f>IFERROR(VLOOKUP(H3,TblDV[],3,TRUE),"Expense")</f>
        <v>Expense</v>
      </c>
    </row>
    <row r="4" spans="1:9" x14ac:dyDescent="0.25">
      <c r="A4" s="2" t="s">
        <v>0</v>
      </c>
      <c r="B4" s="1">
        <v>44201</v>
      </c>
      <c r="C4" s="2" t="s">
        <v>6</v>
      </c>
      <c r="D4" s="2">
        <v>900</v>
      </c>
      <c r="E4" s="2"/>
      <c r="F4" s="3">
        <f>E4-D4</f>
        <v>-900</v>
      </c>
      <c r="G4" s="3" t="s">
        <v>7</v>
      </c>
      <c r="H4" t="str">
        <f>VLOOKUP(Data!G4,TblDV[],2,TRUE)</f>
        <v>Living Expenses</v>
      </c>
      <c r="I4" t="str">
        <f>IFERROR(VLOOKUP(H4,TblDV[],3,TRUE),"Expense")</f>
        <v>Expense</v>
      </c>
    </row>
    <row r="5" spans="1:9" x14ac:dyDescent="0.25">
      <c r="A5" s="5" t="s">
        <v>0</v>
      </c>
      <c r="B5" s="4">
        <v>44201</v>
      </c>
      <c r="C5" s="5" t="s">
        <v>8</v>
      </c>
      <c r="D5" s="5">
        <v>150</v>
      </c>
      <c r="E5" s="5"/>
      <c r="F5" s="3">
        <f t="shared" si="0"/>
        <v>-150</v>
      </c>
      <c r="G5" s="3" t="s">
        <v>9</v>
      </c>
      <c r="H5" t="str">
        <f>VLOOKUP(Data!G5,TblDV[],2,TRUE)</f>
        <v>Transport</v>
      </c>
      <c r="I5" t="str">
        <f>IFERROR(VLOOKUP(H5,TblDV[],3,TRUE),"Expense")</f>
        <v>Expense</v>
      </c>
    </row>
    <row r="6" spans="1:9" x14ac:dyDescent="0.25">
      <c r="A6" s="2" t="s">
        <v>3</v>
      </c>
      <c r="B6" s="1">
        <v>44201</v>
      </c>
      <c r="C6" s="2" t="s">
        <v>4</v>
      </c>
      <c r="D6" s="2">
        <v>5</v>
      </c>
      <c r="E6" s="2"/>
      <c r="F6" s="3">
        <f t="shared" si="0"/>
        <v>-5</v>
      </c>
      <c r="G6" s="3" t="s">
        <v>5</v>
      </c>
      <c r="H6" t="str">
        <f>VLOOKUP(Data!G6,TblDV[],2,TRUE)</f>
        <v>Dining Out</v>
      </c>
      <c r="I6" t="str">
        <f>IFERROR(VLOOKUP(H6,TblDV[],3,TRUE),"Expense")</f>
        <v>Expense</v>
      </c>
    </row>
    <row r="7" spans="1:9" x14ac:dyDescent="0.25">
      <c r="A7" s="5" t="s">
        <v>3</v>
      </c>
      <c r="B7" s="4">
        <v>44202</v>
      </c>
      <c r="C7" s="5" t="s">
        <v>4</v>
      </c>
      <c r="D7" s="5">
        <v>5</v>
      </c>
      <c r="E7" s="5"/>
      <c r="F7" s="3">
        <f t="shared" si="0"/>
        <v>-5</v>
      </c>
      <c r="G7" s="3" t="s">
        <v>5</v>
      </c>
      <c r="H7" t="str">
        <f>VLOOKUP(Data!G7,TblDV[],2,TRUE)</f>
        <v>Dining Out</v>
      </c>
      <c r="I7" t="str">
        <f>IFERROR(VLOOKUP(H7,TblDV[],3,TRUE),"Expense")</f>
        <v>Expense</v>
      </c>
    </row>
    <row r="8" spans="1:9" x14ac:dyDescent="0.25">
      <c r="A8" s="2" t="s">
        <v>3</v>
      </c>
      <c r="B8" s="1">
        <v>44203</v>
      </c>
      <c r="C8" s="2" t="s">
        <v>4</v>
      </c>
      <c r="D8" s="2">
        <v>5</v>
      </c>
      <c r="E8" s="2"/>
      <c r="F8" s="3">
        <f t="shared" si="0"/>
        <v>-5</v>
      </c>
      <c r="G8" s="3" t="s">
        <v>5</v>
      </c>
      <c r="H8" t="str">
        <f>VLOOKUP(Data!G8,TblDV[],2,TRUE)</f>
        <v>Dining Out</v>
      </c>
      <c r="I8" t="str">
        <f>IFERROR(VLOOKUP(H8,TblDV[],3,TRUE),"Expense")</f>
        <v>Expense</v>
      </c>
    </row>
    <row r="9" spans="1:9" x14ac:dyDescent="0.25">
      <c r="A9" s="5" t="s">
        <v>3</v>
      </c>
      <c r="B9" s="4">
        <v>44204</v>
      </c>
      <c r="C9" s="5" t="s">
        <v>4</v>
      </c>
      <c r="D9" s="5">
        <v>5</v>
      </c>
      <c r="E9" s="5"/>
      <c r="F9" s="3">
        <f t="shared" si="0"/>
        <v>-5</v>
      </c>
      <c r="G9" s="3" t="s">
        <v>5</v>
      </c>
      <c r="H9" t="str">
        <f>VLOOKUP(Data!G9,TblDV[],2,TRUE)</f>
        <v>Dining Out</v>
      </c>
      <c r="I9" t="str">
        <f>IFERROR(VLOOKUP(H9,TblDV[],3,TRUE),"Expense")</f>
        <v>Expense</v>
      </c>
    </row>
    <row r="10" spans="1:9" x14ac:dyDescent="0.25">
      <c r="A10" s="2" t="s">
        <v>3</v>
      </c>
      <c r="B10" s="1">
        <v>44204</v>
      </c>
      <c r="C10" s="2" t="s">
        <v>10</v>
      </c>
      <c r="D10" s="2">
        <v>155</v>
      </c>
      <c r="E10" s="2"/>
      <c r="F10" s="3">
        <f t="shared" si="0"/>
        <v>-155</v>
      </c>
      <c r="G10" s="3" t="s">
        <v>11</v>
      </c>
      <c r="H10" t="str">
        <f>VLOOKUP(Data!G10,TblDV[],2,TRUE)</f>
        <v>Living Expenses</v>
      </c>
      <c r="I10" t="str">
        <f>IFERROR(VLOOKUP(H10,TblDV[],3,TRUE),"Expense")</f>
        <v>Expense</v>
      </c>
    </row>
    <row r="11" spans="1:9" x14ac:dyDescent="0.25">
      <c r="A11" s="5" t="s">
        <v>0</v>
      </c>
      <c r="B11" s="4">
        <v>44207</v>
      </c>
      <c r="C11" s="5" t="s">
        <v>12</v>
      </c>
      <c r="D11" s="5">
        <v>50</v>
      </c>
      <c r="E11" s="5"/>
      <c r="F11" s="3">
        <f t="shared" si="0"/>
        <v>-50</v>
      </c>
      <c r="G11" s="3" t="s">
        <v>13</v>
      </c>
      <c r="H11" t="str">
        <f>VLOOKUP(Data!G11,TblDV[],2,TRUE)</f>
        <v>Living Expenses</v>
      </c>
      <c r="I11" t="str">
        <f>IFERROR(VLOOKUP(H11,TblDV[],3,TRUE),"Expense")</f>
        <v>Expense</v>
      </c>
    </row>
    <row r="12" spans="1:9" x14ac:dyDescent="0.25">
      <c r="A12" s="2" t="s">
        <v>3</v>
      </c>
      <c r="B12" s="1">
        <v>44207</v>
      </c>
      <c r="C12" s="2" t="s">
        <v>4</v>
      </c>
      <c r="D12" s="2">
        <v>5</v>
      </c>
      <c r="E12" s="2"/>
      <c r="F12" s="3">
        <f t="shared" si="0"/>
        <v>-5</v>
      </c>
      <c r="G12" s="3" t="s">
        <v>5</v>
      </c>
      <c r="H12" t="str">
        <f>VLOOKUP(Data!G12,TblDV[],2,TRUE)</f>
        <v>Dining Out</v>
      </c>
      <c r="I12" t="str">
        <f>IFERROR(VLOOKUP(H12,TblDV[],3,TRUE),"Expense")</f>
        <v>Expense</v>
      </c>
    </row>
    <row r="13" spans="1:9" x14ac:dyDescent="0.25">
      <c r="A13" s="5" t="s">
        <v>3</v>
      </c>
      <c r="B13" s="4">
        <v>44208</v>
      </c>
      <c r="C13" s="5" t="s">
        <v>4</v>
      </c>
      <c r="D13" s="5">
        <v>5</v>
      </c>
      <c r="E13" s="5"/>
      <c r="F13" s="3">
        <f t="shared" si="0"/>
        <v>-5</v>
      </c>
      <c r="G13" s="3" t="s">
        <v>5</v>
      </c>
      <c r="H13" t="str">
        <f>VLOOKUP(Data!G13,TblDV[],2,TRUE)</f>
        <v>Dining Out</v>
      </c>
      <c r="I13" t="str">
        <f>IFERROR(VLOOKUP(H13,TblDV[],3,TRUE),"Expense")</f>
        <v>Expense</v>
      </c>
    </row>
    <row r="14" spans="1:9" x14ac:dyDescent="0.25">
      <c r="A14" s="2" t="s">
        <v>3</v>
      </c>
      <c r="B14" s="1">
        <v>44209</v>
      </c>
      <c r="C14" s="2" t="s">
        <v>14</v>
      </c>
      <c r="D14" s="2">
        <v>77</v>
      </c>
      <c r="E14" s="2"/>
      <c r="F14" s="3">
        <f t="shared" si="0"/>
        <v>-77</v>
      </c>
      <c r="G14" s="3" t="s">
        <v>15</v>
      </c>
      <c r="H14" t="str">
        <f>VLOOKUP(Data!G14,TblDV[],2,TRUE)</f>
        <v>Transport</v>
      </c>
      <c r="I14" t="str">
        <f>IFERROR(VLOOKUP(H14,TblDV[],3,TRUE),"Expense")</f>
        <v>Expense</v>
      </c>
    </row>
    <row r="15" spans="1:9" x14ac:dyDescent="0.25">
      <c r="A15" s="5" t="s">
        <v>3</v>
      </c>
      <c r="B15" s="4">
        <v>44209</v>
      </c>
      <c r="C15" s="5" t="s">
        <v>4</v>
      </c>
      <c r="D15" s="5">
        <v>5</v>
      </c>
      <c r="E15" s="5"/>
      <c r="F15" s="3">
        <f t="shared" si="0"/>
        <v>-5</v>
      </c>
      <c r="G15" s="3" t="s">
        <v>5</v>
      </c>
      <c r="H15" t="str">
        <f>VLOOKUP(Data!G15,TblDV[],2,TRUE)</f>
        <v>Dining Out</v>
      </c>
      <c r="I15" t="str">
        <f>IFERROR(VLOOKUP(H15,TblDV[],3,TRUE),"Expense")</f>
        <v>Expense</v>
      </c>
    </row>
    <row r="16" spans="1:9" x14ac:dyDescent="0.25">
      <c r="A16" s="2" t="s">
        <v>3</v>
      </c>
      <c r="B16" s="1">
        <v>44210</v>
      </c>
      <c r="C16" s="2" t="s">
        <v>4</v>
      </c>
      <c r="D16" s="2">
        <v>5</v>
      </c>
      <c r="E16" s="2"/>
      <c r="F16" s="3">
        <f t="shared" si="0"/>
        <v>-5</v>
      </c>
      <c r="G16" s="3" t="s">
        <v>5</v>
      </c>
      <c r="H16" t="str">
        <f>VLOOKUP(Data!G16,TblDV[],2,TRUE)</f>
        <v>Dining Out</v>
      </c>
      <c r="I16" t="str">
        <f>IFERROR(VLOOKUP(H16,TblDV[],3,TRUE),"Expense")</f>
        <v>Expense</v>
      </c>
    </row>
    <row r="17" spans="1:9" x14ac:dyDescent="0.25">
      <c r="A17" s="5" t="s">
        <v>3</v>
      </c>
      <c r="B17" s="4">
        <v>44211</v>
      </c>
      <c r="C17" s="5" t="s">
        <v>10</v>
      </c>
      <c r="D17" s="5">
        <v>135</v>
      </c>
      <c r="E17" s="5"/>
      <c r="F17" s="3">
        <f t="shared" si="0"/>
        <v>-135</v>
      </c>
      <c r="G17" s="3" t="s">
        <v>11</v>
      </c>
      <c r="H17" t="str">
        <f>VLOOKUP(Data!G17,TblDV[],2,TRUE)</f>
        <v>Living Expenses</v>
      </c>
      <c r="I17" t="str">
        <f>IFERROR(VLOOKUP(H17,TblDV[],3,TRUE),"Expense")</f>
        <v>Expense</v>
      </c>
    </row>
    <row r="18" spans="1:9" x14ac:dyDescent="0.25">
      <c r="A18" s="2" t="s">
        <v>3</v>
      </c>
      <c r="B18" s="1">
        <v>44211</v>
      </c>
      <c r="C18" s="2" t="s">
        <v>4</v>
      </c>
      <c r="D18" s="2">
        <v>5</v>
      </c>
      <c r="E18" s="2"/>
      <c r="F18" s="3">
        <f t="shared" si="0"/>
        <v>-5</v>
      </c>
      <c r="G18" s="3" t="s">
        <v>5</v>
      </c>
      <c r="H18" t="str">
        <f>VLOOKUP(Data!G18,TblDV[],2,TRUE)</f>
        <v>Dining Out</v>
      </c>
      <c r="I18" t="str">
        <f>IFERROR(VLOOKUP(H18,TblDV[],3,TRUE),"Expense")</f>
        <v>Expense</v>
      </c>
    </row>
    <row r="19" spans="1:9" x14ac:dyDescent="0.25">
      <c r="A19" s="5" t="s">
        <v>3</v>
      </c>
      <c r="B19" s="4">
        <v>44212</v>
      </c>
      <c r="C19" s="5" t="s">
        <v>4</v>
      </c>
      <c r="D19" s="5">
        <v>5</v>
      </c>
      <c r="E19" s="5"/>
      <c r="F19" s="3">
        <f t="shared" si="0"/>
        <v>-5</v>
      </c>
      <c r="G19" s="3" t="s">
        <v>5</v>
      </c>
      <c r="H19" t="str">
        <f>VLOOKUP(Data!G19,TblDV[],2,TRUE)</f>
        <v>Dining Out</v>
      </c>
      <c r="I19" t="str">
        <f>IFERROR(VLOOKUP(H19,TblDV[],3,TRUE),"Expense")</f>
        <v>Expense</v>
      </c>
    </row>
    <row r="20" spans="1:9" x14ac:dyDescent="0.25">
      <c r="A20" s="2" t="s">
        <v>3</v>
      </c>
      <c r="B20" s="1">
        <v>44212</v>
      </c>
      <c r="C20" s="2" t="s">
        <v>16</v>
      </c>
      <c r="D20" s="2">
        <v>40</v>
      </c>
      <c r="E20" s="2"/>
      <c r="F20" s="3">
        <f t="shared" si="0"/>
        <v>-40</v>
      </c>
      <c r="G20" s="3" t="s">
        <v>17</v>
      </c>
      <c r="H20" t="str">
        <f>VLOOKUP(Data!G20,TblDV[],2,TRUE)</f>
        <v>Discretionary</v>
      </c>
      <c r="I20" t="str">
        <f>IFERROR(VLOOKUP(H20,TblDV[],3,TRUE),"Expense")</f>
        <v>Expense</v>
      </c>
    </row>
    <row r="21" spans="1:9" x14ac:dyDescent="0.25">
      <c r="A21" s="5" t="s">
        <v>3</v>
      </c>
      <c r="B21" s="4">
        <v>44212</v>
      </c>
      <c r="C21" s="5" t="s">
        <v>18</v>
      </c>
      <c r="D21" s="5">
        <v>98</v>
      </c>
      <c r="E21" s="5"/>
      <c r="F21" s="3">
        <f t="shared" si="0"/>
        <v>-98</v>
      </c>
      <c r="G21" s="3" t="s">
        <v>19</v>
      </c>
      <c r="H21" t="str">
        <f>VLOOKUP(Data!G21,TblDV[],2,TRUE)</f>
        <v>Discretionary</v>
      </c>
      <c r="I21" t="str">
        <f>IFERROR(VLOOKUP(H21,TblDV[],3,TRUE),"Expense")</f>
        <v>Expense</v>
      </c>
    </row>
    <row r="22" spans="1:9" x14ac:dyDescent="0.25">
      <c r="A22" s="2" t="s">
        <v>3</v>
      </c>
      <c r="B22" s="1">
        <v>44212</v>
      </c>
      <c r="C22" s="2" t="s">
        <v>20</v>
      </c>
      <c r="D22" s="2">
        <v>52</v>
      </c>
      <c r="E22" s="2"/>
      <c r="F22" s="3">
        <f t="shared" si="0"/>
        <v>-52</v>
      </c>
      <c r="G22" s="3" t="s">
        <v>21</v>
      </c>
      <c r="H22" t="str">
        <f>VLOOKUP(Data!G22,TblDV[],2,TRUE)</f>
        <v>Dining Out</v>
      </c>
      <c r="I22" t="str">
        <f>IFERROR(VLOOKUP(H22,TblDV[],3,TRUE),"Expense")</f>
        <v>Expense</v>
      </c>
    </row>
    <row r="23" spans="1:9" x14ac:dyDescent="0.25">
      <c r="A23" s="5" t="s">
        <v>3</v>
      </c>
      <c r="B23" s="4">
        <v>44213</v>
      </c>
      <c r="C23" s="5" t="s">
        <v>22</v>
      </c>
      <c r="D23" s="5">
        <v>28</v>
      </c>
      <c r="E23" s="5"/>
      <c r="F23" s="3">
        <f t="shared" si="0"/>
        <v>-28</v>
      </c>
      <c r="G23" s="3" t="s">
        <v>23</v>
      </c>
      <c r="H23" t="str">
        <f>VLOOKUP(Data!G23,TblDV[],2,TRUE)</f>
        <v>Transport</v>
      </c>
      <c r="I23" t="str">
        <f>IFERROR(VLOOKUP(H23,TblDV[],3,TRUE),"Expense")</f>
        <v>Expense</v>
      </c>
    </row>
    <row r="24" spans="1:9" x14ac:dyDescent="0.25">
      <c r="A24" s="2" t="s">
        <v>0</v>
      </c>
      <c r="B24" s="1">
        <v>44214</v>
      </c>
      <c r="C24" s="2" t="s">
        <v>24</v>
      </c>
      <c r="D24" s="2">
        <v>30</v>
      </c>
      <c r="E24" s="2"/>
      <c r="F24" s="3">
        <f t="shared" si="0"/>
        <v>-30</v>
      </c>
      <c r="G24" s="3" t="s">
        <v>25</v>
      </c>
      <c r="H24" t="str">
        <f>VLOOKUP(Data!G24,TblDV[],2,TRUE)</f>
        <v>Discretionary</v>
      </c>
      <c r="I24" t="str">
        <f>IFERROR(VLOOKUP(H24,TblDV[],3,TRUE),"Expense")</f>
        <v>Expense</v>
      </c>
    </row>
    <row r="25" spans="1:9" x14ac:dyDescent="0.25">
      <c r="A25" s="5" t="s">
        <v>3</v>
      </c>
      <c r="B25" s="4">
        <v>44214</v>
      </c>
      <c r="C25" s="5" t="s">
        <v>4</v>
      </c>
      <c r="D25" s="5">
        <v>5</v>
      </c>
      <c r="E25" s="5"/>
      <c r="F25" s="3">
        <f t="shared" si="0"/>
        <v>-5</v>
      </c>
      <c r="G25" s="3" t="s">
        <v>5</v>
      </c>
      <c r="H25" t="str">
        <f>VLOOKUP(Data!G25,TblDV[],2,TRUE)</f>
        <v>Dining Out</v>
      </c>
      <c r="I25" t="str">
        <f>IFERROR(VLOOKUP(H25,TblDV[],3,TRUE),"Expense")</f>
        <v>Expense</v>
      </c>
    </row>
    <row r="26" spans="1:9" x14ac:dyDescent="0.25">
      <c r="A26" s="2" t="s">
        <v>3</v>
      </c>
      <c r="B26" s="1">
        <v>44215</v>
      </c>
      <c r="C26" s="2" t="s">
        <v>4</v>
      </c>
      <c r="D26" s="2">
        <v>5</v>
      </c>
      <c r="E26" s="2"/>
      <c r="F26" s="3">
        <f t="shared" si="0"/>
        <v>-5</v>
      </c>
      <c r="G26" s="3" t="s">
        <v>5</v>
      </c>
      <c r="H26" t="str">
        <f>VLOOKUP(Data!G26,TblDV[],2,TRUE)</f>
        <v>Dining Out</v>
      </c>
      <c r="I26" t="str">
        <f>IFERROR(VLOOKUP(H26,TblDV[],3,TRUE),"Expense")</f>
        <v>Expense</v>
      </c>
    </row>
    <row r="27" spans="1:9" x14ac:dyDescent="0.25">
      <c r="A27" s="5" t="s">
        <v>0</v>
      </c>
      <c r="B27" s="4">
        <v>44215</v>
      </c>
      <c r="C27" s="5" t="s">
        <v>26</v>
      </c>
      <c r="D27" s="5">
        <v>154</v>
      </c>
      <c r="E27" s="5"/>
      <c r="F27" s="3">
        <f t="shared" si="0"/>
        <v>-154</v>
      </c>
      <c r="G27" s="3" t="s">
        <v>27</v>
      </c>
      <c r="H27" t="str">
        <f>VLOOKUP(Data!G27,TblDV[],2,TRUE)</f>
        <v>Medical</v>
      </c>
      <c r="I27" t="str">
        <f>IFERROR(VLOOKUP(H27,TblDV[],3,TRUE),"Expense")</f>
        <v>Expense</v>
      </c>
    </row>
    <row r="28" spans="1:9" x14ac:dyDescent="0.25">
      <c r="A28" s="2" t="s">
        <v>0</v>
      </c>
      <c r="B28" s="1">
        <v>44215</v>
      </c>
      <c r="C28" s="2" t="s">
        <v>28</v>
      </c>
      <c r="D28" s="2">
        <v>40</v>
      </c>
      <c r="E28" s="2"/>
      <c r="F28" s="3">
        <f t="shared" si="0"/>
        <v>-40</v>
      </c>
      <c r="G28" s="3" t="s">
        <v>29</v>
      </c>
      <c r="H28" t="str">
        <f>VLOOKUP(Data!G28,TblDV[],2,TRUE)</f>
        <v>Living Expenses</v>
      </c>
      <c r="I28" t="str">
        <f>IFERROR(VLOOKUP(H28,TblDV[],3,TRUE),"Expense")</f>
        <v>Expense</v>
      </c>
    </row>
    <row r="29" spans="1:9" x14ac:dyDescent="0.25">
      <c r="A29" s="5" t="s">
        <v>3</v>
      </c>
      <c r="B29" s="4">
        <v>44216</v>
      </c>
      <c r="C29" s="5" t="s">
        <v>30</v>
      </c>
      <c r="D29" s="5">
        <v>45</v>
      </c>
      <c r="E29" s="5"/>
      <c r="F29" s="3">
        <f t="shared" si="0"/>
        <v>-45</v>
      </c>
      <c r="G29" s="3" t="s">
        <v>31</v>
      </c>
      <c r="H29" t="str">
        <f>VLOOKUP(Data!G29,TblDV[],2,TRUE)</f>
        <v>Discretionary</v>
      </c>
      <c r="I29" t="str">
        <f>IFERROR(VLOOKUP(H29,TblDV[],3,TRUE),"Expense")</f>
        <v>Expense</v>
      </c>
    </row>
    <row r="30" spans="1:9" x14ac:dyDescent="0.25">
      <c r="A30" s="2" t="s">
        <v>3</v>
      </c>
      <c r="B30" s="1">
        <v>44216</v>
      </c>
      <c r="C30" s="2" t="s">
        <v>32</v>
      </c>
      <c r="D30" s="2">
        <v>32</v>
      </c>
      <c r="E30" s="2"/>
      <c r="F30" s="3">
        <f t="shared" si="0"/>
        <v>-32</v>
      </c>
      <c r="G30" s="3" t="s">
        <v>17</v>
      </c>
      <c r="H30" t="str">
        <f>VLOOKUP(Data!G30,TblDV[],2,TRUE)</f>
        <v>Discretionary</v>
      </c>
      <c r="I30" t="str">
        <f>IFERROR(VLOOKUP(H30,TblDV[],3,TRUE),"Expense")</f>
        <v>Expense</v>
      </c>
    </row>
    <row r="31" spans="1:9" x14ac:dyDescent="0.25">
      <c r="A31" s="5" t="s">
        <v>3</v>
      </c>
      <c r="B31" s="4">
        <v>44216</v>
      </c>
      <c r="C31" s="5" t="s">
        <v>4</v>
      </c>
      <c r="D31" s="5">
        <v>5</v>
      </c>
      <c r="E31" s="5"/>
      <c r="F31" s="3">
        <f t="shared" si="0"/>
        <v>-5</v>
      </c>
      <c r="G31" s="3" t="s">
        <v>5</v>
      </c>
      <c r="H31" t="str">
        <f>VLOOKUP(Data!G31,TblDV[],2,TRUE)</f>
        <v>Dining Out</v>
      </c>
      <c r="I31" t="str">
        <f>IFERROR(VLOOKUP(H31,TblDV[],3,TRUE),"Expense")</f>
        <v>Expense</v>
      </c>
    </row>
    <row r="32" spans="1:9" x14ac:dyDescent="0.25">
      <c r="A32" s="2" t="s">
        <v>3</v>
      </c>
      <c r="B32" s="1">
        <v>44217</v>
      </c>
      <c r="C32" s="2" t="s">
        <v>4</v>
      </c>
      <c r="D32" s="2">
        <v>5</v>
      </c>
      <c r="E32" s="2"/>
      <c r="F32" s="3">
        <f t="shared" si="0"/>
        <v>-5</v>
      </c>
      <c r="G32" s="3" t="s">
        <v>5</v>
      </c>
      <c r="H32" t="str">
        <f>VLOOKUP(Data!G32,TblDV[],2,TRUE)</f>
        <v>Dining Out</v>
      </c>
      <c r="I32" t="str">
        <f>IFERROR(VLOOKUP(H32,TblDV[],3,TRUE),"Expense")</f>
        <v>Expense</v>
      </c>
    </row>
    <row r="33" spans="1:9" x14ac:dyDescent="0.25">
      <c r="A33" s="5" t="s">
        <v>3</v>
      </c>
      <c r="B33" s="4">
        <v>44218</v>
      </c>
      <c r="C33" s="5" t="s">
        <v>4</v>
      </c>
      <c r="D33" s="5">
        <v>5</v>
      </c>
      <c r="E33" s="5"/>
      <c r="F33" s="3">
        <f t="shared" si="0"/>
        <v>-5</v>
      </c>
      <c r="G33" s="3" t="s">
        <v>5</v>
      </c>
      <c r="H33" t="str">
        <f>VLOOKUP(Data!G33,TblDV[],2,TRUE)</f>
        <v>Dining Out</v>
      </c>
      <c r="I33" t="str">
        <f>IFERROR(VLOOKUP(H33,TblDV[],3,TRUE),"Expense")</f>
        <v>Expense</v>
      </c>
    </row>
    <row r="34" spans="1:9" x14ac:dyDescent="0.25">
      <c r="A34" s="2" t="s">
        <v>3</v>
      </c>
      <c r="B34" s="1">
        <v>44218</v>
      </c>
      <c r="C34" s="2" t="s">
        <v>10</v>
      </c>
      <c r="D34" s="2">
        <v>170</v>
      </c>
      <c r="E34" s="2"/>
      <c r="F34" s="3">
        <f t="shared" si="0"/>
        <v>-170</v>
      </c>
      <c r="G34" s="3" t="s">
        <v>11</v>
      </c>
      <c r="H34" t="str">
        <f>VLOOKUP(Data!G34,TblDV[],2,TRUE)</f>
        <v>Living Expenses</v>
      </c>
      <c r="I34" t="str">
        <f>IFERROR(VLOOKUP(H34,TblDV[],3,TRUE),"Expense")</f>
        <v>Expense</v>
      </c>
    </row>
    <row r="35" spans="1:9" x14ac:dyDescent="0.25">
      <c r="A35" s="5" t="s">
        <v>3</v>
      </c>
      <c r="B35" s="4">
        <v>44219</v>
      </c>
      <c r="C35" s="5" t="s">
        <v>33</v>
      </c>
      <c r="D35" s="5">
        <v>37</v>
      </c>
      <c r="E35" s="5"/>
      <c r="F35" s="3">
        <f t="shared" si="0"/>
        <v>-37</v>
      </c>
      <c r="G35" s="3" t="s">
        <v>21</v>
      </c>
      <c r="H35" t="str">
        <f>VLOOKUP(Data!G35,TblDV[],2,TRUE)</f>
        <v>Dining Out</v>
      </c>
      <c r="I35" t="str">
        <f>IFERROR(VLOOKUP(H35,TblDV[],3,TRUE),"Expense")</f>
        <v>Expense</v>
      </c>
    </row>
    <row r="36" spans="1:9" x14ac:dyDescent="0.25">
      <c r="A36" s="2" t="s">
        <v>3</v>
      </c>
      <c r="B36" s="1">
        <v>44220</v>
      </c>
      <c r="C36" s="2" t="s">
        <v>34</v>
      </c>
      <c r="D36" s="2">
        <v>12</v>
      </c>
      <c r="E36" s="2"/>
      <c r="F36" s="3">
        <f t="shared" si="0"/>
        <v>-12</v>
      </c>
      <c r="G36" s="3" t="s">
        <v>21</v>
      </c>
      <c r="H36" t="str">
        <f>VLOOKUP(Data!G36,TblDV[],2,TRUE)</f>
        <v>Dining Out</v>
      </c>
      <c r="I36" t="str">
        <f>IFERROR(VLOOKUP(H36,TblDV[],3,TRUE),"Expense")</f>
        <v>Expense</v>
      </c>
    </row>
    <row r="37" spans="1:9" x14ac:dyDescent="0.25">
      <c r="A37" s="5" t="s">
        <v>0</v>
      </c>
      <c r="B37" s="4">
        <v>44221</v>
      </c>
      <c r="C37" s="5" t="s">
        <v>35</v>
      </c>
      <c r="D37" s="5">
        <v>55</v>
      </c>
      <c r="E37" s="5"/>
      <c r="F37" s="3">
        <f t="shared" si="0"/>
        <v>-55</v>
      </c>
      <c r="G37" s="3" t="s">
        <v>25</v>
      </c>
      <c r="H37" t="str">
        <f>VLOOKUP(Data!G37,TblDV[],2,TRUE)</f>
        <v>Discretionary</v>
      </c>
      <c r="I37" t="str">
        <f>IFERROR(VLOOKUP(H37,TblDV[],3,TRUE),"Expense")</f>
        <v>Expense</v>
      </c>
    </row>
    <row r="38" spans="1:9" x14ac:dyDescent="0.25">
      <c r="A38" s="2" t="s">
        <v>3</v>
      </c>
      <c r="B38" s="1">
        <v>44221</v>
      </c>
      <c r="C38" s="2" t="s">
        <v>14</v>
      </c>
      <c r="D38" s="2">
        <v>63</v>
      </c>
      <c r="E38" s="2"/>
      <c r="F38" s="3">
        <f t="shared" si="0"/>
        <v>-63</v>
      </c>
      <c r="G38" s="3" t="s">
        <v>15</v>
      </c>
      <c r="H38" t="str">
        <f>VLOOKUP(Data!G38,TblDV[],2,TRUE)</f>
        <v>Transport</v>
      </c>
      <c r="I38" t="str">
        <f>IFERROR(VLOOKUP(H38,TblDV[],3,TRUE),"Expense")</f>
        <v>Expense</v>
      </c>
    </row>
    <row r="39" spans="1:9" x14ac:dyDescent="0.25">
      <c r="A39" s="5" t="s">
        <v>3</v>
      </c>
      <c r="B39" s="4">
        <v>44221</v>
      </c>
      <c r="C39" s="5" t="s">
        <v>4</v>
      </c>
      <c r="D39" s="5">
        <v>5</v>
      </c>
      <c r="E39" s="5"/>
      <c r="F39" s="3">
        <f t="shared" si="0"/>
        <v>-5</v>
      </c>
      <c r="G39" s="3" t="s">
        <v>5</v>
      </c>
      <c r="H39" t="str">
        <f>VLOOKUP(Data!G39,TblDV[],2,TRUE)</f>
        <v>Dining Out</v>
      </c>
      <c r="I39" t="str">
        <f>IFERROR(VLOOKUP(H39,TblDV[],3,TRUE),"Expense")</f>
        <v>Expense</v>
      </c>
    </row>
    <row r="40" spans="1:9" x14ac:dyDescent="0.25">
      <c r="A40" s="2" t="s">
        <v>3</v>
      </c>
      <c r="B40" s="1">
        <v>44222</v>
      </c>
      <c r="C40" s="2" t="s">
        <v>4</v>
      </c>
      <c r="D40" s="2">
        <v>5</v>
      </c>
      <c r="E40" s="2"/>
      <c r="F40" s="3">
        <f t="shared" si="0"/>
        <v>-5</v>
      </c>
      <c r="G40" s="3" t="s">
        <v>5</v>
      </c>
      <c r="H40" t="str">
        <f>VLOOKUP(Data!G40,TblDV[],2,TRUE)</f>
        <v>Dining Out</v>
      </c>
      <c r="I40" t="str">
        <f>IFERROR(VLOOKUP(H40,TblDV[],3,TRUE),"Expense")</f>
        <v>Expense</v>
      </c>
    </row>
    <row r="41" spans="1:9" x14ac:dyDescent="0.25">
      <c r="A41" s="5" t="s">
        <v>3</v>
      </c>
      <c r="B41" s="4">
        <v>44223</v>
      </c>
      <c r="C41" s="5" t="s">
        <v>4</v>
      </c>
      <c r="D41" s="5">
        <v>5</v>
      </c>
      <c r="E41" s="5"/>
      <c r="F41" s="3">
        <f t="shared" si="0"/>
        <v>-5</v>
      </c>
      <c r="G41" s="3" t="s">
        <v>5</v>
      </c>
      <c r="H41" t="str">
        <f>VLOOKUP(Data!G41,TblDV[],2,TRUE)</f>
        <v>Dining Out</v>
      </c>
      <c r="I41" t="str">
        <f>IFERROR(VLOOKUP(H41,TblDV[],3,TRUE),"Expense")</f>
        <v>Expense</v>
      </c>
    </row>
    <row r="42" spans="1:9" x14ac:dyDescent="0.25">
      <c r="A42" s="2" t="s">
        <v>3</v>
      </c>
      <c r="B42" s="1">
        <v>44224</v>
      </c>
      <c r="C42" s="2" t="s">
        <v>4</v>
      </c>
      <c r="D42" s="2">
        <v>5</v>
      </c>
      <c r="E42" s="2"/>
      <c r="F42" s="3">
        <f t="shared" si="0"/>
        <v>-5</v>
      </c>
      <c r="G42" s="3" t="s">
        <v>5</v>
      </c>
      <c r="H42" t="str">
        <f>VLOOKUP(Data!G42,TblDV[],2,TRUE)</f>
        <v>Dining Out</v>
      </c>
      <c r="I42" t="str">
        <f>IFERROR(VLOOKUP(H42,TblDV[],3,TRUE),"Expense")</f>
        <v>Expense</v>
      </c>
    </row>
    <row r="43" spans="1:9" x14ac:dyDescent="0.25">
      <c r="A43" s="5" t="s">
        <v>3</v>
      </c>
      <c r="B43" s="4">
        <v>44225</v>
      </c>
      <c r="C43" s="5" t="s">
        <v>4</v>
      </c>
      <c r="D43" s="5">
        <v>5</v>
      </c>
      <c r="E43" s="5"/>
      <c r="F43" s="3">
        <f t="shared" si="0"/>
        <v>-5</v>
      </c>
      <c r="G43" s="3" t="s">
        <v>5</v>
      </c>
      <c r="H43" t="str">
        <f>VLOOKUP(Data!G43,TblDV[],2,TRUE)</f>
        <v>Dining Out</v>
      </c>
      <c r="I43" t="str">
        <f>IFERROR(VLOOKUP(H43,TblDV[],3,TRUE),"Expense")</f>
        <v>Expense</v>
      </c>
    </row>
    <row r="44" spans="1:9" x14ac:dyDescent="0.25">
      <c r="A44" s="2" t="s">
        <v>3</v>
      </c>
      <c r="B44" s="1">
        <v>44225</v>
      </c>
      <c r="C44" s="2" t="s">
        <v>10</v>
      </c>
      <c r="D44" s="2">
        <v>162</v>
      </c>
      <c r="E44" s="2"/>
      <c r="F44" s="3">
        <f t="shared" si="0"/>
        <v>-162</v>
      </c>
      <c r="G44" s="3" t="s">
        <v>11</v>
      </c>
      <c r="H44" t="str">
        <f>VLOOKUP(Data!G44,TblDV[],2,TRUE)</f>
        <v>Living Expenses</v>
      </c>
      <c r="I44" t="str">
        <f>IFERROR(VLOOKUP(H44,TblDV[],3,TRUE),"Expense")</f>
        <v>Expense</v>
      </c>
    </row>
    <row r="45" spans="1:9" x14ac:dyDescent="0.25">
      <c r="A45" s="5" t="s">
        <v>3</v>
      </c>
      <c r="B45" s="4">
        <v>44226</v>
      </c>
      <c r="C45" s="5" t="s">
        <v>37</v>
      </c>
      <c r="D45" s="5">
        <v>125</v>
      </c>
      <c r="E45" s="5"/>
      <c r="F45" s="3">
        <f t="shared" si="0"/>
        <v>-125</v>
      </c>
      <c r="G45" s="3" t="s">
        <v>19</v>
      </c>
      <c r="H45" t="str">
        <f>VLOOKUP(Data!G45,TblDV[],2,TRUE)</f>
        <v>Discretionary</v>
      </c>
      <c r="I45" t="str">
        <f>IFERROR(VLOOKUP(H45,TblDV[],3,TRUE),"Expense")</f>
        <v>Expense</v>
      </c>
    </row>
    <row r="46" spans="1:9" x14ac:dyDescent="0.25">
      <c r="A46" s="2" t="s">
        <v>3</v>
      </c>
      <c r="B46" s="1">
        <v>44226</v>
      </c>
      <c r="C46" s="2" t="s">
        <v>38</v>
      </c>
      <c r="D46" s="2">
        <v>175</v>
      </c>
      <c r="E46" s="2"/>
      <c r="F46" s="3">
        <f t="shared" si="0"/>
        <v>-175</v>
      </c>
      <c r="G46" s="3" t="s">
        <v>17</v>
      </c>
      <c r="H46" t="str">
        <f>VLOOKUP(Data!G46,TblDV[],2,TRUE)</f>
        <v>Discretionary</v>
      </c>
      <c r="I46" t="str">
        <f>IFERROR(VLOOKUP(H46,TblDV[],3,TRUE),"Expense")</f>
        <v>Expense</v>
      </c>
    </row>
    <row r="47" spans="1:9" x14ac:dyDescent="0.25">
      <c r="A47" s="5" t="s">
        <v>3</v>
      </c>
      <c r="B47" s="4">
        <v>44227</v>
      </c>
      <c r="C47" s="5" t="s">
        <v>18</v>
      </c>
      <c r="D47" s="5">
        <v>145</v>
      </c>
      <c r="E47" s="5"/>
      <c r="F47" s="3">
        <f t="shared" si="0"/>
        <v>-145</v>
      </c>
      <c r="G47" s="3" t="s">
        <v>19</v>
      </c>
      <c r="H47" t="str">
        <f>VLOOKUP(Data!G47,TblDV[],2,TRUE)</f>
        <v>Discretionary</v>
      </c>
      <c r="I47" t="str">
        <f>IFERROR(VLOOKUP(H47,TblDV[],3,TRUE),"Expense")</f>
        <v>Expense</v>
      </c>
    </row>
    <row r="48" spans="1:9" x14ac:dyDescent="0.25">
      <c r="A48" s="2" t="s">
        <v>3</v>
      </c>
      <c r="B48" s="1">
        <v>44227</v>
      </c>
      <c r="C48" s="2" t="s">
        <v>22</v>
      </c>
      <c r="D48" s="2">
        <v>23</v>
      </c>
      <c r="E48" s="2"/>
      <c r="F48" s="3">
        <f t="shared" si="0"/>
        <v>-23</v>
      </c>
      <c r="G48" s="3" t="s">
        <v>23</v>
      </c>
      <c r="H48" t="str">
        <f>VLOOKUP(Data!G48,TblDV[],2,TRUE)</f>
        <v>Transport</v>
      </c>
      <c r="I48" t="str">
        <f>IFERROR(VLOOKUP(H48,TblDV[],3,TRUE),"Expense")</f>
        <v>Expense</v>
      </c>
    </row>
    <row r="49" spans="1:9" x14ac:dyDescent="0.25">
      <c r="A49" s="5" t="s">
        <v>0</v>
      </c>
      <c r="B49" s="4">
        <v>44228</v>
      </c>
      <c r="C49" s="5" t="s">
        <v>1</v>
      </c>
      <c r="D49" s="5"/>
      <c r="E49" s="5">
        <v>4000</v>
      </c>
      <c r="F49" s="6">
        <f t="shared" si="0"/>
        <v>4000</v>
      </c>
      <c r="G49" s="3" t="s">
        <v>2</v>
      </c>
      <c r="H49" t="str">
        <f>VLOOKUP(Data!G49,TblDV[],2,TRUE)</f>
        <v>Salary</v>
      </c>
      <c r="I49" t="str">
        <f>IFERROR(VLOOKUP(H49,TblDV[],3,TRUE),"Expense")</f>
        <v>Income</v>
      </c>
    </row>
    <row r="50" spans="1:9" x14ac:dyDescent="0.25">
      <c r="A50" s="2" t="s">
        <v>3</v>
      </c>
      <c r="B50" s="1">
        <v>44228</v>
      </c>
      <c r="C50" s="2" t="s">
        <v>4</v>
      </c>
      <c r="D50" s="2">
        <v>5</v>
      </c>
      <c r="E50" s="2"/>
      <c r="F50" s="6">
        <f t="shared" si="0"/>
        <v>-5</v>
      </c>
      <c r="G50" s="3" t="s">
        <v>5</v>
      </c>
      <c r="H50" t="str">
        <f>VLOOKUP(Data!G50,TblDV[],2,TRUE)</f>
        <v>Dining Out</v>
      </c>
      <c r="I50" t="str">
        <f>IFERROR(VLOOKUP(H50,TblDV[],3,TRUE),"Expense")</f>
        <v>Expense</v>
      </c>
    </row>
    <row r="51" spans="1:9" x14ac:dyDescent="0.25">
      <c r="A51" s="5" t="s">
        <v>0</v>
      </c>
      <c r="B51" s="4">
        <v>44229</v>
      </c>
      <c r="C51" s="5" t="s">
        <v>6</v>
      </c>
      <c r="D51" s="5">
        <v>900</v>
      </c>
      <c r="E51" s="5"/>
      <c r="F51" s="6">
        <f t="shared" si="0"/>
        <v>-900</v>
      </c>
      <c r="G51" s="3" t="s">
        <v>7</v>
      </c>
      <c r="H51" t="str">
        <f>VLOOKUP(Data!G51,TblDV[],2,TRUE)</f>
        <v>Living Expenses</v>
      </c>
      <c r="I51" t="str">
        <f>IFERROR(VLOOKUP(H51,TblDV[],3,TRUE),"Expense")</f>
        <v>Expense</v>
      </c>
    </row>
    <row r="52" spans="1:9" x14ac:dyDescent="0.25">
      <c r="A52" s="2" t="s">
        <v>0</v>
      </c>
      <c r="B52" s="1">
        <v>44229</v>
      </c>
      <c r="C52" s="2" t="s">
        <v>8</v>
      </c>
      <c r="D52" s="2">
        <v>150</v>
      </c>
      <c r="E52" s="2"/>
      <c r="F52" s="6">
        <f t="shared" si="0"/>
        <v>-150</v>
      </c>
      <c r="G52" s="3" t="s">
        <v>9</v>
      </c>
      <c r="H52" t="str">
        <f>VLOOKUP(Data!G52,TblDV[],2,TRUE)</f>
        <v>Transport</v>
      </c>
      <c r="I52" t="str">
        <f>IFERROR(VLOOKUP(H52,TblDV[],3,TRUE),"Expense")</f>
        <v>Expense</v>
      </c>
    </row>
    <row r="53" spans="1:9" x14ac:dyDescent="0.25">
      <c r="A53" s="5" t="s">
        <v>3</v>
      </c>
      <c r="B53" s="4">
        <v>44229</v>
      </c>
      <c r="C53" s="5" t="s">
        <v>4</v>
      </c>
      <c r="D53" s="5">
        <v>5</v>
      </c>
      <c r="E53" s="5"/>
      <c r="F53" s="6">
        <f t="shared" si="0"/>
        <v>-5</v>
      </c>
      <c r="G53" s="3" t="s">
        <v>5</v>
      </c>
      <c r="H53" t="str">
        <f>VLOOKUP(Data!G53,TblDV[],2,TRUE)</f>
        <v>Dining Out</v>
      </c>
      <c r="I53" t="str">
        <f>IFERROR(VLOOKUP(H53,TblDV[],3,TRUE),"Expense")</f>
        <v>Expense</v>
      </c>
    </row>
    <row r="54" spans="1:9" x14ac:dyDescent="0.25">
      <c r="A54" s="2" t="s">
        <v>3</v>
      </c>
      <c r="B54" s="1">
        <v>44230</v>
      </c>
      <c r="C54" s="2" t="s">
        <v>4</v>
      </c>
      <c r="D54" s="2">
        <v>5</v>
      </c>
      <c r="E54" s="2"/>
      <c r="F54" s="6">
        <f t="shared" si="0"/>
        <v>-5</v>
      </c>
      <c r="G54" s="3" t="s">
        <v>5</v>
      </c>
      <c r="H54" t="str">
        <f>VLOOKUP(Data!G54,TblDV[],2,TRUE)</f>
        <v>Dining Out</v>
      </c>
      <c r="I54" t="str">
        <f>IFERROR(VLOOKUP(H54,TblDV[],3,TRUE),"Expense")</f>
        <v>Expense</v>
      </c>
    </row>
    <row r="55" spans="1:9" x14ac:dyDescent="0.25">
      <c r="A55" s="5" t="s">
        <v>3</v>
      </c>
      <c r="B55" s="4">
        <v>44231</v>
      </c>
      <c r="C55" s="5" t="s">
        <v>4</v>
      </c>
      <c r="D55" s="5">
        <v>5</v>
      </c>
      <c r="E55" s="5"/>
      <c r="F55" s="6">
        <f t="shared" si="0"/>
        <v>-5</v>
      </c>
      <c r="G55" s="3" t="s">
        <v>5</v>
      </c>
      <c r="H55" t="str">
        <f>VLOOKUP(Data!G55,TblDV[],2,TRUE)</f>
        <v>Dining Out</v>
      </c>
      <c r="I55" t="str">
        <f>IFERROR(VLOOKUP(H55,TblDV[],3,TRUE),"Expense")</f>
        <v>Expense</v>
      </c>
    </row>
    <row r="56" spans="1:9" x14ac:dyDescent="0.25">
      <c r="A56" s="2" t="s">
        <v>3</v>
      </c>
      <c r="B56" s="1">
        <v>44232</v>
      </c>
      <c r="C56" s="2" t="s">
        <v>4</v>
      </c>
      <c r="D56" s="2">
        <v>5</v>
      </c>
      <c r="E56" s="2"/>
      <c r="F56" s="6">
        <f t="shared" si="0"/>
        <v>-5</v>
      </c>
      <c r="G56" s="3" t="s">
        <v>5</v>
      </c>
      <c r="H56" t="str">
        <f>VLOOKUP(Data!G56,TblDV[],2,TRUE)</f>
        <v>Dining Out</v>
      </c>
      <c r="I56" t="str">
        <f>IFERROR(VLOOKUP(H56,TblDV[],3,TRUE),"Expense")</f>
        <v>Expense</v>
      </c>
    </row>
    <row r="57" spans="1:9" x14ac:dyDescent="0.25">
      <c r="A57" s="5" t="s">
        <v>3</v>
      </c>
      <c r="B57" s="4">
        <v>44232</v>
      </c>
      <c r="C57" s="5" t="s">
        <v>10</v>
      </c>
      <c r="D57" s="5">
        <v>205</v>
      </c>
      <c r="E57" s="5"/>
      <c r="F57" s="6">
        <f t="shared" si="0"/>
        <v>-205</v>
      </c>
      <c r="G57" s="3" t="s">
        <v>11</v>
      </c>
      <c r="H57" t="str">
        <f>VLOOKUP(Data!G57,TblDV[],2,TRUE)</f>
        <v>Living Expenses</v>
      </c>
      <c r="I57" t="str">
        <f>IFERROR(VLOOKUP(H57,TblDV[],3,TRUE),"Expense")</f>
        <v>Expense</v>
      </c>
    </row>
    <row r="58" spans="1:9" x14ac:dyDescent="0.25">
      <c r="A58" s="2" t="s">
        <v>0</v>
      </c>
      <c r="B58" s="1">
        <v>44235</v>
      </c>
      <c r="C58" s="2" t="s">
        <v>12</v>
      </c>
      <c r="D58" s="2">
        <v>51.1</v>
      </c>
      <c r="E58" s="2"/>
      <c r="F58" s="6">
        <f t="shared" si="0"/>
        <v>-51.1</v>
      </c>
      <c r="G58" s="3" t="s">
        <v>13</v>
      </c>
      <c r="H58" t="str">
        <f>VLOOKUP(Data!G58,TblDV[],2,TRUE)</f>
        <v>Living Expenses</v>
      </c>
      <c r="I58" t="str">
        <f>IFERROR(VLOOKUP(H58,TblDV[],3,TRUE),"Expense")</f>
        <v>Expense</v>
      </c>
    </row>
    <row r="59" spans="1:9" x14ac:dyDescent="0.25">
      <c r="A59" s="5" t="s">
        <v>3</v>
      </c>
      <c r="B59" s="4">
        <v>44235</v>
      </c>
      <c r="C59" s="5" t="s">
        <v>4</v>
      </c>
      <c r="D59" s="5">
        <v>5</v>
      </c>
      <c r="E59" s="5"/>
      <c r="F59" s="6">
        <f t="shared" si="0"/>
        <v>-5</v>
      </c>
      <c r="G59" s="3" t="s">
        <v>5</v>
      </c>
      <c r="H59" t="str">
        <f>VLOOKUP(Data!G59,TblDV[],2,TRUE)</f>
        <v>Dining Out</v>
      </c>
      <c r="I59" t="str">
        <f>IFERROR(VLOOKUP(H59,TblDV[],3,TRUE),"Expense")</f>
        <v>Expense</v>
      </c>
    </row>
    <row r="60" spans="1:9" x14ac:dyDescent="0.25">
      <c r="A60" s="2" t="s">
        <v>3</v>
      </c>
      <c r="B60" s="1">
        <v>44236</v>
      </c>
      <c r="C60" s="2" t="s">
        <v>4</v>
      </c>
      <c r="D60" s="2">
        <v>5</v>
      </c>
      <c r="E60" s="2"/>
      <c r="F60" s="6">
        <f t="shared" si="0"/>
        <v>-5</v>
      </c>
      <c r="G60" s="3" t="s">
        <v>5</v>
      </c>
      <c r="H60" t="str">
        <f>VLOOKUP(Data!G60,TblDV[],2,TRUE)</f>
        <v>Dining Out</v>
      </c>
      <c r="I60" t="str">
        <f>IFERROR(VLOOKUP(H60,TblDV[],3,TRUE),"Expense")</f>
        <v>Expense</v>
      </c>
    </row>
    <row r="61" spans="1:9" x14ac:dyDescent="0.25">
      <c r="A61" s="5" t="s">
        <v>3</v>
      </c>
      <c r="B61" s="4">
        <v>44237</v>
      </c>
      <c r="C61" s="5" t="s">
        <v>14</v>
      </c>
      <c r="D61" s="5">
        <v>78</v>
      </c>
      <c r="E61" s="5"/>
      <c r="F61" s="6">
        <f t="shared" si="0"/>
        <v>-78</v>
      </c>
      <c r="G61" s="3" t="s">
        <v>15</v>
      </c>
      <c r="H61" t="str">
        <f>VLOOKUP(Data!G61,TblDV[],2,TRUE)</f>
        <v>Transport</v>
      </c>
      <c r="I61" t="str">
        <f>IFERROR(VLOOKUP(H61,TblDV[],3,TRUE),"Expense")</f>
        <v>Expense</v>
      </c>
    </row>
    <row r="62" spans="1:9" x14ac:dyDescent="0.25">
      <c r="A62" s="2" t="s">
        <v>3</v>
      </c>
      <c r="B62" s="1">
        <v>44237</v>
      </c>
      <c r="C62" s="2" t="s">
        <v>4</v>
      </c>
      <c r="D62" s="2">
        <v>5</v>
      </c>
      <c r="E62" s="2"/>
      <c r="F62" s="6">
        <f t="shared" si="0"/>
        <v>-5</v>
      </c>
      <c r="G62" s="3" t="s">
        <v>5</v>
      </c>
      <c r="H62" t="str">
        <f>VLOOKUP(Data!G62,TblDV[],2,TRUE)</f>
        <v>Dining Out</v>
      </c>
      <c r="I62" t="str">
        <f>IFERROR(VLOOKUP(H62,TblDV[],3,TRUE),"Expense")</f>
        <v>Expense</v>
      </c>
    </row>
    <row r="63" spans="1:9" x14ac:dyDescent="0.25">
      <c r="A63" s="5" t="s">
        <v>3</v>
      </c>
      <c r="B63" s="4">
        <v>44238</v>
      </c>
      <c r="C63" s="5" t="s">
        <v>4</v>
      </c>
      <c r="D63" s="5">
        <v>5</v>
      </c>
      <c r="E63" s="5"/>
      <c r="F63" s="6">
        <f t="shared" si="0"/>
        <v>-5</v>
      </c>
      <c r="G63" s="3" t="s">
        <v>5</v>
      </c>
      <c r="H63" t="str">
        <f>VLOOKUP(Data!G63,TblDV[],2,TRUE)</f>
        <v>Dining Out</v>
      </c>
      <c r="I63" t="str">
        <f>IFERROR(VLOOKUP(H63,TblDV[],3,TRUE),"Expense")</f>
        <v>Expense</v>
      </c>
    </row>
    <row r="64" spans="1:9" x14ac:dyDescent="0.25">
      <c r="A64" s="2" t="s">
        <v>3</v>
      </c>
      <c r="B64" s="1">
        <v>44239</v>
      </c>
      <c r="C64" s="2" t="s">
        <v>10</v>
      </c>
      <c r="D64" s="2">
        <v>135.9</v>
      </c>
      <c r="E64" s="2"/>
      <c r="F64" s="6">
        <f t="shared" si="0"/>
        <v>-135.9</v>
      </c>
      <c r="G64" s="3" t="s">
        <v>11</v>
      </c>
      <c r="H64" t="str">
        <f>VLOOKUP(Data!G64,TblDV[],2,TRUE)</f>
        <v>Living Expenses</v>
      </c>
      <c r="I64" t="str">
        <f>IFERROR(VLOOKUP(H64,TblDV[],3,TRUE),"Expense")</f>
        <v>Expense</v>
      </c>
    </row>
    <row r="65" spans="1:9" x14ac:dyDescent="0.25">
      <c r="A65" s="5" t="s">
        <v>3</v>
      </c>
      <c r="B65" s="4">
        <v>44239</v>
      </c>
      <c r="C65" s="5" t="s">
        <v>4</v>
      </c>
      <c r="D65" s="5">
        <v>5</v>
      </c>
      <c r="E65" s="5"/>
      <c r="F65" s="6">
        <f t="shared" si="0"/>
        <v>-5</v>
      </c>
      <c r="G65" s="3" t="s">
        <v>5</v>
      </c>
      <c r="H65" t="str">
        <f>VLOOKUP(Data!G65,TblDV[],2,TRUE)</f>
        <v>Dining Out</v>
      </c>
      <c r="I65" t="str">
        <f>IFERROR(VLOOKUP(H65,TblDV[],3,TRUE),"Expense")</f>
        <v>Expense</v>
      </c>
    </row>
    <row r="66" spans="1:9" x14ac:dyDescent="0.25">
      <c r="A66" s="2" t="s">
        <v>3</v>
      </c>
      <c r="B66" s="1">
        <v>44240</v>
      </c>
      <c r="C66" s="2" t="s">
        <v>4</v>
      </c>
      <c r="D66" s="2">
        <v>5</v>
      </c>
      <c r="E66" s="2"/>
      <c r="F66" s="6">
        <f t="shared" ref="F66:F129" si="1">E66-D66</f>
        <v>-5</v>
      </c>
      <c r="G66" s="3" t="s">
        <v>5</v>
      </c>
      <c r="H66" t="str">
        <f>VLOOKUP(Data!G66,TblDV[],2,TRUE)</f>
        <v>Dining Out</v>
      </c>
      <c r="I66" t="str">
        <f>IFERROR(VLOOKUP(H66,TblDV[],3,TRUE),"Expense")</f>
        <v>Expense</v>
      </c>
    </row>
    <row r="67" spans="1:9" x14ac:dyDescent="0.25">
      <c r="A67" s="5" t="s">
        <v>3</v>
      </c>
      <c r="B67" s="4">
        <v>44240</v>
      </c>
      <c r="C67" s="5" t="s">
        <v>16</v>
      </c>
      <c r="D67" s="5">
        <v>40.9</v>
      </c>
      <c r="E67" s="5"/>
      <c r="F67" s="6">
        <f t="shared" si="1"/>
        <v>-40.9</v>
      </c>
      <c r="G67" s="3" t="s">
        <v>17</v>
      </c>
      <c r="H67" t="str">
        <f>VLOOKUP(Data!G67,TblDV[],2,TRUE)</f>
        <v>Discretionary</v>
      </c>
      <c r="I67" t="str">
        <f>IFERROR(VLOOKUP(H67,TblDV[],3,TRUE),"Expense")</f>
        <v>Expense</v>
      </c>
    </row>
    <row r="68" spans="1:9" x14ac:dyDescent="0.25">
      <c r="A68" s="2" t="s">
        <v>3</v>
      </c>
      <c r="B68" s="1">
        <v>44240</v>
      </c>
      <c r="C68" s="2" t="s">
        <v>18</v>
      </c>
      <c r="D68" s="2">
        <v>99</v>
      </c>
      <c r="E68" s="2"/>
      <c r="F68" s="6">
        <f t="shared" si="1"/>
        <v>-99</v>
      </c>
      <c r="G68" s="3" t="s">
        <v>19</v>
      </c>
      <c r="H68" t="str">
        <f>VLOOKUP(Data!G68,TblDV[],2,TRUE)</f>
        <v>Discretionary</v>
      </c>
      <c r="I68" t="str">
        <f>IFERROR(VLOOKUP(H68,TblDV[],3,TRUE),"Expense")</f>
        <v>Expense</v>
      </c>
    </row>
    <row r="69" spans="1:9" x14ac:dyDescent="0.25">
      <c r="A69" s="5" t="s">
        <v>3</v>
      </c>
      <c r="B69" s="4">
        <v>44240</v>
      </c>
      <c r="C69" s="5" t="s">
        <v>20</v>
      </c>
      <c r="D69" s="5">
        <v>53</v>
      </c>
      <c r="E69" s="5"/>
      <c r="F69" s="6">
        <f t="shared" si="1"/>
        <v>-53</v>
      </c>
      <c r="G69" s="3" t="s">
        <v>21</v>
      </c>
      <c r="H69" t="str">
        <f>VLOOKUP(Data!G69,TblDV[],2,TRUE)</f>
        <v>Dining Out</v>
      </c>
      <c r="I69" t="str">
        <f>IFERROR(VLOOKUP(H69,TblDV[],3,TRUE),"Expense")</f>
        <v>Expense</v>
      </c>
    </row>
    <row r="70" spans="1:9" x14ac:dyDescent="0.25">
      <c r="A70" s="2" t="s">
        <v>3</v>
      </c>
      <c r="B70" s="1">
        <v>44241</v>
      </c>
      <c r="C70" s="2" t="s">
        <v>22</v>
      </c>
      <c r="D70" s="2">
        <v>28.9</v>
      </c>
      <c r="E70" s="2"/>
      <c r="F70" s="6">
        <f t="shared" si="1"/>
        <v>-28.9</v>
      </c>
      <c r="G70" s="3" t="s">
        <v>23</v>
      </c>
      <c r="H70" t="str">
        <f>VLOOKUP(Data!G70,TblDV[],2,TRUE)</f>
        <v>Transport</v>
      </c>
      <c r="I70" t="str">
        <f>IFERROR(VLOOKUP(H70,TblDV[],3,TRUE),"Expense")</f>
        <v>Expense</v>
      </c>
    </row>
    <row r="71" spans="1:9" x14ac:dyDescent="0.25">
      <c r="A71" s="5" t="s">
        <v>0</v>
      </c>
      <c r="B71" s="4">
        <v>44242</v>
      </c>
      <c r="C71" s="5" t="s">
        <v>24</v>
      </c>
      <c r="D71" s="5">
        <v>30</v>
      </c>
      <c r="E71" s="5"/>
      <c r="F71" s="6">
        <f t="shared" si="1"/>
        <v>-30</v>
      </c>
      <c r="G71" s="3" t="s">
        <v>25</v>
      </c>
      <c r="H71" t="str">
        <f>VLOOKUP(Data!G71,TblDV[],2,TRUE)</f>
        <v>Discretionary</v>
      </c>
      <c r="I71" t="str">
        <f>IFERROR(VLOOKUP(H71,TblDV[],3,TRUE),"Expense")</f>
        <v>Expense</v>
      </c>
    </row>
    <row r="72" spans="1:9" x14ac:dyDescent="0.25">
      <c r="A72" s="2" t="s">
        <v>3</v>
      </c>
      <c r="B72" s="1">
        <v>44242</v>
      </c>
      <c r="C72" s="2" t="s">
        <v>4</v>
      </c>
      <c r="D72" s="2">
        <v>5</v>
      </c>
      <c r="E72" s="2"/>
      <c r="F72" s="6">
        <f t="shared" si="1"/>
        <v>-5</v>
      </c>
      <c r="G72" s="3" t="s">
        <v>5</v>
      </c>
      <c r="H72" t="str">
        <f>VLOOKUP(Data!G72,TblDV[],2,TRUE)</f>
        <v>Dining Out</v>
      </c>
      <c r="I72" t="str">
        <f>IFERROR(VLOOKUP(H72,TblDV[],3,TRUE),"Expense")</f>
        <v>Expense</v>
      </c>
    </row>
    <row r="73" spans="1:9" x14ac:dyDescent="0.25">
      <c r="A73" s="5" t="s">
        <v>3</v>
      </c>
      <c r="B73" s="4">
        <v>44243</v>
      </c>
      <c r="C73" s="5" t="s">
        <v>4</v>
      </c>
      <c r="D73" s="5">
        <v>5</v>
      </c>
      <c r="E73" s="5"/>
      <c r="F73" s="6">
        <f t="shared" si="1"/>
        <v>-5</v>
      </c>
      <c r="G73" s="3" t="s">
        <v>5</v>
      </c>
      <c r="H73" t="str">
        <f>VLOOKUP(Data!G73,TblDV[],2,TRUE)</f>
        <v>Dining Out</v>
      </c>
      <c r="I73" t="str">
        <f>IFERROR(VLOOKUP(H73,TblDV[],3,TRUE),"Expense")</f>
        <v>Expense</v>
      </c>
    </row>
    <row r="74" spans="1:9" x14ac:dyDescent="0.25">
      <c r="A74" s="2" t="s">
        <v>0</v>
      </c>
      <c r="B74" s="1">
        <v>44243</v>
      </c>
      <c r="C74" s="2" t="s">
        <v>28</v>
      </c>
      <c r="D74" s="2">
        <v>40</v>
      </c>
      <c r="E74" s="2"/>
      <c r="F74" s="6">
        <f t="shared" si="1"/>
        <v>-40</v>
      </c>
      <c r="G74" s="3" t="s">
        <v>29</v>
      </c>
      <c r="H74" t="str">
        <f>VLOOKUP(Data!G74,TblDV[],2,TRUE)</f>
        <v>Living Expenses</v>
      </c>
      <c r="I74" t="str">
        <f>IFERROR(VLOOKUP(H74,TblDV[],3,TRUE),"Expense")</f>
        <v>Expense</v>
      </c>
    </row>
    <row r="75" spans="1:9" x14ac:dyDescent="0.25">
      <c r="A75" s="5" t="s">
        <v>3</v>
      </c>
      <c r="B75" s="4">
        <v>44244</v>
      </c>
      <c r="C75" s="5" t="s">
        <v>30</v>
      </c>
      <c r="D75" s="5">
        <v>45.9</v>
      </c>
      <c r="E75" s="5"/>
      <c r="F75" s="6">
        <f t="shared" si="1"/>
        <v>-45.9</v>
      </c>
      <c r="G75" s="3" t="s">
        <v>31</v>
      </c>
      <c r="H75" t="str">
        <f>VLOOKUP(Data!G75,TblDV[],2,TRUE)</f>
        <v>Discretionary</v>
      </c>
      <c r="I75" t="str">
        <f>IFERROR(VLOOKUP(H75,TblDV[],3,TRUE),"Expense")</f>
        <v>Expense</v>
      </c>
    </row>
    <row r="76" spans="1:9" x14ac:dyDescent="0.25">
      <c r="A76" s="2" t="s">
        <v>3</v>
      </c>
      <c r="B76" s="1">
        <v>44244</v>
      </c>
      <c r="C76" s="2" t="s">
        <v>32</v>
      </c>
      <c r="D76" s="2">
        <v>35</v>
      </c>
      <c r="E76" s="2"/>
      <c r="F76" s="6">
        <f t="shared" si="1"/>
        <v>-35</v>
      </c>
      <c r="G76" s="3" t="s">
        <v>17</v>
      </c>
      <c r="H76" t="str">
        <f>VLOOKUP(Data!G76,TblDV[],2,TRUE)</f>
        <v>Discretionary</v>
      </c>
      <c r="I76" t="str">
        <f>IFERROR(VLOOKUP(H76,TblDV[],3,TRUE),"Expense")</f>
        <v>Expense</v>
      </c>
    </row>
    <row r="77" spans="1:9" x14ac:dyDescent="0.25">
      <c r="A77" s="5" t="s">
        <v>3</v>
      </c>
      <c r="B77" s="4">
        <v>44244</v>
      </c>
      <c r="C77" s="5" t="s">
        <v>4</v>
      </c>
      <c r="D77" s="5">
        <v>5</v>
      </c>
      <c r="E77" s="5"/>
      <c r="F77" s="6">
        <f t="shared" si="1"/>
        <v>-5</v>
      </c>
      <c r="G77" s="3" t="s">
        <v>5</v>
      </c>
      <c r="H77" t="str">
        <f>VLOOKUP(Data!G77,TblDV[],2,TRUE)</f>
        <v>Dining Out</v>
      </c>
      <c r="I77" t="str">
        <f>IFERROR(VLOOKUP(H77,TblDV[],3,TRUE),"Expense")</f>
        <v>Expense</v>
      </c>
    </row>
    <row r="78" spans="1:9" x14ac:dyDescent="0.25">
      <c r="A78" s="2" t="s">
        <v>3</v>
      </c>
      <c r="B78" s="1">
        <v>44245</v>
      </c>
      <c r="C78" s="2" t="s">
        <v>4</v>
      </c>
      <c r="D78" s="2">
        <v>5</v>
      </c>
      <c r="E78" s="2"/>
      <c r="F78" s="6">
        <f t="shared" si="1"/>
        <v>-5</v>
      </c>
      <c r="G78" s="3" t="s">
        <v>5</v>
      </c>
      <c r="H78" t="str">
        <f>VLOOKUP(Data!G78,TblDV[],2,TRUE)</f>
        <v>Dining Out</v>
      </c>
      <c r="I78" t="str">
        <f>IFERROR(VLOOKUP(H78,TblDV[],3,TRUE),"Expense")</f>
        <v>Expense</v>
      </c>
    </row>
    <row r="79" spans="1:9" x14ac:dyDescent="0.25">
      <c r="A79" s="5" t="s">
        <v>3</v>
      </c>
      <c r="B79" s="4">
        <v>44246</v>
      </c>
      <c r="C79" s="5" t="s">
        <v>4</v>
      </c>
      <c r="D79" s="5">
        <v>5</v>
      </c>
      <c r="E79" s="5"/>
      <c r="F79" s="6">
        <f t="shared" si="1"/>
        <v>-5</v>
      </c>
      <c r="G79" s="3" t="s">
        <v>5</v>
      </c>
      <c r="H79" t="str">
        <f>VLOOKUP(Data!G79,TblDV[],2,TRUE)</f>
        <v>Dining Out</v>
      </c>
      <c r="I79" t="str">
        <f>IFERROR(VLOOKUP(H79,TblDV[],3,TRUE),"Expense")</f>
        <v>Expense</v>
      </c>
    </row>
    <row r="80" spans="1:9" x14ac:dyDescent="0.25">
      <c r="A80" s="2" t="s">
        <v>3</v>
      </c>
      <c r="B80" s="1">
        <v>44246</v>
      </c>
      <c r="C80" s="2" t="s">
        <v>10</v>
      </c>
      <c r="D80" s="2">
        <v>171</v>
      </c>
      <c r="E80" s="2"/>
      <c r="F80" s="6">
        <f t="shared" si="1"/>
        <v>-171</v>
      </c>
      <c r="G80" s="3" t="s">
        <v>11</v>
      </c>
      <c r="H80" t="str">
        <f>VLOOKUP(Data!G80,TblDV[],2,TRUE)</f>
        <v>Living Expenses</v>
      </c>
      <c r="I80" t="str">
        <f>IFERROR(VLOOKUP(H80,TblDV[],3,TRUE),"Expense")</f>
        <v>Expense</v>
      </c>
    </row>
    <row r="81" spans="1:9" x14ac:dyDescent="0.25">
      <c r="A81" s="5" t="s">
        <v>3</v>
      </c>
      <c r="B81" s="4">
        <v>44247</v>
      </c>
      <c r="C81" s="5" t="s">
        <v>33</v>
      </c>
      <c r="D81" s="5">
        <v>37.9</v>
      </c>
      <c r="E81" s="5"/>
      <c r="F81" s="6">
        <f t="shared" si="1"/>
        <v>-37.9</v>
      </c>
      <c r="G81" s="3" t="s">
        <v>21</v>
      </c>
      <c r="H81" t="str">
        <f>VLOOKUP(Data!G81,TblDV[],2,TRUE)</f>
        <v>Dining Out</v>
      </c>
      <c r="I81" t="str">
        <f>IFERROR(VLOOKUP(H81,TblDV[],3,TRUE),"Expense")</f>
        <v>Expense</v>
      </c>
    </row>
    <row r="82" spans="1:9" x14ac:dyDescent="0.25">
      <c r="A82" s="2" t="s">
        <v>3</v>
      </c>
      <c r="B82" s="1">
        <v>44248</v>
      </c>
      <c r="C82" s="2" t="s">
        <v>34</v>
      </c>
      <c r="D82" s="2">
        <v>12.9</v>
      </c>
      <c r="E82" s="2"/>
      <c r="F82" s="6">
        <f t="shared" si="1"/>
        <v>-12.9</v>
      </c>
      <c r="G82" s="3" t="s">
        <v>21</v>
      </c>
      <c r="H82" t="str">
        <f>VLOOKUP(Data!G82,TblDV[],2,TRUE)</f>
        <v>Dining Out</v>
      </c>
      <c r="I82" t="str">
        <f>IFERROR(VLOOKUP(H82,TblDV[],3,TRUE),"Expense")</f>
        <v>Expense</v>
      </c>
    </row>
    <row r="83" spans="1:9" x14ac:dyDescent="0.25">
      <c r="A83" s="5" t="s">
        <v>0</v>
      </c>
      <c r="B83" s="4">
        <v>44249</v>
      </c>
      <c r="C83" s="5" t="s">
        <v>35</v>
      </c>
      <c r="D83" s="5">
        <v>55</v>
      </c>
      <c r="E83" s="5"/>
      <c r="F83" s="6">
        <f t="shared" si="1"/>
        <v>-55</v>
      </c>
      <c r="G83" s="3" t="s">
        <v>36</v>
      </c>
      <c r="H83" t="str">
        <f>VLOOKUP(Data!G83,TblDV[],2,TRUE)</f>
        <v>Charity</v>
      </c>
      <c r="I83" t="str">
        <f>IFERROR(VLOOKUP(H83,TblDV[],3,TRUE),"Expense")</f>
        <v>Expense</v>
      </c>
    </row>
    <row r="84" spans="1:9" x14ac:dyDescent="0.25">
      <c r="A84" s="2" t="s">
        <v>3</v>
      </c>
      <c r="B84" s="1">
        <v>44249</v>
      </c>
      <c r="C84" s="2" t="s">
        <v>14</v>
      </c>
      <c r="D84" s="2">
        <v>64.099999999999994</v>
      </c>
      <c r="E84" s="2"/>
      <c r="F84" s="6">
        <f t="shared" si="1"/>
        <v>-64.099999999999994</v>
      </c>
      <c r="G84" s="3" t="s">
        <v>15</v>
      </c>
      <c r="H84" t="str">
        <f>VLOOKUP(Data!G84,TblDV[],2,TRUE)</f>
        <v>Transport</v>
      </c>
      <c r="I84" t="str">
        <f>IFERROR(VLOOKUP(H84,TblDV[],3,TRUE),"Expense")</f>
        <v>Expense</v>
      </c>
    </row>
    <row r="85" spans="1:9" x14ac:dyDescent="0.25">
      <c r="A85" s="5" t="s">
        <v>3</v>
      </c>
      <c r="B85" s="4">
        <v>44249</v>
      </c>
      <c r="C85" s="5" t="s">
        <v>4</v>
      </c>
      <c r="D85" s="5">
        <v>5</v>
      </c>
      <c r="E85" s="5"/>
      <c r="F85" s="6">
        <f t="shared" si="1"/>
        <v>-5</v>
      </c>
      <c r="G85" s="3" t="s">
        <v>5</v>
      </c>
      <c r="H85" t="str">
        <f>VLOOKUP(Data!G85,TblDV[],2,TRUE)</f>
        <v>Dining Out</v>
      </c>
      <c r="I85" t="str">
        <f>IFERROR(VLOOKUP(H85,TblDV[],3,TRUE),"Expense")</f>
        <v>Expense</v>
      </c>
    </row>
    <row r="86" spans="1:9" x14ac:dyDescent="0.25">
      <c r="A86" s="2" t="s">
        <v>3</v>
      </c>
      <c r="B86" s="1">
        <v>44250</v>
      </c>
      <c r="C86" s="2" t="s">
        <v>4</v>
      </c>
      <c r="D86" s="2">
        <v>5</v>
      </c>
      <c r="E86" s="2"/>
      <c r="F86" s="6">
        <f t="shared" si="1"/>
        <v>-5</v>
      </c>
      <c r="G86" s="3" t="s">
        <v>5</v>
      </c>
      <c r="H86" t="str">
        <f>VLOOKUP(Data!G86,TblDV[],2,TRUE)</f>
        <v>Dining Out</v>
      </c>
      <c r="I86" t="str">
        <f>IFERROR(VLOOKUP(H86,TblDV[],3,TRUE),"Expense")</f>
        <v>Expense</v>
      </c>
    </row>
    <row r="87" spans="1:9" x14ac:dyDescent="0.25">
      <c r="A87" s="5" t="s">
        <v>3</v>
      </c>
      <c r="B87" s="4">
        <v>44251</v>
      </c>
      <c r="C87" s="5" t="s">
        <v>4</v>
      </c>
      <c r="D87" s="5">
        <v>5</v>
      </c>
      <c r="E87" s="5"/>
      <c r="F87" s="6">
        <f t="shared" si="1"/>
        <v>-5</v>
      </c>
      <c r="G87" s="3" t="s">
        <v>5</v>
      </c>
      <c r="H87" t="str">
        <f>VLOOKUP(Data!G87,TblDV[],2,TRUE)</f>
        <v>Dining Out</v>
      </c>
      <c r="I87" t="str">
        <f>IFERROR(VLOOKUP(H87,TblDV[],3,TRUE),"Expense")</f>
        <v>Expense</v>
      </c>
    </row>
    <row r="88" spans="1:9" x14ac:dyDescent="0.25">
      <c r="A88" s="2" t="s">
        <v>3</v>
      </c>
      <c r="B88" s="1">
        <v>44252</v>
      </c>
      <c r="C88" s="2" t="s">
        <v>4</v>
      </c>
      <c r="D88" s="2">
        <v>5</v>
      </c>
      <c r="E88" s="2"/>
      <c r="F88" s="6">
        <f t="shared" si="1"/>
        <v>-5</v>
      </c>
      <c r="G88" s="3" t="s">
        <v>5</v>
      </c>
      <c r="H88" t="str">
        <f>VLOOKUP(Data!G88,TblDV[],2,TRUE)</f>
        <v>Dining Out</v>
      </c>
      <c r="I88" t="str">
        <f>IFERROR(VLOOKUP(H88,TblDV[],3,TRUE),"Expense")</f>
        <v>Expense</v>
      </c>
    </row>
    <row r="89" spans="1:9" x14ac:dyDescent="0.25">
      <c r="A89" s="5" t="s">
        <v>3</v>
      </c>
      <c r="B89" s="4">
        <v>44253</v>
      </c>
      <c r="C89" s="5" t="s">
        <v>4</v>
      </c>
      <c r="D89" s="5">
        <v>5</v>
      </c>
      <c r="E89" s="5"/>
      <c r="F89" s="6">
        <f t="shared" si="1"/>
        <v>-5</v>
      </c>
      <c r="G89" s="3" t="s">
        <v>5</v>
      </c>
      <c r="H89" t="str">
        <f>VLOOKUP(Data!G89,TblDV[],2,TRUE)</f>
        <v>Dining Out</v>
      </c>
      <c r="I89" t="str">
        <f>IFERROR(VLOOKUP(H89,TblDV[],3,TRUE),"Expense")</f>
        <v>Expense</v>
      </c>
    </row>
    <row r="90" spans="1:9" x14ac:dyDescent="0.25">
      <c r="A90" s="2" t="s">
        <v>3</v>
      </c>
      <c r="B90" s="1">
        <v>44253</v>
      </c>
      <c r="C90" s="2" t="s">
        <v>10</v>
      </c>
      <c r="D90" s="2">
        <v>162.9</v>
      </c>
      <c r="E90" s="2"/>
      <c r="F90" s="6">
        <f t="shared" si="1"/>
        <v>-162.9</v>
      </c>
      <c r="G90" s="3" t="s">
        <v>11</v>
      </c>
      <c r="H90" t="str">
        <f>VLOOKUP(Data!G90,TblDV[],2,TRUE)</f>
        <v>Living Expenses</v>
      </c>
      <c r="I90" t="str">
        <f>IFERROR(VLOOKUP(H90,TblDV[],3,TRUE),"Expense")</f>
        <v>Expense</v>
      </c>
    </row>
    <row r="91" spans="1:9" x14ac:dyDescent="0.25">
      <c r="A91" s="5" t="s">
        <v>3</v>
      </c>
      <c r="B91" s="4">
        <v>44254</v>
      </c>
      <c r="C91" s="5" t="s">
        <v>37</v>
      </c>
      <c r="D91" s="5">
        <v>125.9</v>
      </c>
      <c r="E91" s="5"/>
      <c r="F91" s="6">
        <f t="shared" si="1"/>
        <v>-125.9</v>
      </c>
      <c r="G91" s="3" t="s">
        <v>19</v>
      </c>
      <c r="H91" t="str">
        <f>VLOOKUP(Data!G91,TblDV[],2,TRUE)</f>
        <v>Discretionary</v>
      </c>
      <c r="I91" t="str">
        <f>IFERROR(VLOOKUP(H91,TblDV[],3,TRUE),"Expense")</f>
        <v>Expense</v>
      </c>
    </row>
    <row r="92" spans="1:9" x14ac:dyDescent="0.25">
      <c r="A92" s="2" t="s">
        <v>3</v>
      </c>
      <c r="B92" s="1">
        <v>44254</v>
      </c>
      <c r="C92" s="2" t="s">
        <v>39</v>
      </c>
      <c r="D92" s="2">
        <v>137</v>
      </c>
      <c r="E92" s="2"/>
      <c r="F92" s="6">
        <f t="shared" si="1"/>
        <v>-137</v>
      </c>
      <c r="G92" s="3" t="s">
        <v>19</v>
      </c>
      <c r="H92" t="str">
        <f>VLOOKUP(Data!G92,TblDV[],2,TRUE)</f>
        <v>Discretionary</v>
      </c>
      <c r="I92" t="str">
        <f>IFERROR(VLOOKUP(H92,TblDV[],3,TRUE),"Expense")</f>
        <v>Expense</v>
      </c>
    </row>
    <row r="93" spans="1:9" x14ac:dyDescent="0.25">
      <c r="A93" s="5" t="s">
        <v>3</v>
      </c>
      <c r="B93" s="4">
        <v>44255</v>
      </c>
      <c r="C93" s="5" t="s">
        <v>18</v>
      </c>
      <c r="D93" s="5">
        <v>146.1</v>
      </c>
      <c r="E93" s="5"/>
      <c r="F93" s="6">
        <f t="shared" si="1"/>
        <v>-146.1</v>
      </c>
      <c r="G93" s="3" t="s">
        <v>19</v>
      </c>
      <c r="H93" t="str">
        <f>VLOOKUP(Data!G93,TblDV[],2,TRUE)</f>
        <v>Discretionary</v>
      </c>
      <c r="I93" t="str">
        <f>IFERROR(VLOOKUP(H93,TblDV[],3,TRUE),"Expense")</f>
        <v>Expense</v>
      </c>
    </row>
    <row r="94" spans="1:9" x14ac:dyDescent="0.25">
      <c r="A94" s="2" t="s">
        <v>3</v>
      </c>
      <c r="B94" s="1">
        <v>44255</v>
      </c>
      <c r="C94" s="2" t="s">
        <v>22</v>
      </c>
      <c r="D94" s="2">
        <v>24.1</v>
      </c>
      <c r="E94" s="2"/>
      <c r="F94" s="6">
        <f t="shared" si="1"/>
        <v>-24.1</v>
      </c>
      <c r="G94" s="3" t="s">
        <v>23</v>
      </c>
      <c r="H94" t="str">
        <f>VLOOKUP(Data!G94,TblDV[],2,TRUE)</f>
        <v>Transport</v>
      </c>
      <c r="I94" t="str">
        <f>IFERROR(VLOOKUP(H94,TblDV[],3,TRUE),"Expense")</f>
        <v>Expense</v>
      </c>
    </row>
    <row r="95" spans="1:9" x14ac:dyDescent="0.25">
      <c r="A95" s="5" t="s">
        <v>0</v>
      </c>
      <c r="B95" s="4">
        <v>44256</v>
      </c>
      <c r="C95" s="5" t="s">
        <v>1</v>
      </c>
      <c r="D95" s="5"/>
      <c r="E95" s="5">
        <v>4000</v>
      </c>
      <c r="F95" s="6">
        <f t="shared" si="1"/>
        <v>4000</v>
      </c>
      <c r="G95" s="3" t="s">
        <v>2</v>
      </c>
      <c r="H95" t="str">
        <f>VLOOKUP(Data!G95,TblDV[],2,TRUE)</f>
        <v>Salary</v>
      </c>
      <c r="I95" t="str">
        <f>IFERROR(VLOOKUP(H95,TblDV[],3,TRUE),"Expense")</f>
        <v>Income</v>
      </c>
    </row>
    <row r="96" spans="1:9" x14ac:dyDescent="0.25">
      <c r="A96" s="2" t="s">
        <v>3</v>
      </c>
      <c r="B96" s="1">
        <v>44256</v>
      </c>
      <c r="C96" s="2" t="s">
        <v>4</v>
      </c>
      <c r="D96" s="2">
        <v>5</v>
      </c>
      <c r="E96" s="2"/>
      <c r="F96" s="6">
        <f t="shared" si="1"/>
        <v>-5</v>
      </c>
      <c r="G96" s="3" t="s">
        <v>5</v>
      </c>
      <c r="H96" t="str">
        <f>VLOOKUP(Data!G96,TblDV[],2,TRUE)</f>
        <v>Dining Out</v>
      </c>
      <c r="I96" t="str">
        <f>IFERROR(VLOOKUP(H96,TblDV[],3,TRUE),"Expense")</f>
        <v>Expense</v>
      </c>
    </row>
    <row r="97" spans="1:9" x14ac:dyDescent="0.25">
      <c r="A97" s="5" t="s">
        <v>0</v>
      </c>
      <c r="B97" s="4">
        <v>44257</v>
      </c>
      <c r="C97" s="5" t="s">
        <v>6</v>
      </c>
      <c r="D97" s="5">
        <v>900</v>
      </c>
      <c r="E97" s="5"/>
      <c r="F97" s="6">
        <f t="shared" si="1"/>
        <v>-900</v>
      </c>
      <c r="G97" s="3" t="s">
        <v>7</v>
      </c>
      <c r="H97" t="str">
        <f>VLOOKUP(Data!G97,TblDV[],2,TRUE)</f>
        <v>Living Expenses</v>
      </c>
      <c r="I97" t="str">
        <f>IFERROR(VLOOKUP(H97,TblDV[],3,TRUE),"Expense")</f>
        <v>Expense</v>
      </c>
    </row>
    <row r="98" spans="1:9" x14ac:dyDescent="0.25">
      <c r="A98" s="2" t="s">
        <v>0</v>
      </c>
      <c r="B98" s="1">
        <v>44257</v>
      </c>
      <c r="C98" s="2" t="s">
        <v>8</v>
      </c>
      <c r="D98" s="2">
        <v>150</v>
      </c>
      <c r="E98" s="2"/>
      <c r="F98" s="6">
        <f t="shared" si="1"/>
        <v>-150</v>
      </c>
      <c r="G98" s="3" t="s">
        <v>9</v>
      </c>
      <c r="H98" t="str">
        <f>VLOOKUP(Data!G98,TblDV[],2,TRUE)</f>
        <v>Transport</v>
      </c>
      <c r="I98" t="str">
        <f>IFERROR(VLOOKUP(H98,TblDV[],3,TRUE),"Expense")</f>
        <v>Expense</v>
      </c>
    </row>
    <row r="99" spans="1:9" x14ac:dyDescent="0.25">
      <c r="A99" s="5" t="s">
        <v>3</v>
      </c>
      <c r="B99" s="4">
        <v>44257</v>
      </c>
      <c r="C99" s="5" t="s">
        <v>4</v>
      </c>
      <c r="D99" s="5">
        <v>5</v>
      </c>
      <c r="E99" s="5"/>
      <c r="F99" s="6">
        <f t="shared" si="1"/>
        <v>-5</v>
      </c>
      <c r="G99" s="3" t="s">
        <v>5</v>
      </c>
      <c r="H99" t="str">
        <f>VLOOKUP(Data!G99,TblDV[],2,TRUE)</f>
        <v>Dining Out</v>
      </c>
      <c r="I99" t="str">
        <f>IFERROR(VLOOKUP(H99,TblDV[],3,TRUE),"Expense")</f>
        <v>Expense</v>
      </c>
    </row>
    <row r="100" spans="1:9" x14ac:dyDescent="0.25">
      <c r="A100" s="2" t="s">
        <v>3</v>
      </c>
      <c r="B100" s="1">
        <v>44258</v>
      </c>
      <c r="C100" s="2" t="s">
        <v>4</v>
      </c>
      <c r="D100" s="2">
        <v>5</v>
      </c>
      <c r="E100" s="2"/>
      <c r="F100" s="6">
        <f t="shared" si="1"/>
        <v>-5</v>
      </c>
      <c r="G100" s="3" t="s">
        <v>5</v>
      </c>
      <c r="H100" t="str">
        <f>VLOOKUP(Data!G100,TblDV[],2,TRUE)</f>
        <v>Dining Out</v>
      </c>
      <c r="I100" t="str">
        <f>IFERROR(VLOOKUP(H100,TblDV[],3,TRUE),"Expense")</f>
        <v>Expense</v>
      </c>
    </row>
    <row r="101" spans="1:9" x14ac:dyDescent="0.25">
      <c r="A101" s="5" t="s">
        <v>3</v>
      </c>
      <c r="B101" s="4">
        <v>44259</v>
      </c>
      <c r="C101" s="5" t="s">
        <v>4</v>
      </c>
      <c r="D101" s="5">
        <v>5</v>
      </c>
      <c r="E101" s="5"/>
      <c r="F101" s="6">
        <f t="shared" si="1"/>
        <v>-5</v>
      </c>
      <c r="G101" s="3" t="s">
        <v>5</v>
      </c>
      <c r="H101" t="str">
        <f>VLOOKUP(Data!G101,TblDV[],2,TRUE)</f>
        <v>Dining Out</v>
      </c>
      <c r="I101" t="str">
        <f>IFERROR(VLOOKUP(H101,TblDV[],3,TRUE),"Expense")</f>
        <v>Expense</v>
      </c>
    </row>
    <row r="102" spans="1:9" x14ac:dyDescent="0.25">
      <c r="A102" s="2" t="s">
        <v>3</v>
      </c>
      <c r="B102" s="1">
        <v>44260</v>
      </c>
      <c r="C102" s="2" t="s">
        <v>4</v>
      </c>
      <c r="D102" s="2">
        <v>5</v>
      </c>
      <c r="E102" s="2"/>
      <c r="F102" s="6">
        <f t="shared" si="1"/>
        <v>-5</v>
      </c>
      <c r="G102" s="3" t="s">
        <v>5</v>
      </c>
      <c r="H102" t="str">
        <f>VLOOKUP(Data!G102,TblDV[],2,TRUE)</f>
        <v>Dining Out</v>
      </c>
      <c r="I102" t="str">
        <f>IFERROR(VLOOKUP(H102,TblDV[],3,TRUE),"Expense")</f>
        <v>Expense</v>
      </c>
    </row>
    <row r="103" spans="1:9" x14ac:dyDescent="0.25">
      <c r="A103" s="5" t="s">
        <v>3</v>
      </c>
      <c r="B103" s="4">
        <v>44260</v>
      </c>
      <c r="C103" s="5" t="s">
        <v>10</v>
      </c>
      <c r="D103" s="5">
        <v>149</v>
      </c>
      <c r="E103" s="5"/>
      <c r="F103" s="6">
        <f t="shared" si="1"/>
        <v>-149</v>
      </c>
      <c r="G103" s="3" t="s">
        <v>11</v>
      </c>
      <c r="H103" t="str">
        <f>VLOOKUP(Data!G103,TblDV[],2,TRUE)</f>
        <v>Living Expenses</v>
      </c>
      <c r="I103" t="str">
        <f>IFERROR(VLOOKUP(H103,TblDV[],3,TRUE),"Expense")</f>
        <v>Expense</v>
      </c>
    </row>
    <row r="104" spans="1:9" x14ac:dyDescent="0.25">
      <c r="A104" s="2" t="s">
        <v>0</v>
      </c>
      <c r="B104" s="1">
        <v>44263</v>
      </c>
      <c r="C104" s="2" t="s">
        <v>12</v>
      </c>
      <c r="D104" s="2">
        <v>52.1</v>
      </c>
      <c r="E104" s="2"/>
      <c r="F104" s="6">
        <f t="shared" si="1"/>
        <v>-52.1</v>
      </c>
      <c r="G104" s="3" t="s">
        <v>13</v>
      </c>
      <c r="H104" t="str">
        <f>VLOOKUP(Data!G104,TblDV[],2,TRUE)</f>
        <v>Living Expenses</v>
      </c>
      <c r="I104" t="str">
        <f>IFERROR(VLOOKUP(H104,TblDV[],3,TRUE),"Expense")</f>
        <v>Expense</v>
      </c>
    </row>
    <row r="105" spans="1:9" x14ac:dyDescent="0.25">
      <c r="A105" s="5" t="s">
        <v>3</v>
      </c>
      <c r="B105" s="4">
        <v>44263</v>
      </c>
      <c r="C105" s="5" t="s">
        <v>4</v>
      </c>
      <c r="D105" s="5">
        <v>5</v>
      </c>
      <c r="E105" s="5"/>
      <c r="F105" s="6">
        <f t="shared" si="1"/>
        <v>-5</v>
      </c>
      <c r="G105" s="3" t="s">
        <v>5</v>
      </c>
      <c r="H105" t="str">
        <f>VLOOKUP(Data!G105,TblDV[],2,TRUE)</f>
        <v>Dining Out</v>
      </c>
      <c r="I105" t="str">
        <f>IFERROR(VLOOKUP(H105,TblDV[],3,TRUE),"Expense")</f>
        <v>Expense</v>
      </c>
    </row>
    <row r="106" spans="1:9" x14ac:dyDescent="0.25">
      <c r="A106" s="2" t="s">
        <v>3</v>
      </c>
      <c r="B106" s="1">
        <v>44264</v>
      </c>
      <c r="C106" s="2" t="s">
        <v>4</v>
      </c>
      <c r="D106" s="2">
        <v>5</v>
      </c>
      <c r="E106" s="2"/>
      <c r="F106" s="6">
        <f t="shared" si="1"/>
        <v>-5</v>
      </c>
      <c r="G106" s="3" t="s">
        <v>5</v>
      </c>
      <c r="H106" t="str">
        <f>VLOOKUP(Data!G106,TblDV[],2,TRUE)</f>
        <v>Dining Out</v>
      </c>
      <c r="I106" t="str">
        <f>IFERROR(VLOOKUP(H106,TblDV[],3,TRUE),"Expense")</f>
        <v>Expense</v>
      </c>
    </row>
    <row r="107" spans="1:9" x14ac:dyDescent="0.25">
      <c r="A107" s="5" t="s">
        <v>3</v>
      </c>
      <c r="B107" s="4">
        <v>44265</v>
      </c>
      <c r="C107" s="5" t="s">
        <v>14</v>
      </c>
      <c r="D107" s="5">
        <v>78.900000000000006</v>
      </c>
      <c r="E107" s="5"/>
      <c r="F107" s="6">
        <f t="shared" si="1"/>
        <v>-78.900000000000006</v>
      </c>
      <c r="G107" s="3" t="s">
        <v>15</v>
      </c>
      <c r="H107" t="str">
        <f>VLOOKUP(Data!G107,TblDV[],2,TRUE)</f>
        <v>Transport</v>
      </c>
      <c r="I107" t="str">
        <f>IFERROR(VLOOKUP(H107,TblDV[],3,TRUE),"Expense")</f>
        <v>Expense</v>
      </c>
    </row>
    <row r="108" spans="1:9" x14ac:dyDescent="0.25">
      <c r="A108" s="2" t="s">
        <v>3</v>
      </c>
      <c r="B108" s="1">
        <v>44265</v>
      </c>
      <c r="C108" s="2" t="s">
        <v>4</v>
      </c>
      <c r="D108" s="2">
        <v>5</v>
      </c>
      <c r="E108" s="2"/>
      <c r="F108" s="6">
        <f t="shared" si="1"/>
        <v>-5</v>
      </c>
      <c r="G108" s="3" t="s">
        <v>5</v>
      </c>
      <c r="H108" t="str">
        <f>VLOOKUP(Data!G108,TblDV[],2,TRUE)</f>
        <v>Dining Out</v>
      </c>
      <c r="I108" t="str">
        <f>IFERROR(VLOOKUP(H108,TblDV[],3,TRUE),"Expense")</f>
        <v>Expense</v>
      </c>
    </row>
    <row r="109" spans="1:9" x14ac:dyDescent="0.25">
      <c r="A109" s="5" t="s">
        <v>3</v>
      </c>
      <c r="B109" s="4">
        <v>44266</v>
      </c>
      <c r="C109" s="5" t="s">
        <v>4</v>
      </c>
      <c r="D109" s="5">
        <v>5</v>
      </c>
      <c r="E109" s="5"/>
      <c r="F109" s="6">
        <f t="shared" si="1"/>
        <v>-5</v>
      </c>
      <c r="G109" s="3" t="s">
        <v>5</v>
      </c>
      <c r="H109" t="str">
        <f>VLOOKUP(Data!G109,TblDV[],2,TRUE)</f>
        <v>Dining Out</v>
      </c>
      <c r="I109" t="str">
        <f>IFERROR(VLOOKUP(H109,TblDV[],3,TRUE),"Expense")</f>
        <v>Expense</v>
      </c>
    </row>
    <row r="110" spans="1:9" x14ac:dyDescent="0.25">
      <c r="A110" s="2" t="s">
        <v>3</v>
      </c>
      <c r="B110" s="1">
        <v>44267</v>
      </c>
      <c r="C110" s="2" t="s">
        <v>10</v>
      </c>
      <c r="D110" s="2">
        <v>137</v>
      </c>
      <c r="E110" s="2"/>
      <c r="F110" s="6">
        <f t="shared" si="1"/>
        <v>-137</v>
      </c>
      <c r="G110" s="3" t="s">
        <v>11</v>
      </c>
      <c r="H110" t="str">
        <f>VLOOKUP(Data!G110,TblDV[],2,TRUE)</f>
        <v>Living Expenses</v>
      </c>
      <c r="I110" t="str">
        <f>IFERROR(VLOOKUP(H110,TblDV[],3,TRUE),"Expense")</f>
        <v>Expense</v>
      </c>
    </row>
    <row r="111" spans="1:9" x14ac:dyDescent="0.25">
      <c r="A111" s="5" t="s">
        <v>3</v>
      </c>
      <c r="B111" s="4">
        <v>44267</v>
      </c>
      <c r="C111" s="5" t="s">
        <v>4</v>
      </c>
      <c r="D111" s="5">
        <v>5</v>
      </c>
      <c r="E111" s="5"/>
      <c r="F111" s="6">
        <f t="shared" si="1"/>
        <v>-5</v>
      </c>
      <c r="G111" s="3" t="s">
        <v>5</v>
      </c>
      <c r="H111" t="str">
        <f>VLOOKUP(Data!G111,TblDV[],2,TRUE)</f>
        <v>Dining Out</v>
      </c>
      <c r="I111" t="str">
        <f>IFERROR(VLOOKUP(H111,TblDV[],3,TRUE),"Expense")</f>
        <v>Expense</v>
      </c>
    </row>
    <row r="112" spans="1:9" x14ac:dyDescent="0.25">
      <c r="A112" s="2" t="s">
        <v>3</v>
      </c>
      <c r="B112" s="1">
        <v>44268</v>
      </c>
      <c r="C112" s="2" t="s">
        <v>4</v>
      </c>
      <c r="D112" s="2">
        <v>5</v>
      </c>
      <c r="E112" s="2"/>
      <c r="F112" s="6">
        <f t="shared" si="1"/>
        <v>-5</v>
      </c>
      <c r="G112" s="3" t="s">
        <v>5</v>
      </c>
      <c r="H112" t="str">
        <f>VLOOKUP(Data!G112,TblDV[],2,TRUE)</f>
        <v>Dining Out</v>
      </c>
      <c r="I112" t="str">
        <f>IFERROR(VLOOKUP(H112,TblDV[],3,TRUE),"Expense")</f>
        <v>Expense</v>
      </c>
    </row>
    <row r="113" spans="1:9" x14ac:dyDescent="0.25">
      <c r="A113" s="5" t="s">
        <v>3</v>
      </c>
      <c r="B113" s="4">
        <v>44268</v>
      </c>
      <c r="C113" s="5" t="s">
        <v>16</v>
      </c>
      <c r="D113" s="5">
        <v>41.8</v>
      </c>
      <c r="E113" s="5"/>
      <c r="F113" s="6">
        <f t="shared" si="1"/>
        <v>-41.8</v>
      </c>
      <c r="G113" s="3" t="s">
        <v>17</v>
      </c>
      <c r="H113" t="str">
        <f>VLOOKUP(Data!G113,TblDV[],2,TRUE)</f>
        <v>Discretionary</v>
      </c>
      <c r="I113" t="str">
        <f>IFERROR(VLOOKUP(H113,TblDV[],3,TRUE),"Expense")</f>
        <v>Expense</v>
      </c>
    </row>
    <row r="114" spans="1:9" x14ac:dyDescent="0.25">
      <c r="A114" s="2" t="s">
        <v>3</v>
      </c>
      <c r="B114" s="1">
        <v>44268</v>
      </c>
      <c r="C114" s="2" t="s">
        <v>18</v>
      </c>
      <c r="D114" s="2">
        <v>99.9</v>
      </c>
      <c r="E114" s="2"/>
      <c r="F114" s="6">
        <f t="shared" si="1"/>
        <v>-99.9</v>
      </c>
      <c r="G114" s="3" t="s">
        <v>19</v>
      </c>
      <c r="H114" t="str">
        <f>VLOOKUP(Data!G114,TblDV[],2,TRUE)</f>
        <v>Discretionary</v>
      </c>
      <c r="I114" t="str">
        <f>IFERROR(VLOOKUP(H114,TblDV[],3,TRUE),"Expense")</f>
        <v>Expense</v>
      </c>
    </row>
    <row r="115" spans="1:9" x14ac:dyDescent="0.25">
      <c r="A115" s="5" t="s">
        <v>3</v>
      </c>
      <c r="B115" s="4">
        <v>44268</v>
      </c>
      <c r="C115" s="5" t="s">
        <v>20</v>
      </c>
      <c r="D115" s="5">
        <v>54</v>
      </c>
      <c r="E115" s="5"/>
      <c r="F115" s="6">
        <f t="shared" si="1"/>
        <v>-54</v>
      </c>
      <c r="G115" s="3" t="s">
        <v>21</v>
      </c>
      <c r="H115" t="str">
        <f>VLOOKUP(Data!G115,TblDV[],2,TRUE)</f>
        <v>Dining Out</v>
      </c>
      <c r="I115" t="str">
        <f>IFERROR(VLOOKUP(H115,TblDV[],3,TRUE),"Expense")</f>
        <v>Expense</v>
      </c>
    </row>
    <row r="116" spans="1:9" x14ac:dyDescent="0.25">
      <c r="A116" s="2" t="s">
        <v>3</v>
      </c>
      <c r="B116" s="1">
        <v>44269</v>
      </c>
      <c r="C116" s="2" t="s">
        <v>22</v>
      </c>
      <c r="D116" s="2">
        <v>30</v>
      </c>
      <c r="E116" s="2"/>
      <c r="F116" s="6">
        <f t="shared" si="1"/>
        <v>-30</v>
      </c>
      <c r="G116" s="3" t="s">
        <v>23</v>
      </c>
      <c r="H116" t="str">
        <f>VLOOKUP(Data!G116,TblDV[],2,TRUE)</f>
        <v>Transport</v>
      </c>
      <c r="I116" t="str">
        <f>IFERROR(VLOOKUP(H116,TblDV[],3,TRUE),"Expense")</f>
        <v>Expense</v>
      </c>
    </row>
    <row r="117" spans="1:9" x14ac:dyDescent="0.25">
      <c r="A117" s="5" t="s">
        <v>0</v>
      </c>
      <c r="B117" s="4">
        <v>44270</v>
      </c>
      <c r="C117" s="5" t="s">
        <v>24</v>
      </c>
      <c r="D117" s="5">
        <v>30</v>
      </c>
      <c r="E117" s="5"/>
      <c r="F117" s="6">
        <f t="shared" si="1"/>
        <v>-30</v>
      </c>
      <c r="G117" s="3" t="s">
        <v>25</v>
      </c>
      <c r="H117" t="str">
        <f>VLOOKUP(Data!G117,TblDV[],2,TRUE)</f>
        <v>Discretionary</v>
      </c>
      <c r="I117" t="str">
        <f>IFERROR(VLOOKUP(H117,TblDV[],3,TRUE),"Expense")</f>
        <v>Expense</v>
      </c>
    </row>
    <row r="118" spans="1:9" x14ac:dyDescent="0.25">
      <c r="A118" s="2" t="s">
        <v>3</v>
      </c>
      <c r="B118" s="1">
        <v>44270</v>
      </c>
      <c r="C118" s="2" t="s">
        <v>4</v>
      </c>
      <c r="D118" s="2">
        <v>5</v>
      </c>
      <c r="E118" s="2"/>
      <c r="F118" s="6">
        <f t="shared" si="1"/>
        <v>-5</v>
      </c>
      <c r="G118" s="3" t="s">
        <v>5</v>
      </c>
      <c r="H118" t="str">
        <f>VLOOKUP(Data!G118,TblDV[],2,TRUE)</f>
        <v>Dining Out</v>
      </c>
      <c r="I118" t="str">
        <f>IFERROR(VLOOKUP(H118,TblDV[],3,TRUE),"Expense")</f>
        <v>Expense</v>
      </c>
    </row>
    <row r="119" spans="1:9" x14ac:dyDescent="0.25">
      <c r="A119" s="5" t="s">
        <v>3</v>
      </c>
      <c r="B119" s="4">
        <v>44271</v>
      </c>
      <c r="C119" s="5" t="s">
        <v>4</v>
      </c>
      <c r="D119" s="5">
        <v>5</v>
      </c>
      <c r="E119" s="5"/>
      <c r="F119" s="6">
        <f t="shared" si="1"/>
        <v>-5</v>
      </c>
      <c r="G119" s="3" t="s">
        <v>5</v>
      </c>
      <c r="H119" t="str">
        <f>VLOOKUP(Data!G119,TblDV[],2,TRUE)</f>
        <v>Dining Out</v>
      </c>
      <c r="I119" t="str">
        <f>IFERROR(VLOOKUP(H119,TblDV[],3,TRUE),"Expense")</f>
        <v>Expense</v>
      </c>
    </row>
    <row r="120" spans="1:9" x14ac:dyDescent="0.25">
      <c r="A120" s="2" t="s">
        <v>0</v>
      </c>
      <c r="B120" s="1">
        <v>44271</v>
      </c>
      <c r="C120" s="2" t="s">
        <v>40</v>
      </c>
      <c r="D120" s="2">
        <v>75</v>
      </c>
      <c r="E120" s="2"/>
      <c r="F120" s="6">
        <f t="shared" si="1"/>
        <v>-75</v>
      </c>
      <c r="G120" s="3" t="s">
        <v>41</v>
      </c>
      <c r="H120" t="str">
        <f>VLOOKUP(Data!G120,TblDV[],2,TRUE)</f>
        <v>Medical</v>
      </c>
      <c r="I120" t="str">
        <f>IFERROR(VLOOKUP(H120,TblDV[],3,TRUE),"Expense")</f>
        <v>Expense</v>
      </c>
    </row>
    <row r="121" spans="1:9" x14ac:dyDescent="0.25">
      <c r="A121" s="5" t="s">
        <v>0</v>
      </c>
      <c r="B121" s="4">
        <v>44271</v>
      </c>
      <c r="C121" s="5" t="s">
        <v>28</v>
      </c>
      <c r="D121" s="5">
        <v>40</v>
      </c>
      <c r="E121" s="5"/>
      <c r="F121" s="6">
        <f t="shared" si="1"/>
        <v>-40</v>
      </c>
      <c r="G121" s="3" t="s">
        <v>29</v>
      </c>
      <c r="H121" t="str">
        <f>VLOOKUP(Data!G121,TblDV[],2,TRUE)</f>
        <v>Living Expenses</v>
      </c>
      <c r="I121" t="str">
        <f>IFERROR(VLOOKUP(H121,TblDV[],3,TRUE),"Expense")</f>
        <v>Expense</v>
      </c>
    </row>
    <row r="122" spans="1:9" x14ac:dyDescent="0.25">
      <c r="A122" s="2" t="s">
        <v>3</v>
      </c>
      <c r="B122" s="1">
        <v>44272</v>
      </c>
      <c r="C122" s="2" t="s">
        <v>30</v>
      </c>
      <c r="D122" s="2">
        <v>46.8</v>
      </c>
      <c r="E122" s="2"/>
      <c r="F122" s="6">
        <f t="shared" si="1"/>
        <v>-46.8</v>
      </c>
      <c r="G122" s="3" t="s">
        <v>31</v>
      </c>
      <c r="H122" t="str">
        <f>VLOOKUP(Data!G122,TblDV[],2,TRUE)</f>
        <v>Discretionary</v>
      </c>
      <c r="I122" t="str">
        <f>IFERROR(VLOOKUP(H122,TblDV[],3,TRUE),"Expense")</f>
        <v>Expense</v>
      </c>
    </row>
    <row r="123" spans="1:9" x14ac:dyDescent="0.25">
      <c r="A123" s="5" t="s">
        <v>3</v>
      </c>
      <c r="B123" s="4">
        <v>44272</v>
      </c>
      <c r="C123" s="5" t="s">
        <v>32</v>
      </c>
      <c r="D123" s="5">
        <v>35</v>
      </c>
      <c r="E123" s="5"/>
      <c r="F123" s="6">
        <f t="shared" si="1"/>
        <v>-35</v>
      </c>
      <c r="G123" s="3" t="s">
        <v>17</v>
      </c>
      <c r="H123" t="str">
        <f>VLOOKUP(Data!G123,TblDV[],2,TRUE)</f>
        <v>Discretionary</v>
      </c>
      <c r="I123" t="str">
        <f>IFERROR(VLOOKUP(H123,TblDV[],3,TRUE),"Expense")</f>
        <v>Expense</v>
      </c>
    </row>
    <row r="124" spans="1:9" x14ac:dyDescent="0.25">
      <c r="A124" s="2" t="s">
        <v>3</v>
      </c>
      <c r="B124" s="1">
        <v>44272</v>
      </c>
      <c r="C124" s="2" t="s">
        <v>4</v>
      </c>
      <c r="D124" s="2">
        <v>5</v>
      </c>
      <c r="E124" s="2"/>
      <c r="F124" s="6">
        <f t="shared" si="1"/>
        <v>-5</v>
      </c>
      <c r="G124" s="3" t="s">
        <v>5</v>
      </c>
      <c r="H124" t="str">
        <f>VLOOKUP(Data!G124,TblDV[],2,TRUE)</f>
        <v>Dining Out</v>
      </c>
      <c r="I124" t="str">
        <f>IFERROR(VLOOKUP(H124,TblDV[],3,TRUE),"Expense")</f>
        <v>Expense</v>
      </c>
    </row>
    <row r="125" spans="1:9" x14ac:dyDescent="0.25">
      <c r="A125" s="5" t="s">
        <v>3</v>
      </c>
      <c r="B125" s="4">
        <v>44273</v>
      </c>
      <c r="C125" s="5" t="s">
        <v>4</v>
      </c>
      <c r="D125" s="5">
        <v>5</v>
      </c>
      <c r="E125" s="5"/>
      <c r="F125" s="6">
        <f t="shared" si="1"/>
        <v>-5</v>
      </c>
      <c r="G125" s="3" t="s">
        <v>5</v>
      </c>
      <c r="H125" t="str">
        <f>VLOOKUP(Data!G125,TblDV[],2,TRUE)</f>
        <v>Dining Out</v>
      </c>
      <c r="I125" t="str">
        <f>IFERROR(VLOOKUP(H125,TblDV[],3,TRUE),"Expense")</f>
        <v>Expense</v>
      </c>
    </row>
    <row r="126" spans="1:9" x14ac:dyDescent="0.25">
      <c r="A126" s="2" t="s">
        <v>3</v>
      </c>
      <c r="B126" s="1">
        <v>44274</v>
      </c>
      <c r="C126" s="2" t="s">
        <v>4</v>
      </c>
      <c r="D126" s="2">
        <v>5</v>
      </c>
      <c r="E126" s="2"/>
      <c r="F126" s="6">
        <f t="shared" si="1"/>
        <v>-5</v>
      </c>
      <c r="G126" s="3" t="s">
        <v>5</v>
      </c>
      <c r="H126" t="str">
        <f>VLOOKUP(Data!G126,TblDV[],2,TRUE)</f>
        <v>Dining Out</v>
      </c>
      <c r="I126" t="str">
        <f>IFERROR(VLOOKUP(H126,TblDV[],3,TRUE),"Expense")</f>
        <v>Expense</v>
      </c>
    </row>
    <row r="127" spans="1:9" x14ac:dyDescent="0.25">
      <c r="A127" s="5" t="s">
        <v>3</v>
      </c>
      <c r="B127" s="4">
        <v>44274</v>
      </c>
      <c r="C127" s="5" t="s">
        <v>10</v>
      </c>
      <c r="D127" s="5">
        <v>171.9</v>
      </c>
      <c r="E127" s="5"/>
      <c r="F127" s="6">
        <f t="shared" si="1"/>
        <v>-171.9</v>
      </c>
      <c r="G127" s="3" t="s">
        <v>11</v>
      </c>
      <c r="H127" t="str">
        <f>VLOOKUP(Data!G127,TblDV[],2,TRUE)</f>
        <v>Living Expenses</v>
      </c>
      <c r="I127" t="str">
        <f>IFERROR(VLOOKUP(H127,TblDV[],3,TRUE),"Expense")</f>
        <v>Expense</v>
      </c>
    </row>
    <row r="128" spans="1:9" x14ac:dyDescent="0.25">
      <c r="A128" s="2" t="s">
        <v>3</v>
      </c>
      <c r="B128" s="1">
        <v>44275</v>
      </c>
      <c r="C128" s="2" t="s">
        <v>33</v>
      </c>
      <c r="D128" s="2">
        <v>39</v>
      </c>
      <c r="E128" s="2"/>
      <c r="F128" s="6">
        <f t="shared" si="1"/>
        <v>-39</v>
      </c>
      <c r="G128" s="3" t="s">
        <v>21</v>
      </c>
      <c r="H128" t="str">
        <f>VLOOKUP(Data!G128,TblDV[],2,TRUE)</f>
        <v>Dining Out</v>
      </c>
      <c r="I128" t="str">
        <f>IFERROR(VLOOKUP(H128,TblDV[],3,TRUE),"Expense")</f>
        <v>Expense</v>
      </c>
    </row>
    <row r="129" spans="1:9" x14ac:dyDescent="0.25">
      <c r="A129" s="5" t="s">
        <v>3</v>
      </c>
      <c r="B129" s="4">
        <v>44276</v>
      </c>
      <c r="C129" s="5" t="s">
        <v>34</v>
      </c>
      <c r="D129" s="5">
        <v>14</v>
      </c>
      <c r="E129" s="5"/>
      <c r="F129" s="6">
        <f t="shared" si="1"/>
        <v>-14</v>
      </c>
      <c r="G129" s="3" t="s">
        <v>21</v>
      </c>
      <c r="H129" t="str">
        <f>VLOOKUP(Data!G129,TblDV[],2,TRUE)</f>
        <v>Dining Out</v>
      </c>
      <c r="I129" t="str">
        <f>IFERROR(VLOOKUP(H129,TblDV[],3,TRUE),"Expense")</f>
        <v>Expense</v>
      </c>
    </row>
    <row r="130" spans="1:9" x14ac:dyDescent="0.25">
      <c r="A130" s="2" t="s">
        <v>0</v>
      </c>
      <c r="B130" s="1">
        <v>44277</v>
      </c>
      <c r="C130" s="2" t="s">
        <v>35</v>
      </c>
      <c r="D130" s="2">
        <v>55</v>
      </c>
      <c r="E130" s="2"/>
      <c r="F130" s="6">
        <f t="shared" ref="F130:F193" si="2">E130-D130</f>
        <v>-55</v>
      </c>
      <c r="G130" s="3" t="s">
        <v>36</v>
      </c>
      <c r="H130" t="str">
        <f>VLOOKUP(Data!G130,TblDV[],2,TRUE)</f>
        <v>Charity</v>
      </c>
      <c r="I130" t="str">
        <f>IFERROR(VLOOKUP(H130,TblDV[],3,TRUE),"Expense")</f>
        <v>Expense</v>
      </c>
    </row>
    <row r="131" spans="1:9" x14ac:dyDescent="0.25">
      <c r="A131" s="5" t="s">
        <v>3</v>
      </c>
      <c r="B131" s="4">
        <v>44277</v>
      </c>
      <c r="C131" s="5" t="s">
        <v>14</v>
      </c>
      <c r="D131" s="5">
        <v>65</v>
      </c>
      <c r="E131" s="5"/>
      <c r="F131" s="6">
        <f t="shared" si="2"/>
        <v>-65</v>
      </c>
      <c r="G131" s="3" t="s">
        <v>36</v>
      </c>
      <c r="H131" t="str">
        <f>VLOOKUP(Data!G131,TblDV[],2,TRUE)</f>
        <v>Charity</v>
      </c>
      <c r="I131" t="str">
        <f>IFERROR(VLOOKUP(H131,TblDV[],3,TRUE),"Expense")</f>
        <v>Expense</v>
      </c>
    </row>
    <row r="132" spans="1:9" x14ac:dyDescent="0.25">
      <c r="A132" s="2" t="s">
        <v>3</v>
      </c>
      <c r="B132" s="1">
        <v>44277</v>
      </c>
      <c r="C132" s="2" t="s">
        <v>4</v>
      </c>
      <c r="D132" s="2">
        <v>5</v>
      </c>
      <c r="E132" s="2"/>
      <c r="F132" s="6">
        <f t="shared" si="2"/>
        <v>-5</v>
      </c>
      <c r="G132" s="3" t="s">
        <v>5</v>
      </c>
      <c r="H132" t="str">
        <f>VLOOKUP(Data!G132,TblDV[],2,TRUE)</f>
        <v>Dining Out</v>
      </c>
      <c r="I132" t="str">
        <f>IFERROR(VLOOKUP(H132,TblDV[],3,TRUE),"Expense")</f>
        <v>Expense</v>
      </c>
    </row>
    <row r="133" spans="1:9" x14ac:dyDescent="0.25">
      <c r="A133" s="5" t="s">
        <v>3</v>
      </c>
      <c r="B133" s="4">
        <v>44278</v>
      </c>
      <c r="C133" s="5" t="s">
        <v>4</v>
      </c>
      <c r="D133" s="5">
        <v>5</v>
      </c>
      <c r="E133" s="5"/>
      <c r="F133" s="6">
        <f t="shared" si="2"/>
        <v>-5</v>
      </c>
      <c r="G133" s="3" t="s">
        <v>5</v>
      </c>
      <c r="H133" t="str">
        <f>VLOOKUP(Data!G133,TblDV[],2,TRUE)</f>
        <v>Dining Out</v>
      </c>
      <c r="I133" t="str">
        <f>IFERROR(VLOOKUP(H133,TblDV[],3,TRUE),"Expense")</f>
        <v>Expense</v>
      </c>
    </row>
    <row r="134" spans="1:9" x14ac:dyDescent="0.25">
      <c r="A134" s="2" t="s">
        <v>3</v>
      </c>
      <c r="B134" s="1">
        <v>44279</v>
      </c>
      <c r="C134" s="2" t="s">
        <v>4</v>
      </c>
      <c r="D134" s="2">
        <v>5</v>
      </c>
      <c r="E134" s="2"/>
      <c r="F134" s="6">
        <f t="shared" si="2"/>
        <v>-5</v>
      </c>
      <c r="G134" s="3" t="s">
        <v>5</v>
      </c>
      <c r="H134" t="str">
        <f>VLOOKUP(Data!G134,TblDV[],2,TRUE)</f>
        <v>Dining Out</v>
      </c>
      <c r="I134" t="str">
        <f>IFERROR(VLOOKUP(H134,TblDV[],3,TRUE),"Expense")</f>
        <v>Expense</v>
      </c>
    </row>
    <row r="135" spans="1:9" x14ac:dyDescent="0.25">
      <c r="A135" s="5" t="s">
        <v>3</v>
      </c>
      <c r="B135" s="4">
        <v>44280</v>
      </c>
      <c r="C135" s="5" t="s">
        <v>4</v>
      </c>
      <c r="D135" s="5">
        <v>5</v>
      </c>
      <c r="E135" s="5"/>
      <c r="F135" s="6">
        <f t="shared" si="2"/>
        <v>-5</v>
      </c>
      <c r="G135" s="3" t="s">
        <v>5</v>
      </c>
      <c r="H135" t="str">
        <f>VLOOKUP(Data!G135,TblDV[],2,TRUE)</f>
        <v>Dining Out</v>
      </c>
      <c r="I135" t="str">
        <f>IFERROR(VLOOKUP(H135,TblDV[],3,TRUE),"Expense")</f>
        <v>Expense</v>
      </c>
    </row>
    <row r="136" spans="1:9" x14ac:dyDescent="0.25">
      <c r="A136" s="2" t="s">
        <v>3</v>
      </c>
      <c r="B136" s="1">
        <v>44281</v>
      </c>
      <c r="C136" s="2" t="s">
        <v>4</v>
      </c>
      <c r="D136" s="2">
        <v>5</v>
      </c>
      <c r="E136" s="2"/>
      <c r="F136" s="6">
        <f t="shared" si="2"/>
        <v>-5</v>
      </c>
      <c r="G136" s="3" t="s">
        <v>5</v>
      </c>
      <c r="H136" t="str">
        <f>VLOOKUP(Data!G136,TblDV[],2,TRUE)</f>
        <v>Dining Out</v>
      </c>
      <c r="I136" t="str">
        <f>IFERROR(VLOOKUP(H136,TblDV[],3,TRUE),"Expense")</f>
        <v>Expense</v>
      </c>
    </row>
    <row r="137" spans="1:9" x14ac:dyDescent="0.25">
      <c r="A137" s="5" t="s">
        <v>3</v>
      </c>
      <c r="B137" s="4">
        <v>44281</v>
      </c>
      <c r="C137" s="5" t="s">
        <v>10</v>
      </c>
      <c r="D137" s="5">
        <v>209</v>
      </c>
      <c r="E137" s="5"/>
      <c r="F137" s="6">
        <f t="shared" si="2"/>
        <v>-209</v>
      </c>
      <c r="G137" s="3" t="s">
        <v>11</v>
      </c>
      <c r="H137" t="str">
        <f>VLOOKUP(Data!G137,TblDV[],2,TRUE)</f>
        <v>Living Expenses</v>
      </c>
      <c r="I137" t="str">
        <f>IFERROR(VLOOKUP(H137,TblDV[],3,TRUE),"Expense")</f>
        <v>Expense</v>
      </c>
    </row>
    <row r="138" spans="1:9" x14ac:dyDescent="0.25">
      <c r="A138" s="2" t="s">
        <v>3</v>
      </c>
      <c r="B138" s="1">
        <v>44282</v>
      </c>
      <c r="C138" s="2" t="s">
        <v>37</v>
      </c>
      <c r="D138" s="2">
        <v>127</v>
      </c>
      <c r="E138" s="2"/>
      <c r="F138" s="6">
        <f t="shared" si="2"/>
        <v>-127</v>
      </c>
      <c r="G138" s="3" t="s">
        <v>19</v>
      </c>
      <c r="H138" t="str">
        <f>VLOOKUP(Data!G138,TblDV[],2,TRUE)</f>
        <v>Discretionary</v>
      </c>
      <c r="I138" t="str">
        <f>IFERROR(VLOOKUP(H138,TblDV[],3,TRUE),"Expense")</f>
        <v>Expense</v>
      </c>
    </row>
    <row r="139" spans="1:9" x14ac:dyDescent="0.25">
      <c r="A139" s="5" t="s">
        <v>3</v>
      </c>
      <c r="B139" s="4">
        <v>44282</v>
      </c>
      <c r="C139" s="5" t="s">
        <v>42</v>
      </c>
      <c r="D139" s="5">
        <v>177.2</v>
      </c>
      <c r="E139" s="5"/>
      <c r="F139" s="6">
        <f t="shared" si="2"/>
        <v>-177.2</v>
      </c>
      <c r="G139" s="3" t="s">
        <v>19</v>
      </c>
      <c r="H139" t="str">
        <f>VLOOKUP(Data!G139,TblDV[],2,TRUE)</f>
        <v>Discretionary</v>
      </c>
      <c r="I139" t="str">
        <f>IFERROR(VLOOKUP(H139,TblDV[],3,TRUE),"Expense")</f>
        <v>Expense</v>
      </c>
    </row>
    <row r="140" spans="1:9" x14ac:dyDescent="0.25">
      <c r="A140" s="2" t="s">
        <v>3</v>
      </c>
      <c r="B140" s="1">
        <v>44283</v>
      </c>
      <c r="C140" s="2" t="s">
        <v>18</v>
      </c>
      <c r="D140" s="2">
        <v>147.1</v>
      </c>
      <c r="E140" s="2"/>
      <c r="F140" s="6">
        <f t="shared" si="2"/>
        <v>-147.1</v>
      </c>
      <c r="G140" s="3" t="s">
        <v>19</v>
      </c>
      <c r="H140" t="str">
        <f>VLOOKUP(Data!G140,TblDV[],2,TRUE)</f>
        <v>Discretionary</v>
      </c>
      <c r="I140" t="str">
        <f>IFERROR(VLOOKUP(H140,TblDV[],3,TRUE),"Expense")</f>
        <v>Expense</v>
      </c>
    </row>
    <row r="141" spans="1:9" x14ac:dyDescent="0.25">
      <c r="A141" s="5" t="s">
        <v>3</v>
      </c>
      <c r="B141" s="4">
        <v>44283</v>
      </c>
      <c r="C141" s="5" t="s">
        <v>22</v>
      </c>
      <c r="D141" s="5">
        <v>25</v>
      </c>
      <c r="E141" s="5"/>
      <c r="F141" s="6">
        <f t="shared" si="2"/>
        <v>-25</v>
      </c>
      <c r="G141" s="3" t="s">
        <v>23</v>
      </c>
      <c r="H141" t="str">
        <f>VLOOKUP(Data!G141,TblDV[],2,TRUE)</f>
        <v>Transport</v>
      </c>
      <c r="I141" t="str">
        <f>IFERROR(VLOOKUP(H141,TblDV[],3,TRUE),"Expense")</f>
        <v>Expense</v>
      </c>
    </row>
    <row r="142" spans="1:9" x14ac:dyDescent="0.25">
      <c r="A142" s="2" t="s">
        <v>3</v>
      </c>
      <c r="B142" s="1">
        <v>44284</v>
      </c>
      <c r="C142" s="2" t="s">
        <v>43</v>
      </c>
      <c r="D142" s="2">
        <v>15</v>
      </c>
      <c r="E142" s="2"/>
      <c r="F142" s="6">
        <f t="shared" si="2"/>
        <v>-15</v>
      </c>
      <c r="G142" s="3" t="s">
        <v>21</v>
      </c>
      <c r="H142" t="str">
        <f>VLOOKUP(Data!G142,TblDV[],2,TRUE)</f>
        <v>Dining Out</v>
      </c>
      <c r="I142" t="str">
        <f>IFERROR(VLOOKUP(H142,TblDV[],3,TRUE),"Expense")</f>
        <v>Expense</v>
      </c>
    </row>
    <row r="143" spans="1:9" x14ac:dyDescent="0.25">
      <c r="A143" s="5" t="s">
        <v>3</v>
      </c>
      <c r="B143" s="4">
        <v>44285</v>
      </c>
      <c r="C143" s="5" t="s">
        <v>4</v>
      </c>
      <c r="D143" s="5">
        <v>5</v>
      </c>
      <c r="E143" s="5"/>
      <c r="F143" s="6">
        <f t="shared" si="2"/>
        <v>-5</v>
      </c>
      <c r="G143" s="3" t="s">
        <v>5</v>
      </c>
      <c r="H143" t="str">
        <f>VLOOKUP(Data!G143,TblDV[],2,TRUE)</f>
        <v>Dining Out</v>
      </c>
      <c r="I143" t="str">
        <f>IFERROR(VLOOKUP(H143,TblDV[],3,TRUE),"Expense")</f>
        <v>Expense</v>
      </c>
    </row>
    <row r="144" spans="1:9" x14ac:dyDescent="0.25">
      <c r="A144" s="2" t="s">
        <v>3</v>
      </c>
      <c r="B144" s="1">
        <v>44286</v>
      </c>
      <c r="C144" s="2" t="s">
        <v>4</v>
      </c>
      <c r="D144" s="2">
        <v>5</v>
      </c>
      <c r="E144" s="2"/>
      <c r="F144" s="6">
        <f t="shared" si="2"/>
        <v>-5</v>
      </c>
      <c r="G144" s="3" t="s">
        <v>5</v>
      </c>
      <c r="H144" t="str">
        <f>VLOOKUP(Data!G144,TblDV[],2,TRUE)</f>
        <v>Dining Out</v>
      </c>
      <c r="I144" t="str">
        <f>IFERROR(VLOOKUP(H144,TblDV[],3,TRUE),"Expense")</f>
        <v>Expense</v>
      </c>
    </row>
    <row r="145" spans="1:9" x14ac:dyDescent="0.25">
      <c r="A145" s="5" t="s">
        <v>0</v>
      </c>
      <c r="B145" s="4">
        <v>44287</v>
      </c>
      <c r="C145" s="5" t="s">
        <v>1</v>
      </c>
      <c r="D145" s="5"/>
      <c r="E145" s="5">
        <v>4000</v>
      </c>
      <c r="F145" s="6">
        <f t="shared" si="2"/>
        <v>4000</v>
      </c>
      <c r="G145" s="3" t="s">
        <v>2</v>
      </c>
      <c r="H145" t="str">
        <f>VLOOKUP(Data!G145,TblDV[],2,TRUE)</f>
        <v>Salary</v>
      </c>
      <c r="I145" t="str">
        <f>IFERROR(VLOOKUP(H145,TblDV[],3,TRUE),"Expense")</f>
        <v>Income</v>
      </c>
    </row>
    <row r="146" spans="1:9" x14ac:dyDescent="0.25">
      <c r="A146" s="2" t="s">
        <v>3</v>
      </c>
      <c r="B146" s="1">
        <v>44287</v>
      </c>
      <c r="C146" s="2" t="s">
        <v>4</v>
      </c>
      <c r="D146" s="2">
        <v>5</v>
      </c>
      <c r="E146" s="2"/>
      <c r="F146" s="6">
        <f t="shared" si="2"/>
        <v>-5</v>
      </c>
      <c r="G146" s="3" t="s">
        <v>5</v>
      </c>
      <c r="H146" t="str">
        <f>VLOOKUP(Data!G146,TblDV[],2,TRUE)</f>
        <v>Dining Out</v>
      </c>
      <c r="I146" t="str">
        <f>IFERROR(VLOOKUP(H146,TblDV[],3,TRUE),"Expense")</f>
        <v>Expense</v>
      </c>
    </row>
    <row r="147" spans="1:9" x14ac:dyDescent="0.25">
      <c r="A147" s="5" t="s">
        <v>0</v>
      </c>
      <c r="B147" s="4">
        <v>44288</v>
      </c>
      <c r="C147" s="5" t="s">
        <v>6</v>
      </c>
      <c r="D147" s="5">
        <v>900</v>
      </c>
      <c r="E147" s="5"/>
      <c r="F147" s="6">
        <f t="shared" si="2"/>
        <v>-900</v>
      </c>
      <c r="G147" s="3" t="s">
        <v>7</v>
      </c>
      <c r="H147" t="str">
        <f>VLOOKUP(Data!G147,TblDV[],2,TRUE)</f>
        <v>Living Expenses</v>
      </c>
      <c r="I147" t="str">
        <f>IFERROR(VLOOKUP(H147,TblDV[],3,TRUE),"Expense")</f>
        <v>Expense</v>
      </c>
    </row>
    <row r="148" spans="1:9" x14ac:dyDescent="0.25">
      <c r="A148" s="2" t="s">
        <v>0</v>
      </c>
      <c r="B148" s="1">
        <v>44288</v>
      </c>
      <c r="C148" s="2" t="s">
        <v>8</v>
      </c>
      <c r="D148" s="2">
        <v>150</v>
      </c>
      <c r="E148" s="2"/>
      <c r="F148" s="6">
        <f t="shared" si="2"/>
        <v>-150</v>
      </c>
      <c r="G148" s="3" t="s">
        <v>9</v>
      </c>
      <c r="H148" t="str">
        <f>VLOOKUP(Data!G148,TblDV[],2,TRUE)</f>
        <v>Transport</v>
      </c>
      <c r="I148" t="str">
        <f>IFERROR(VLOOKUP(H148,TblDV[],3,TRUE),"Expense")</f>
        <v>Expense</v>
      </c>
    </row>
    <row r="149" spans="1:9" x14ac:dyDescent="0.25">
      <c r="A149" s="5" t="s">
        <v>3</v>
      </c>
      <c r="B149" s="4">
        <v>44288</v>
      </c>
      <c r="C149" s="5" t="s">
        <v>4</v>
      </c>
      <c r="D149" s="5">
        <v>5</v>
      </c>
      <c r="E149" s="5"/>
      <c r="F149" s="6">
        <f t="shared" si="2"/>
        <v>-5</v>
      </c>
      <c r="G149" s="3" t="s">
        <v>5</v>
      </c>
      <c r="H149" t="str">
        <f>VLOOKUP(Data!G149,TblDV[],2,TRUE)</f>
        <v>Dining Out</v>
      </c>
      <c r="I149" t="str">
        <f>IFERROR(VLOOKUP(H149,TblDV[],3,TRUE),"Expense")</f>
        <v>Expense</v>
      </c>
    </row>
    <row r="150" spans="1:9" x14ac:dyDescent="0.25">
      <c r="A150" s="2" t="s">
        <v>3</v>
      </c>
      <c r="B150" s="1">
        <v>44289</v>
      </c>
      <c r="C150" s="2" t="s">
        <v>4</v>
      </c>
      <c r="D150" s="2">
        <v>5</v>
      </c>
      <c r="E150" s="2"/>
      <c r="F150" s="6">
        <f t="shared" si="2"/>
        <v>-5</v>
      </c>
      <c r="G150" s="3" t="s">
        <v>5</v>
      </c>
      <c r="H150" t="str">
        <f>VLOOKUP(Data!G150,TblDV[],2,TRUE)</f>
        <v>Dining Out</v>
      </c>
      <c r="I150" t="str">
        <f>IFERROR(VLOOKUP(H150,TblDV[],3,TRUE),"Expense")</f>
        <v>Expense</v>
      </c>
    </row>
    <row r="151" spans="1:9" x14ac:dyDescent="0.25">
      <c r="A151" s="5" t="s">
        <v>3</v>
      </c>
      <c r="B151" s="4">
        <v>44290</v>
      </c>
      <c r="C151" s="5" t="s">
        <v>4</v>
      </c>
      <c r="D151" s="5">
        <v>5</v>
      </c>
      <c r="E151" s="5"/>
      <c r="F151" s="6">
        <f t="shared" si="2"/>
        <v>-5</v>
      </c>
      <c r="G151" s="3" t="s">
        <v>5</v>
      </c>
      <c r="H151" t="str">
        <f>VLOOKUP(Data!G151,TblDV[],2,TRUE)</f>
        <v>Dining Out</v>
      </c>
      <c r="I151" t="str">
        <f>IFERROR(VLOOKUP(H151,TblDV[],3,TRUE),"Expense")</f>
        <v>Expense</v>
      </c>
    </row>
    <row r="152" spans="1:9" x14ac:dyDescent="0.25">
      <c r="A152" s="2" t="s">
        <v>3</v>
      </c>
      <c r="B152" s="1">
        <v>44291</v>
      </c>
      <c r="C152" s="2" t="s">
        <v>4</v>
      </c>
      <c r="D152" s="2">
        <v>5</v>
      </c>
      <c r="E152" s="2"/>
      <c r="F152" s="6">
        <f t="shared" si="2"/>
        <v>-5</v>
      </c>
      <c r="G152" s="3" t="s">
        <v>5</v>
      </c>
      <c r="H152" t="str">
        <f>VLOOKUP(Data!G152,TblDV[],2,TRUE)</f>
        <v>Dining Out</v>
      </c>
      <c r="I152" t="str">
        <f>IFERROR(VLOOKUP(H152,TblDV[],3,TRUE),"Expense")</f>
        <v>Expense</v>
      </c>
    </row>
    <row r="153" spans="1:9" x14ac:dyDescent="0.25">
      <c r="A153" s="5" t="s">
        <v>3</v>
      </c>
      <c r="B153" s="4">
        <v>44291</v>
      </c>
      <c r="C153" s="5" t="s">
        <v>10</v>
      </c>
      <c r="D153" s="5">
        <v>158.19999999999999</v>
      </c>
      <c r="E153" s="5"/>
      <c r="F153" s="6">
        <f t="shared" si="2"/>
        <v>-158.19999999999999</v>
      </c>
      <c r="G153" s="3" t="s">
        <v>11</v>
      </c>
      <c r="H153" t="str">
        <f>VLOOKUP(Data!G153,TblDV[],2,TRUE)</f>
        <v>Living Expenses</v>
      </c>
      <c r="I153" t="str">
        <f>IFERROR(VLOOKUP(H153,TblDV[],3,TRUE),"Expense")</f>
        <v>Expense</v>
      </c>
    </row>
    <row r="154" spans="1:9" x14ac:dyDescent="0.25">
      <c r="A154" s="2" t="s">
        <v>0</v>
      </c>
      <c r="B154" s="1">
        <v>44294</v>
      </c>
      <c r="C154" s="2" t="s">
        <v>12</v>
      </c>
      <c r="D154" s="2">
        <v>53.2</v>
      </c>
      <c r="E154" s="2"/>
      <c r="F154" s="6">
        <f t="shared" si="2"/>
        <v>-53.2</v>
      </c>
      <c r="G154" s="3" t="s">
        <v>13</v>
      </c>
      <c r="H154" t="str">
        <f>VLOOKUP(Data!G154,TblDV[],2,TRUE)</f>
        <v>Living Expenses</v>
      </c>
      <c r="I154" t="str">
        <f>IFERROR(VLOOKUP(H154,TblDV[],3,TRUE),"Expense")</f>
        <v>Expense</v>
      </c>
    </row>
    <row r="155" spans="1:9" x14ac:dyDescent="0.25">
      <c r="A155" s="5" t="s">
        <v>3</v>
      </c>
      <c r="B155" s="4">
        <v>44294</v>
      </c>
      <c r="C155" s="5" t="s">
        <v>4</v>
      </c>
      <c r="D155" s="5">
        <v>5</v>
      </c>
      <c r="E155" s="5"/>
      <c r="F155" s="6">
        <f t="shared" si="2"/>
        <v>-5</v>
      </c>
      <c r="G155" s="3" t="s">
        <v>5</v>
      </c>
      <c r="H155" t="str">
        <f>VLOOKUP(Data!G155,TblDV[],2,TRUE)</f>
        <v>Dining Out</v>
      </c>
      <c r="I155" t="str">
        <f>IFERROR(VLOOKUP(H155,TblDV[],3,TRUE),"Expense")</f>
        <v>Expense</v>
      </c>
    </row>
    <row r="156" spans="1:9" x14ac:dyDescent="0.25">
      <c r="A156" s="2" t="s">
        <v>3</v>
      </c>
      <c r="B156" s="1">
        <v>44295</v>
      </c>
      <c r="C156" s="2" t="s">
        <v>4</v>
      </c>
      <c r="D156" s="2">
        <v>5</v>
      </c>
      <c r="E156" s="2"/>
      <c r="F156" s="6">
        <f t="shared" si="2"/>
        <v>-5</v>
      </c>
      <c r="G156" s="3" t="s">
        <v>5</v>
      </c>
      <c r="H156" t="str">
        <f>VLOOKUP(Data!G156,TblDV[],2,TRUE)</f>
        <v>Dining Out</v>
      </c>
      <c r="I156" t="str">
        <f>IFERROR(VLOOKUP(H156,TblDV[],3,TRUE),"Expense")</f>
        <v>Expense</v>
      </c>
    </row>
    <row r="157" spans="1:9" x14ac:dyDescent="0.25">
      <c r="A157" s="5" t="s">
        <v>3</v>
      </c>
      <c r="B157" s="4">
        <v>44296</v>
      </c>
      <c r="C157" s="5" t="s">
        <v>14</v>
      </c>
      <c r="D157" s="5">
        <v>79.900000000000006</v>
      </c>
      <c r="E157" s="5"/>
      <c r="F157" s="6">
        <f t="shared" si="2"/>
        <v>-79.900000000000006</v>
      </c>
      <c r="G157" s="3" t="s">
        <v>15</v>
      </c>
      <c r="H157" t="str">
        <f>VLOOKUP(Data!G157,TblDV[],2,TRUE)</f>
        <v>Transport</v>
      </c>
      <c r="I157" t="str">
        <f>IFERROR(VLOOKUP(H157,TblDV[],3,TRUE),"Expense")</f>
        <v>Expense</v>
      </c>
    </row>
    <row r="158" spans="1:9" x14ac:dyDescent="0.25">
      <c r="A158" s="2" t="s">
        <v>3</v>
      </c>
      <c r="B158" s="1">
        <v>44296</v>
      </c>
      <c r="C158" s="2" t="s">
        <v>4</v>
      </c>
      <c r="D158" s="2">
        <v>5</v>
      </c>
      <c r="E158" s="2"/>
      <c r="F158" s="6">
        <f t="shared" si="2"/>
        <v>-5</v>
      </c>
      <c r="G158" s="3" t="s">
        <v>5</v>
      </c>
      <c r="H158" t="str">
        <f>VLOOKUP(Data!G158,TblDV[],2,TRUE)</f>
        <v>Dining Out</v>
      </c>
      <c r="I158" t="str">
        <f>IFERROR(VLOOKUP(H158,TblDV[],3,TRUE),"Expense")</f>
        <v>Expense</v>
      </c>
    </row>
    <row r="159" spans="1:9" x14ac:dyDescent="0.25">
      <c r="A159" s="5" t="s">
        <v>3</v>
      </c>
      <c r="B159" s="4">
        <v>44297</v>
      </c>
      <c r="C159" s="5" t="s">
        <v>4</v>
      </c>
      <c r="D159" s="5">
        <v>5</v>
      </c>
      <c r="E159" s="5"/>
      <c r="F159" s="6">
        <f t="shared" si="2"/>
        <v>-5</v>
      </c>
      <c r="G159" s="3" t="s">
        <v>5</v>
      </c>
      <c r="H159" t="str">
        <f>VLOOKUP(Data!G159,TblDV[],2,TRUE)</f>
        <v>Dining Out</v>
      </c>
      <c r="I159" t="str">
        <f>IFERROR(VLOOKUP(H159,TblDV[],3,TRUE),"Expense")</f>
        <v>Expense</v>
      </c>
    </row>
    <row r="160" spans="1:9" x14ac:dyDescent="0.25">
      <c r="A160" s="2" t="s">
        <v>3</v>
      </c>
      <c r="B160" s="1">
        <v>44298</v>
      </c>
      <c r="C160" s="2" t="s">
        <v>10</v>
      </c>
      <c r="D160" s="2">
        <v>98</v>
      </c>
      <c r="E160" s="2"/>
      <c r="F160" s="6">
        <f t="shared" si="2"/>
        <v>-98</v>
      </c>
      <c r="G160" s="3" t="s">
        <v>11</v>
      </c>
      <c r="H160" t="str">
        <f>VLOOKUP(Data!G160,TblDV[],2,TRUE)</f>
        <v>Living Expenses</v>
      </c>
      <c r="I160" t="str">
        <f>IFERROR(VLOOKUP(H160,TblDV[],3,TRUE),"Expense")</f>
        <v>Expense</v>
      </c>
    </row>
    <row r="161" spans="1:9" x14ac:dyDescent="0.25">
      <c r="A161" s="5" t="s">
        <v>3</v>
      </c>
      <c r="B161" s="4">
        <v>44298</v>
      </c>
      <c r="C161" s="5" t="s">
        <v>4</v>
      </c>
      <c r="D161" s="5">
        <v>5</v>
      </c>
      <c r="E161" s="5"/>
      <c r="F161" s="6">
        <f t="shared" si="2"/>
        <v>-5</v>
      </c>
      <c r="G161" s="3" t="s">
        <v>5</v>
      </c>
      <c r="H161" t="str">
        <f>VLOOKUP(Data!G161,TblDV[],2,TRUE)</f>
        <v>Dining Out</v>
      </c>
      <c r="I161" t="str">
        <f>IFERROR(VLOOKUP(H161,TblDV[],3,TRUE),"Expense")</f>
        <v>Expense</v>
      </c>
    </row>
    <row r="162" spans="1:9" x14ac:dyDescent="0.25">
      <c r="A162" s="2" t="s">
        <v>3</v>
      </c>
      <c r="B162" s="1">
        <v>44299</v>
      </c>
      <c r="C162" s="2" t="s">
        <v>4</v>
      </c>
      <c r="D162" s="2">
        <v>5</v>
      </c>
      <c r="E162" s="2"/>
      <c r="F162" s="6">
        <f t="shared" si="2"/>
        <v>-5</v>
      </c>
      <c r="G162" s="3" t="s">
        <v>5</v>
      </c>
      <c r="H162" t="str">
        <f>VLOOKUP(Data!G162,TblDV[],2,TRUE)</f>
        <v>Dining Out</v>
      </c>
      <c r="I162" t="str">
        <f>IFERROR(VLOOKUP(H162,TblDV[],3,TRUE),"Expense")</f>
        <v>Expense</v>
      </c>
    </row>
    <row r="163" spans="1:9" x14ac:dyDescent="0.25">
      <c r="A163" s="5" t="s">
        <v>3</v>
      </c>
      <c r="B163" s="4">
        <v>44299</v>
      </c>
      <c r="C163" s="5" t="s">
        <v>16</v>
      </c>
      <c r="D163" s="5">
        <v>42.8</v>
      </c>
      <c r="E163" s="5"/>
      <c r="F163" s="6">
        <f t="shared" si="2"/>
        <v>-42.8</v>
      </c>
      <c r="G163" s="3" t="s">
        <v>17</v>
      </c>
      <c r="H163" t="str">
        <f>VLOOKUP(Data!G163,TblDV[],2,TRUE)</f>
        <v>Discretionary</v>
      </c>
      <c r="I163" t="str">
        <f>IFERROR(VLOOKUP(H163,TblDV[],3,TRUE),"Expense")</f>
        <v>Expense</v>
      </c>
    </row>
    <row r="164" spans="1:9" x14ac:dyDescent="0.25">
      <c r="A164" s="2" t="s">
        <v>3</v>
      </c>
      <c r="B164" s="1">
        <v>44299</v>
      </c>
      <c r="C164" s="2" t="s">
        <v>18</v>
      </c>
      <c r="D164" s="2">
        <v>100.9</v>
      </c>
      <c r="E164" s="2"/>
      <c r="F164" s="6">
        <f t="shared" si="2"/>
        <v>-100.9</v>
      </c>
      <c r="G164" s="3" t="s">
        <v>19</v>
      </c>
      <c r="H164" t="str">
        <f>VLOOKUP(Data!G164,TblDV[],2,TRUE)</f>
        <v>Discretionary</v>
      </c>
      <c r="I164" t="str">
        <f>IFERROR(VLOOKUP(H164,TblDV[],3,TRUE),"Expense")</f>
        <v>Expense</v>
      </c>
    </row>
    <row r="165" spans="1:9" x14ac:dyDescent="0.25">
      <c r="A165" s="5" t="s">
        <v>3</v>
      </c>
      <c r="B165" s="4">
        <v>44299</v>
      </c>
      <c r="C165" s="5" t="s">
        <v>20</v>
      </c>
      <c r="D165" s="5">
        <v>54.9</v>
      </c>
      <c r="E165" s="5"/>
      <c r="F165" s="6">
        <f t="shared" si="2"/>
        <v>-54.9</v>
      </c>
      <c r="G165" s="3" t="s">
        <v>21</v>
      </c>
      <c r="H165" t="str">
        <f>VLOOKUP(Data!G165,TblDV[],2,TRUE)</f>
        <v>Dining Out</v>
      </c>
      <c r="I165" t="str">
        <f>IFERROR(VLOOKUP(H165,TblDV[],3,TRUE),"Expense")</f>
        <v>Expense</v>
      </c>
    </row>
    <row r="166" spans="1:9" x14ac:dyDescent="0.25">
      <c r="A166" s="2" t="s">
        <v>3</v>
      </c>
      <c r="B166" s="1">
        <v>44300</v>
      </c>
      <c r="C166" s="2" t="s">
        <v>22</v>
      </c>
      <c r="D166" s="2">
        <v>31</v>
      </c>
      <c r="E166" s="2"/>
      <c r="F166" s="6">
        <f t="shared" si="2"/>
        <v>-31</v>
      </c>
      <c r="G166" s="3" t="s">
        <v>23</v>
      </c>
      <c r="H166" t="str">
        <f>VLOOKUP(Data!G166,TblDV[],2,TRUE)</f>
        <v>Transport</v>
      </c>
      <c r="I166" t="str">
        <f>IFERROR(VLOOKUP(H166,TblDV[],3,TRUE),"Expense")</f>
        <v>Expense</v>
      </c>
    </row>
    <row r="167" spans="1:9" x14ac:dyDescent="0.25">
      <c r="A167" s="5" t="s">
        <v>0</v>
      </c>
      <c r="B167" s="4">
        <v>44301</v>
      </c>
      <c r="C167" s="5" t="s">
        <v>24</v>
      </c>
      <c r="D167" s="5">
        <v>30</v>
      </c>
      <c r="E167" s="5"/>
      <c r="F167" s="6">
        <f t="shared" si="2"/>
        <v>-30</v>
      </c>
      <c r="G167" s="3" t="s">
        <v>25</v>
      </c>
      <c r="H167" t="str">
        <f>VLOOKUP(Data!G167,TblDV[],2,TRUE)</f>
        <v>Discretionary</v>
      </c>
      <c r="I167" t="str">
        <f>IFERROR(VLOOKUP(H167,TblDV[],3,TRUE),"Expense")</f>
        <v>Expense</v>
      </c>
    </row>
    <row r="168" spans="1:9" x14ac:dyDescent="0.25">
      <c r="A168" s="2" t="s">
        <v>3</v>
      </c>
      <c r="B168" s="1">
        <v>44301</v>
      </c>
      <c r="C168" s="2" t="s">
        <v>4</v>
      </c>
      <c r="D168" s="2">
        <v>5</v>
      </c>
      <c r="E168" s="2"/>
      <c r="F168" s="6">
        <f t="shared" si="2"/>
        <v>-5</v>
      </c>
      <c r="G168" s="3" t="s">
        <v>5</v>
      </c>
      <c r="H168" t="str">
        <f>VLOOKUP(Data!G168,TblDV[],2,TRUE)</f>
        <v>Dining Out</v>
      </c>
      <c r="I168" t="str">
        <f>IFERROR(VLOOKUP(H168,TblDV[],3,TRUE),"Expense")</f>
        <v>Expense</v>
      </c>
    </row>
    <row r="169" spans="1:9" x14ac:dyDescent="0.25">
      <c r="A169" s="5" t="s">
        <v>3</v>
      </c>
      <c r="B169" s="4">
        <v>44302</v>
      </c>
      <c r="C169" s="5" t="s">
        <v>4</v>
      </c>
      <c r="D169" s="5">
        <v>5</v>
      </c>
      <c r="E169" s="5"/>
      <c r="F169" s="6">
        <f t="shared" si="2"/>
        <v>-5</v>
      </c>
      <c r="G169" s="3" t="s">
        <v>5</v>
      </c>
      <c r="H169" t="str">
        <f>VLOOKUP(Data!G169,TblDV[],2,TRUE)</f>
        <v>Dining Out</v>
      </c>
      <c r="I169" t="str">
        <f>IFERROR(VLOOKUP(H169,TblDV[],3,TRUE),"Expense")</f>
        <v>Expense</v>
      </c>
    </row>
    <row r="170" spans="1:9" x14ac:dyDescent="0.25">
      <c r="A170" s="2" t="s">
        <v>0</v>
      </c>
      <c r="B170" s="1">
        <v>44302</v>
      </c>
      <c r="C170" s="2" t="s">
        <v>28</v>
      </c>
      <c r="D170" s="2">
        <v>40</v>
      </c>
      <c r="E170" s="2"/>
      <c r="F170" s="6">
        <f t="shared" si="2"/>
        <v>-40</v>
      </c>
      <c r="G170" s="3" t="s">
        <v>29</v>
      </c>
      <c r="H170" t="str">
        <f>VLOOKUP(Data!G170,TblDV[],2,TRUE)</f>
        <v>Living Expenses</v>
      </c>
      <c r="I170" t="str">
        <f>IFERROR(VLOOKUP(H170,TblDV[],3,TRUE),"Expense")</f>
        <v>Expense</v>
      </c>
    </row>
    <row r="171" spans="1:9" x14ac:dyDescent="0.25">
      <c r="A171" s="5" t="s">
        <v>3</v>
      </c>
      <c r="B171" s="4">
        <v>44303</v>
      </c>
      <c r="C171" s="5" t="s">
        <v>30</v>
      </c>
      <c r="D171" s="5">
        <v>47.9</v>
      </c>
      <c r="E171" s="5"/>
      <c r="F171" s="6">
        <f t="shared" si="2"/>
        <v>-47.9</v>
      </c>
      <c r="G171" s="3" t="s">
        <v>31</v>
      </c>
      <c r="H171" t="str">
        <f>VLOOKUP(Data!G171,TblDV[],2,TRUE)</f>
        <v>Discretionary</v>
      </c>
      <c r="I171" t="str">
        <f>IFERROR(VLOOKUP(H171,TblDV[],3,TRUE),"Expense")</f>
        <v>Expense</v>
      </c>
    </row>
    <row r="172" spans="1:9" x14ac:dyDescent="0.25">
      <c r="A172" s="2" t="s">
        <v>3</v>
      </c>
      <c r="B172" s="1">
        <v>44303</v>
      </c>
      <c r="C172" s="2" t="s">
        <v>32</v>
      </c>
      <c r="D172" s="2">
        <v>35</v>
      </c>
      <c r="E172" s="2"/>
      <c r="F172" s="6">
        <f t="shared" si="2"/>
        <v>-35</v>
      </c>
      <c r="G172" s="3" t="s">
        <v>17</v>
      </c>
      <c r="H172" t="str">
        <f>VLOOKUP(Data!G172,TblDV[],2,TRUE)</f>
        <v>Discretionary</v>
      </c>
      <c r="I172" t="str">
        <f>IFERROR(VLOOKUP(H172,TblDV[],3,TRUE),"Expense")</f>
        <v>Expense</v>
      </c>
    </row>
    <row r="173" spans="1:9" x14ac:dyDescent="0.25">
      <c r="A173" s="5" t="s">
        <v>3</v>
      </c>
      <c r="B173" s="4">
        <v>44303</v>
      </c>
      <c r="C173" s="5" t="s">
        <v>4</v>
      </c>
      <c r="D173" s="5">
        <v>5</v>
      </c>
      <c r="E173" s="5"/>
      <c r="F173" s="6">
        <f t="shared" si="2"/>
        <v>-5</v>
      </c>
      <c r="G173" s="3" t="s">
        <v>5</v>
      </c>
      <c r="H173" t="str">
        <f>VLOOKUP(Data!G173,TblDV[],2,TRUE)</f>
        <v>Dining Out</v>
      </c>
      <c r="I173" t="str">
        <f>IFERROR(VLOOKUP(H173,TblDV[],3,TRUE),"Expense")</f>
        <v>Expense</v>
      </c>
    </row>
    <row r="174" spans="1:9" x14ac:dyDescent="0.25">
      <c r="A174" s="2" t="s">
        <v>3</v>
      </c>
      <c r="B174" s="1">
        <v>44304</v>
      </c>
      <c r="C174" s="2" t="s">
        <v>4</v>
      </c>
      <c r="D174" s="2">
        <v>5</v>
      </c>
      <c r="E174" s="2"/>
      <c r="F174" s="6">
        <f t="shared" si="2"/>
        <v>-5</v>
      </c>
      <c r="G174" s="3" t="s">
        <v>5</v>
      </c>
      <c r="H174" t="str">
        <f>VLOOKUP(Data!G174,TblDV[],2,TRUE)</f>
        <v>Dining Out</v>
      </c>
      <c r="I174" t="str">
        <f>IFERROR(VLOOKUP(H174,TblDV[],3,TRUE),"Expense")</f>
        <v>Expense</v>
      </c>
    </row>
    <row r="175" spans="1:9" x14ac:dyDescent="0.25">
      <c r="A175" s="5" t="s">
        <v>3</v>
      </c>
      <c r="B175" s="4">
        <v>44305</v>
      </c>
      <c r="C175" s="5" t="s">
        <v>4</v>
      </c>
      <c r="D175" s="5">
        <v>5</v>
      </c>
      <c r="E175" s="5"/>
      <c r="F175" s="6">
        <f t="shared" si="2"/>
        <v>-5</v>
      </c>
      <c r="G175" s="3" t="s">
        <v>5</v>
      </c>
      <c r="H175" t="str">
        <f>VLOOKUP(Data!G175,TblDV[],2,TRUE)</f>
        <v>Dining Out</v>
      </c>
      <c r="I175" t="str">
        <f>IFERROR(VLOOKUP(H175,TblDV[],3,TRUE),"Expense")</f>
        <v>Expense</v>
      </c>
    </row>
    <row r="176" spans="1:9" x14ac:dyDescent="0.25">
      <c r="A176" s="2" t="s">
        <v>3</v>
      </c>
      <c r="B176" s="1">
        <v>44305</v>
      </c>
      <c r="C176" s="2" t="s">
        <v>10</v>
      </c>
      <c r="D176" s="2">
        <v>173</v>
      </c>
      <c r="E176" s="2"/>
      <c r="F176" s="6">
        <f t="shared" si="2"/>
        <v>-173</v>
      </c>
      <c r="G176" s="3" t="s">
        <v>11</v>
      </c>
      <c r="H176" t="str">
        <f>VLOOKUP(Data!G176,TblDV[],2,TRUE)</f>
        <v>Living Expenses</v>
      </c>
      <c r="I176" t="str">
        <f>IFERROR(VLOOKUP(H176,TblDV[],3,TRUE),"Expense")</f>
        <v>Expense</v>
      </c>
    </row>
    <row r="177" spans="1:9" x14ac:dyDescent="0.25">
      <c r="A177" s="5" t="s">
        <v>3</v>
      </c>
      <c r="B177" s="4">
        <v>44306</v>
      </c>
      <c r="C177" s="5" t="s">
        <v>33</v>
      </c>
      <c r="D177" s="5">
        <v>40.1</v>
      </c>
      <c r="E177" s="5"/>
      <c r="F177" s="6">
        <f t="shared" si="2"/>
        <v>-40.1</v>
      </c>
      <c r="G177" s="3" t="s">
        <v>21</v>
      </c>
      <c r="H177" t="str">
        <f>VLOOKUP(Data!G177,TblDV[],2,TRUE)</f>
        <v>Dining Out</v>
      </c>
      <c r="I177" t="str">
        <f>IFERROR(VLOOKUP(H177,TblDV[],3,TRUE),"Expense")</f>
        <v>Expense</v>
      </c>
    </row>
    <row r="178" spans="1:9" x14ac:dyDescent="0.25">
      <c r="A178" s="2" t="s">
        <v>3</v>
      </c>
      <c r="B178" s="1">
        <v>44307</v>
      </c>
      <c r="C178" s="2" t="s">
        <v>34</v>
      </c>
      <c r="D178" s="2">
        <v>15.1</v>
      </c>
      <c r="E178" s="2"/>
      <c r="F178" s="6">
        <f t="shared" si="2"/>
        <v>-15.1</v>
      </c>
      <c r="G178" s="3" t="s">
        <v>21</v>
      </c>
      <c r="H178" t="str">
        <f>VLOOKUP(Data!G178,TblDV[],2,TRUE)</f>
        <v>Dining Out</v>
      </c>
      <c r="I178" t="str">
        <f>IFERROR(VLOOKUP(H178,TblDV[],3,TRUE),"Expense")</f>
        <v>Expense</v>
      </c>
    </row>
    <row r="179" spans="1:9" x14ac:dyDescent="0.25">
      <c r="A179" s="5" t="s">
        <v>0</v>
      </c>
      <c r="B179" s="4">
        <v>44308</v>
      </c>
      <c r="C179" s="5" t="s">
        <v>35</v>
      </c>
      <c r="D179" s="5">
        <v>55</v>
      </c>
      <c r="E179" s="5"/>
      <c r="F179" s="6">
        <f t="shared" si="2"/>
        <v>-55</v>
      </c>
      <c r="G179" s="3" t="s">
        <v>36</v>
      </c>
      <c r="H179" t="str">
        <f>VLOOKUP(Data!G179,TblDV[],2,TRUE)</f>
        <v>Charity</v>
      </c>
      <c r="I179" t="str">
        <f>IFERROR(VLOOKUP(H179,TblDV[],3,TRUE),"Expense")</f>
        <v>Expense</v>
      </c>
    </row>
    <row r="180" spans="1:9" x14ac:dyDescent="0.25">
      <c r="A180" s="2" t="s">
        <v>3</v>
      </c>
      <c r="B180" s="1">
        <v>44308</v>
      </c>
      <c r="C180" s="2" t="s">
        <v>14</v>
      </c>
      <c r="D180" s="2">
        <v>66</v>
      </c>
      <c r="E180" s="2"/>
      <c r="F180" s="6">
        <f t="shared" si="2"/>
        <v>-66</v>
      </c>
      <c r="G180" s="3" t="s">
        <v>15</v>
      </c>
      <c r="H180" t="str">
        <f>VLOOKUP(Data!G180,TblDV[],2,TRUE)</f>
        <v>Transport</v>
      </c>
      <c r="I180" t="str">
        <f>IFERROR(VLOOKUP(H180,TblDV[],3,TRUE),"Expense")</f>
        <v>Expense</v>
      </c>
    </row>
    <row r="181" spans="1:9" x14ac:dyDescent="0.25">
      <c r="A181" s="5" t="s">
        <v>3</v>
      </c>
      <c r="B181" s="4">
        <v>44308</v>
      </c>
      <c r="C181" s="5" t="s">
        <v>4</v>
      </c>
      <c r="D181" s="5">
        <v>5</v>
      </c>
      <c r="E181" s="5"/>
      <c r="F181" s="6">
        <f t="shared" si="2"/>
        <v>-5</v>
      </c>
      <c r="G181" s="3" t="s">
        <v>5</v>
      </c>
      <c r="H181" t="str">
        <f>VLOOKUP(Data!G181,TblDV[],2,TRUE)</f>
        <v>Dining Out</v>
      </c>
      <c r="I181" t="str">
        <f>IFERROR(VLOOKUP(H181,TblDV[],3,TRUE),"Expense")</f>
        <v>Expense</v>
      </c>
    </row>
    <row r="182" spans="1:9" x14ac:dyDescent="0.25">
      <c r="A182" s="2" t="s">
        <v>3</v>
      </c>
      <c r="B182" s="1">
        <v>44309</v>
      </c>
      <c r="C182" s="2" t="s">
        <v>4</v>
      </c>
      <c r="D182" s="2">
        <v>5</v>
      </c>
      <c r="E182" s="2"/>
      <c r="F182" s="6">
        <f t="shared" si="2"/>
        <v>-5</v>
      </c>
      <c r="G182" s="3" t="s">
        <v>5</v>
      </c>
      <c r="H182" t="str">
        <f>VLOOKUP(Data!G182,TblDV[],2,TRUE)</f>
        <v>Dining Out</v>
      </c>
      <c r="I182" t="str">
        <f>IFERROR(VLOOKUP(H182,TblDV[],3,TRUE),"Expense")</f>
        <v>Expense</v>
      </c>
    </row>
    <row r="183" spans="1:9" x14ac:dyDescent="0.25">
      <c r="A183" s="5" t="s">
        <v>3</v>
      </c>
      <c r="B183" s="4">
        <v>44310</v>
      </c>
      <c r="C183" s="5" t="s">
        <v>4</v>
      </c>
      <c r="D183" s="5">
        <v>5</v>
      </c>
      <c r="E183" s="5"/>
      <c r="F183" s="6">
        <f t="shared" si="2"/>
        <v>-5</v>
      </c>
      <c r="G183" s="3" t="s">
        <v>5</v>
      </c>
      <c r="H183" t="str">
        <f>VLOOKUP(Data!G183,TblDV[],2,TRUE)</f>
        <v>Dining Out</v>
      </c>
      <c r="I183" t="str">
        <f>IFERROR(VLOOKUP(H183,TblDV[],3,TRUE),"Expense")</f>
        <v>Expense</v>
      </c>
    </row>
    <row r="184" spans="1:9" x14ac:dyDescent="0.25">
      <c r="A184" s="2" t="s">
        <v>3</v>
      </c>
      <c r="B184" s="1">
        <v>44311</v>
      </c>
      <c r="C184" s="2" t="s">
        <v>4</v>
      </c>
      <c r="D184" s="2">
        <v>5</v>
      </c>
      <c r="E184" s="2"/>
      <c r="F184" s="6">
        <f t="shared" si="2"/>
        <v>-5</v>
      </c>
      <c r="G184" s="3" t="s">
        <v>5</v>
      </c>
      <c r="H184" t="str">
        <f>VLOOKUP(Data!G184,TblDV[],2,TRUE)</f>
        <v>Dining Out</v>
      </c>
      <c r="I184" t="str">
        <f>IFERROR(VLOOKUP(H184,TblDV[],3,TRUE),"Expense")</f>
        <v>Expense</v>
      </c>
    </row>
    <row r="185" spans="1:9" x14ac:dyDescent="0.25">
      <c r="A185" s="5" t="s">
        <v>3</v>
      </c>
      <c r="B185" s="4">
        <v>44312</v>
      </c>
      <c r="C185" s="5" t="s">
        <v>4</v>
      </c>
      <c r="D185" s="5">
        <v>5</v>
      </c>
      <c r="E185" s="5"/>
      <c r="F185" s="6">
        <f t="shared" si="2"/>
        <v>-5</v>
      </c>
      <c r="G185" s="3" t="s">
        <v>5</v>
      </c>
      <c r="H185" t="str">
        <f>VLOOKUP(Data!G185,TblDV[],2,TRUE)</f>
        <v>Dining Out</v>
      </c>
      <c r="I185" t="str">
        <f>IFERROR(VLOOKUP(H185,TblDV[],3,TRUE),"Expense")</f>
        <v>Expense</v>
      </c>
    </row>
    <row r="186" spans="1:9" x14ac:dyDescent="0.25">
      <c r="A186" s="2" t="s">
        <v>3</v>
      </c>
      <c r="B186" s="1">
        <v>44312</v>
      </c>
      <c r="C186" s="2" t="s">
        <v>10</v>
      </c>
      <c r="D186" s="2">
        <v>164.9</v>
      </c>
      <c r="E186" s="2"/>
      <c r="F186" s="6">
        <f t="shared" si="2"/>
        <v>-164.9</v>
      </c>
      <c r="G186" s="3" t="s">
        <v>11</v>
      </c>
      <c r="H186" t="str">
        <f>VLOOKUP(Data!G186,TblDV[],2,TRUE)</f>
        <v>Living Expenses</v>
      </c>
      <c r="I186" t="str">
        <f>IFERROR(VLOOKUP(H186,TblDV[],3,TRUE),"Expense")</f>
        <v>Expense</v>
      </c>
    </row>
    <row r="187" spans="1:9" x14ac:dyDescent="0.25">
      <c r="A187" s="5" t="s">
        <v>3</v>
      </c>
      <c r="B187" s="4">
        <v>44313</v>
      </c>
      <c r="C187" s="5" t="s">
        <v>37</v>
      </c>
      <c r="D187" s="5">
        <v>127.9</v>
      </c>
      <c r="E187" s="5"/>
      <c r="F187" s="6">
        <f t="shared" si="2"/>
        <v>-127.9</v>
      </c>
      <c r="G187" s="3" t="s">
        <v>19</v>
      </c>
      <c r="H187" t="str">
        <f>VLOOKUP(Data!G187,TblDV[],2,TRUE)</f>
        <v>Discretionary</v>
      </c>
      <c r="I187" t="str">
        <f>IFERROR(VLOOKUP(H187,TblDV[],3,TRUE),"Expense")</f>
        <v>Expense</v>
      </c>
    </row>
    <row r="188" spans="1:9" x14ac:dyDescent="0.25">
      <c r="A188" s="2" t="s">
        <v>3</v>
      </c>
      <c r="B188" s="1">
        <v>44313</v>
      </c>
      <c r="C188" s="2" t="s">
        <v>44</v>
      </c>
      <c r="D188" s="2">
        <v>300</v>
      </c>
      <c r="E188" s="2"/>
      <c r="F188" s="6">
        <f t="shared" si="2"/>
        <v>-300</v>
      </c>
      <c r="G188" s="3" t="s">
        <v>17</v>
      </c>
      <c r="H188" t="str">
        <f>VLOOKUP(Data!G188,TblDV[],2,TRUE)</f>
        <v>Discretionary</v>
      </c>
      <c r="I188" t="str">
        <f>IFERROR(VLOOKUP(H188,TblDV[],3,TRUE),"Expense")</f>
        <v>Expense</v>
      </c>
    </row>
    <row r="189" spans="1:9" x14ac:dyDescent="0.25">
      <c r="A189" s="5" t="s">
        <v>3</v>
      </c>
      <c r="B189" s="4">
        <v>44314</v>
      </c>
      <c r="C189" s="5" t="s">
        <v>18</v>
      </c>
      <c r="D189" s="5">
        <v>148.1</v>
      </c>
      <c r="E189" s="5"/>
      <c r="F189" s="6">
        <f t="shared" si="2"/>
        <v>-148.1</v>
      </c>
      <c r="G189" s="3" t="s">
        <v>19</v>
      </c>
      <c r="H189" t="str">
        <f>VLOOKUP(Data!G189,TblDV[],2,TRUE)</f>
        <v>Discretionary</v>
      </c>
      <c r="I189" t="str">
        <f>IFERROR(VLOOKUP(H189,TblDV[],3,TRUE),"Expense")</f>
        <v>Expense</v>
      </c>
    </row>
    <row r="190" spans="1:9" x14ac:dyDescent="0.25">
      <c r="A190" s="2" t="s">
        <v>3</v>
      </c>
      <c r="B190" s="1">
        <v>44314</v>
      </c>
      <c r="C190" s="2" t="s">
        <v>22</v>
      </c>
      <c r="D190" s="2">
        <v>26.1</v>
      </c>
      <c r="E190" s="2"/>
      <c r="F190" s="6">
        <f t="shared" si="2"/>
        <v>-26.1</v>
      </c>
      <c r="G190" s="3" t="s">
        <v>23</v>
      </c>
      <c r="H190" t="str">
        <f>VLOOKUP(Data!G190,TblDV[],2,TRUE)</f>
        <v>Transport</v>
      </c>
      <c r="I190" t="str">
        <f>IFERROR(VLOOKUP(H190,TblDV[],3,TRUE),"Expense")</f>
        <v>Expense</v>
      </c>
    </row>
    <row r="191" spans="1:9" x14ac:dyDescent="0.25">
      <c r="A191" s="5" t="s">
        <v>3</v>
      </c>
      <c r="B191" s="4">
        <v>44315</v>
      </c>
      <c r="C191" s="5" t="s">
        <v>43</v>
      </c>
      <c r="D191" s="5">
        <v>15</v>
      </c>
      <c r="E191" s="5"/>
      <c r="F191" s="6">
        <f t="shared" si="2"/>
        <v>-15</v>
      </c>
      <c r="G191" s="3" t="s">
        <v>21</v>
      </c>
      <c r="H191" t="str">
        <f>VLOOKUP(Data!G191,TblDV[],2,TRUE)</f>
        <v>Dining Out</v>
      </c>
      <c r="I191" t="str">
        <f>IFERROR(VLOOKUP(H191,TblDV[],3,TRUE),"Expense")</f>
        <v>Expense</v>
      </c>
    </row>
    <row r="192" spans="1:9" x14ac:dyDescent="0.25">
      <c r="A192" s="2" t="s">
        <v>3</v>
      </c>
      <c r="B192" s="1">
        <v>44315</v>
      </c>
      <c r="C192" s="2" t="s">
        <v>4</v>
      </c>
      <c r="D192" s="2">
        <v>5</v>
      </c>
      <c r="E192" s="2"/>
      <c r="F192" s="6">
        <f t="shared" si="2"/>
        <v>-5</v>
      </c>
      <c r="G192" s="3" t="s">
        <v>5</v>
      </c>
      <c r="H192" t="str">
        <f>VLOOKUP(Data!G192,TblDV[],2,TRUE)</f>
        <v>Dining Out</v>
      </c>
      <c r="I192" t="str">
        <f>IFERROR(VLOOKUP(H192,TblDV[],3,TRUE),"Expense")</f>
        <v>Expense</v>
      </c>
    </row>
    <row r="193" spans="1:9" x14ac:dyDescent="0.25">
      <c r="A193" s="5" t="s">
        <v>3</v>
      </c>
      <c r="B193" s="4">
        <v>44316</v>
      </c>
      <c r="C193" s="5" t="s">
        <v>4</v>
      </c>
      <c r="D193" s="5">
        <v>5</v>
      </c>
      <c r="E193" s="5"/>
      <c r="F193" s="6">
        <f t="shared" si="2"/>
        <v>-5</v>
      </c>
      <c r="G193" s="3" t="s">
        <v>5</v>
      </c>
      <c r="H193" t="str">
        <f>VLOOKUP(Data!G193,TblDV[],2,TRUE)</f>
        <v>Dining Out</v>
      </c>
      <c r="I193" t="str">
        <f>IFERROR(VLOOKUP(H193,TblDV[],3,TRUE),"Expense")</f>
        <v>Expense</v>
      </c>
    </row>
    <row r="194" spans="1:9" x14ac:dyDescent="0.25">
      <c r="A194" s="2" t="s">
        <v>3</v>
      </c>
      <c r="B194" s="1">
        <v>44318</v>
      </c>
      <c r="C194" s="2" t="s">
        <v>4</v>
      </c>
      <c r="D194" s="2">
        <v>5</v>
      </c>
      <c r="E194" s="2"/>
      <c r="F194" s="6">
        <f t="shared" ref="F194:F257" si="3">E194-D194</f>
        <v>-5</v>
      </c>
      <c r="G194" s="3" t="s">
        <v>5</v>
      </c>
      <c r="H194" t="str">
        <f>VLOOKUP(Data!G194,TblDV[],2,TRUE)</f>
        <v>Dining Out</v>
      </c>
      <c r="I194" t="str">
        <f>IFERROR(VLOOKUP(H194,TblDV[],3,TRUE),"Expense")</f>
        <v>Expense</v>
      </c>
    </row>
    <row r="195" spans="1:9" x14ac:dyDescent="0.25">
      <c r="A195" s="5" t="s">
        <v>0</v>
      </c>
      <c r="B195" s="4">
        <v>44319</v>
      </c>
      <c r="C195" s="5" t="s">
        <v>1</v>
      </c>
      <c r="D195" s="5"/>
      <c r="E195" s="5">
        <v>4000</v>
      </c>
      <c r="F195" s="6">
        <f t="shared" si="3"/>
        <v>4000</v>
      </c>
      <c r="G195" s="3" t="s">
        <v>2</v>
      </c>
      <c r="H195" t="str">
        <f>VLOOKUP(Data!G195,TblDV[],2,TRUE)</f>
        <v>Salary</v>
      </c>
      <c r="I195" t="str">
        <f>IFERROR(VLOOKUP(H195,TblDV[],3,TRUE),"Expense")</f>
        <v>Income</v>
      </c>
    </row>
    <row r="196" spans="1:9" x14ac:dyDescent="0.25">
      <c r="A196" s="2" t="s">
        <v>0</v>
      </c>
      <c r="B196" s="1">
        <v>44319</v>
      </c>
      <c r="C196" s="2" t="s">
        <v>6</v>
      </c>
      <c r="D196" s="2">
        <v>900</v>
      </c>
      <c r="E196" s="2"/>
      <c r="F196" s="6">
        <f t="shared" si="3"/>
        <v>-900</v>
      </c>
      <c r="G196" s="3" t="s">
        <v>7</v>
      </c>
      <c r="H196" t="str">
        <f>VLOOKUP(Data!G196,TblDV[],2,TRUE)</f>
        <v>Living Expenses</v>
      </c>
      <c r="I196" t="str">
        <f>IFERROR(VLOOKUP(H196,TblDV[],3,TRUE),"Expense")</f>
        <v>Expense</v>
      </c>
    </row>
    <row r="197" spans="1:9" x14ac:dyDescent="0.25">
      <c r="A197" s="5" t="s">
        <v>0</v>
      </c>
      <c r="B197" s="4">
        <v>44319</v>
      </c>
      <c r="C197" s="5" t="s">
        <v>8</v>
      </c>
      <c r="D197" s="5">
        <v>150</v>
      </c>
      <c r="E197" s="5"/>
      <c r="F197" s="6">
        <f t="shared" si="3"/>
        <v>-150</v>
      </c>
      <c r="G197" s="3" t="s">
        <v>9</v>
      </c>
      <c r="H197" t="str">
        <f>VLOOKUP(Data!G197,TblDV[],2,TRUE)</f>
        <v>Transport</v>
      </c>
      <c r="I197" t="str">
        <f>IFERROR(VLOOKUP(H197,TblDV[],3,TRUE),"Expense")</f>
        <v>Expense</v>
      </c>
    </row>
    <row r="198" spans="1:9" x14ac:dyDescent="0.25">
      <c r="A198" s="2" t="s">
        <v>3</v>
      </c>
      <c r="B198" s="1">
        <v>44319</v>
      </c>
      <c r="C198" s="2" t="s">
        <v>4</v>
      </c>
      <c r="D198" s="2">
        <v>5</v>
      </c>
      <c r="E198" s="2"/>
      <c r="F198" s="6">
        <f t="shared" si="3"/>
        <v>-5</v>
      </c>
      <c r="G198" s="3" t="s">
        <v>5</v>
      </c>
      <c r="H198" t="str">
        <f>VLOOKUP(Data!G198,TblDV[],2,TRUE)</f>
        <v>Dining Out</v>
      </c>
      <c r="I198" t="str">
        <f>IFERROR(VLOOKUP(H198,TblDV[],3,TRUE),"Expense")</f>
        <v>Expense</v>
      </c>
    </row>
    <row r="199" spans="1:9" x14ac:dyDescent="0.25">
      <c r="A199" s="5" t="s">
        <v>3</v>
      </c>
      <c r="B199" s="4">
        <v>44320</v>
      </c>
      <c r="C199" s="5" t="s">
        <v>4</v>
      </c>
      <c r="D199" s="5">
        <v>5</v>
      </c>
      <c r="E199" s="5"/>
      <c r="F199" s="6">
        <f t="shared" si="3"/>
        <v>-5</v>
      </c>
      <c r="G199" s="3" t="s">
        <v>5</v>
      </c>
      <c r="H199" t="str">
        <f>VLOOKUP(Data!G199,TblDV[],2,TRUE)</f>
        <v>Dining Out</v>
      </c>
      <c r="I199" t="str">
        <f>IFERROR(VLOOKUP(H199,TblDV[],3,TRUE),"Expense")</f>
        <v>Expense</v>
      </c>
    </row>
    <row r="200" spans="1:9" x14ac:dyDescent="0.25">
      <c r="A200" s="2" t="s">
        <v>3</v>
      </c>
      <c r="B200" s="1">
        <v>44321</v>
      </c>
      <c r="C200" s="2" t="s">
        <v>4</v>
      </c>
      <c r="D200" s="2">
        <v>5</v>
      </c>
      <c r="E200" s="2"/>
      <c r="F200" s="6">
        <f t="shared" si="3"/>
        <v>-5</v>
      </c>
      <c r="G200" s="3" t="s">
        <v>5</v>
      </c>
      <c r="H200" t="str">
        <f>VLOOKUP(Data!G200,TblDV[],2,TRUE)</f>
        <v>Dining Out</v>
      </c>
      <c r="I200" t="str">
        <f>IFERROR(VLOOKUP(H200,TblDV[],3,TRUE),"Expense")</f>
        <v>Expense</v>
      </c>
    </row>
    <row r="201" spans="1:9" x14ac:dyDescent="0.25">
      <c r="A201" s="5" t="s">
        <v>3</v>
      </c>
      <c r="B201" s="4">
        <v>44322</v>
      </c>
      <c r="C201" s="5" t="s">
        <v>4</v>
      </c>
      <c r="D201" s="5">
        <v>5</v>
      </c>
      <c r="E201" s="5"/>
      <c r="F201" s="6">
        <f t="shared" si="3"/>
        <v>-5</v>
      </c>
      <c r="G201" s="3" t="s">
        <v>5</v>
      </c>
      <c r="H201" t="str">
        <f>VLOOKUP(Data!G201,TblDV[],2,TRUE)</f>
        <v>Dining Out</v>
      </c>
      <c r="I201" t="str">
        <f>IFERROR(VLOOKUP(H201,TblDV[],3,TRUE),"Expense")</f>
        <v>Expense</v>
      </c>
    </row>
    <row r="202" spans="1:9" x14ac:dyDescent="0.25">
      <c r="A202" s="2" t="s">
        <v>3</v>
      </c>
      <c r="B202" s="1">
        <v>44322</v>
      </c>
      <c r="C202" s="2" t="s">
        <v>10</v>
      </c>
      <c r="D202" s="2">
        <v>170</v>
      </c>
      <c r="E202" s="2"/>
      <c r="F202" s="6">
        <f t="shared" si="3"/>
        <v>-170</v>
      </c>
      <c r="G202" s="3" t="s">
        <v>11</v>
      </c>
      <c r="H202" t="str">
        <f>VLOOKUP(Data!G202,TblDV[],2,TRUE)</f>
        <v>Living Expenses</v>
      </c>
      <c r="I202" t="str">
        <f>IFERROR(VLOOKUP(H202,TblDV[],3,TRUE),"Expense")</f>
        <v>Expense</v>
      </c>
    </row>
    <row r="203" spans="1:9" x14ac:dyDescent="0.25">
      <c r="A203" s="5" t="s">
        <v>0</v>
      </c>
      <c r="B203" s="4">
        <v>44325</v>
      </c>
      <c r="C203" s="5" t="s">
        <v>12</v>
      </c>
      <c r="D203" s="5">
        <v>54.1</v>
      </c>
      <c r="E203" s="5"/>
      <c r="F203" s="6">
        <f t="shared" si="3"/>
        <v>-54.1</v>
      </c>
      <c r="G203" s="3" t="s">
        <v>13</v>
      </c>
      <c r="H203" t="str">
        <f>VLOOKUP(Data!G203,TblDV[],2,TRUE)</f>
        <v>Living Expenses</v>
      </c>
      <c r="I203" t="str">
        <f>IFERROR(VLOOKUP(H203,TblDV[],3,TRUE),"Expense")</f>
        <v>Expense</v>
      </c>
    </row>
    <row r="204" spans="1:9" x14ac:dyDescent="0.25">
      <c r="A204" s="2" t="s">
        <v>3</v>
      </c>
      <c r="B204" s="1">
        <v>44325</v>
      </c>
      <c r="C204" s="2" t="s">
        <v>4</v>
      </c>
      <c r="D204" s="2">
        <v>5</v>
      </c>
      <c r="E204" s="2"/>
      <c r="F204" s="6">
        <f t="shared" si="3"/>
        <v>-5</v>
      </c>
      <c r="G204" s="3" t="s">
        <v>5</v>
      </c>
      <c r="H204" t="str">
        <f>VLOOKUP(Data!G204,TblDV[],2,TRUE)</f>
        <v>Dining Out</v>
      </c>
      <c r="I204" t="str">
        <f>IFERROR(VLOOKUP(H204,TblDV[],3,TRUE),"Expense")</f>
        <v>Expense</v>
      </c>
    </row>
    <row r="205" spans="1:9" x14ac:dyDescent="0.25">
      <c r="A205" s="5" t="s">
        <v>3</v>
      </c>
      <c r="B205" s="4">
        <v>44326</v>
      </c>
      <c r="C205" s="5" t="s">
        <v>4</v>
      </c>
      <c r="D205" s="5">
        <v>5</v>
      </c>
      <c r="E205" s="5"/>
      <c r="F205" s="6">
        <f t="shared" si="3"/>
        <v>-5</v>
      </c>
      <c r="G205" s="3" t="s">
        <v>5</v>
      </c>
      <c r="H205" t="str">
        <f>VLOOKUP(Data!G205,TblDV[],2,TRUE)</f>
        <v>Dining Out</v>
      </c>
      <c r="I205" t="str">
        <f>IFERROR(VLOOKUP(H205,TblDV[],3,TRUE),"Expense")</f>
        <v>Expense</v>
      </c>
    </row>
    <row r="206" spans="1:9" x14ac:dyDescent="0.25">
      <c r="A206" s="2" t="s">
        <v>3</v>
      </c>
      <c r="B206" s="1">
        <v>44327</v>
      </c>
      <c r="C206" s="2" t="s">
        <v>14</v>
      </c>
      <c r="D206" s="2">
        <v>81</v>
      </c>
      <c r="E206" s="2"/>
      <c r="F206" s="6">
        <f t="shared" si="3"/>
        <v>-81</v>
      </c>
      <c r="G206" s="3" t="s">
        <v>15</v>
      </c>
      <c r="H206" t="str">
        <f>VLOOKUP(Data!G206,TblDV[],2,TRUE)</f>
        <v>Transport</v>
      </c>
      <c r="I206" t="str">
        <f>IFERROR(VLOOKUP(H206,TblDV[],3,TRUE),"Expense")</f>
        <v>Expense</v>
      </c>
    </row>
    <row r="207" spans="1:9" x14ac:dyDescent="0.25">
      <c r="A207" s="5" t="s">
        <v>3</v>
      </c>
      <c r="B207" s="4">
        <v>44327</v>
      </c>
      <c r="C207" s="5" t="s">
        <v>4</v>
      </c>
      <c r="D207" s="5">
        <v>5</v>
      </c>
      <c r="E207" s="5"/>
      <c r="F207" s="6">
        <f t="shared" si="3"/>
        <v>-5</v>
      </c>
      <c r="G207" s="3" t="s">
        <v>5</v>
      </c>
      <c r="H207" t="str">
        <f>VLOOKUP(Data!G207,TblDV[],2,TRUE)</f>
        <v>Dining Out</v>
      </c>
      <c r="I207" t="str">
        <f>IFERROR(VLOOKUP(H207,TblDV[],3,TRUE),"Expense")</f>
        <v>Expense</v>
      </c>
    </row>
    <row r="208" spans="1:9" x14ac:dyDescent="0.25">
      <c r="A208" s="2" t="s">
        <v>3</v>
      </c>
      <c r="B208" s="1">
        <v>44328</v>
      </c>
      <c r="C208" s="2" t="s">
        <v>4</v>
      </c>
      <c r="D208" s="2">
        <v>5</v>
      </c>
      <c r="E208" s="2"/>
      <c r="F208" s="6">
        <f t="shared" si="3"/>
        <v>-5</v>
      </c>
      <c r="G208" s="3" t="s">
        <v>5</v>
      </c>
      <c r="H208" t="str">
        <f>VLOOKUP(Data!G208,TblDV[],2,TRUE)</f>
        <v>Dining Out</v>
      </c>
      <c r="I208" t="str">
        <f>IFERROR(VLOOKUP(H208,TblDV[],3,TRUE),"Expense")</f>
        <v>Expense</v>
      </c>
    </row>
    <row r="209" spans="1:9" x14ac:dyDescent="0.25">
      <c r="A209" s="5" t="s">
        <v>3</v>
      </c>
      <c r="B209" s="4">
        <v>44329</v>
      </c>
      <c r="C209" s="5" t="s">
        <v>10</v>
      </c>
      <c r="D209" s="5">
        <v>139.1</v>
      </c>
      <c r="E209" s="5"/>
      <c r="F209" s="6">
        <f t="shared" si="3"/>
        <v>-139.1</v>
      </c>
      <c r="G209" s="3" t="s">
        <v>11</v>
      </c>
      <c r="H209" t="str">
        <f>VLOOKUP(Data!G209,TblDV[],2,TRUE)</f>
        <v>Living Expenses</v>
      </c>
      <c r="I209" t="str">
        <f>IFERROR(VLOOKUP(H209,TblDV[],3,TRUE),"Expense")</f>
        <v>Expense</v>
      </c>
    </row>
    <row r="210" spans="1:9" x14ac:dyDescent="0.25">
      <c r="A210" s="2" t="s">
        <v>3</v>
      </c>
      <c r="B210" s="1">
        <v>44329</v>
      </c>
      <c r="C210" s="2" t="s">
        <v>4</v>
      </c>
      <c r="D210" s="2">
        <v>5</v>
      </c>
      <c r="E210" s="2"/>
      <c r="F210" s="6">
        <f t="shared" si="3"/>
        <v>-5</v>
      </c>
      <c r="G210" s="3" t="s">
        <v>5</v>
      </c>
      <c r="H210" t="str">
        <f>VLOOKUP(Data!G210,TblDV[],2,TRUE)</f>
        <v>Dining Out</v>
      </c>
      <c r="I210" t="str">
        <f>IFERROR(VLOOKUP(H210,TblDV[],3,TRUE),"Expense")</f>
        <v>Expense</v>
      </c>
    </row>
    <row r="211" spans="1:9" x14ac:dyDescent="0.25">
      <c r="A211" s="5" t="s">
        <v>3</v>
      </c>
      <c r="B211" s="4">
        <v>44330</v>
      </c>
      <c r="C211" s="5" t="s">
        <v>4</v>
      </c>
      <c r="D211" s="5">
        <v>5</v>
      </c>
      <c r="E211" s="5"/>
      <c r="F211" s="6">
        <f t="shared" si="3"/>
        <v>-5</v>
      </c>
      <c r="G211" s="3" t="s">
        <v>5</v>
      </c>
      <c r="H211" t="str">
        <f>VLOOKUP(Data!G211,TblDV[],2,TRUE)</f>
        <v>Dining Out</v>
      </c>
      <c r="I211" t="str">
        <f>IFERROR(VLOOKUP(H211,TblDV[],3,TRUE),"Expense")</f>
        <v>Expense</v>
      </c>
    </row>
    <row r="212" spans="1:9" x14ac:dyDescent="0.25">
      <c r="A212" s="2" t="s">
        <v>3</v>
      </c>
      <c r="B212" s="1">
        <v>44330</v>
      </c>
      <c r="C212" s="2" t="s">
        <v>16</v>
      </c>
      <c r="D212" s="2">
        <v>43.9</v>
      </c>
      <c r="E212" s="2"/>
      <c r="F212" s="6">
        <f t="shared" si="3"/>
        <v>-43.9</v>
      </c>
      <c r="G212" s="3" t="s">
        <v>17</v>
      </c>
      <c r="H212" t="str">
        <f>VLOOKUP(Data!G212,TblDV[],2,TRUE)</f>
        <v>Discretionary</v>
      </c>
      <c r="I212" t="str">
        <f>IFERROR(VLOOKUP(H212,TblDV[],3,TRUE),"Expense")</f>
        <v>Expense</v>
      </c>
    </row>
    <row r="213" spans="1:9" x14ac:dyDescent="0.25">
      <c r="A213" s="5" t="s">
        <v>3</v>
      </c>
      <c r="B213" s="4">
        <v>44330</v>
      </c>
      <c r="C213" s="5" t="s">
        <v>18</v>
      </c>
      <c r="D213" s="5">
        <v>101.80000000000001</v>
      </c>
      <c r="E213" s="5"/>
      <c r="F213" s="6">
        <f t="shared" si="3"/>
        <v>-101.80000000000001</v>
      </c>
      <c r="G213" s="3" t="s">
        <v>19</v>
      </c>
      <c r="H213" t="str">
        <f>VLOOKUP(Data!G213,TblDV[],2,TRUE)</f>
        <v>Discretionary</v>
      </c>
      <c r="I213" t="str">
        <f>IFERROR(VLOOKUP(H213,TblDV[],3,TRUE),"Expense")</f>
        <v>Expense</v>
      </c>
    </row>
    <row r="214" spans="1:9" x14ac:dyDescent="0.25">
      <c r="A214" s="2" t="s">
        <v>3</v>
      </c>
      <c r="B214" s="1">
        <v>44330</v>
      </c>
      <c r="C214" s="2" t="s">
        <v>20</v>
      </c>
      <c r="D214" s="2">
        <v>55.9</v>
      </c>
      <c r="E214" s="2"/>
      <c r="F214" s="6">
        <f t="shared" si="3"/>
        <v>-55.9</v>
      </c>
      <c r="G214" s="3" t="s">
        <v>21</v>
      </c>
      <c r="H214" t="str">
        <f>VLOOKUP(Data!G214,TblDV[],2,TRUE)</f>
        <v>Dining Out</v>
      </c>
      <c r="I214" t="str">
        <f>IFERROR(VLOOKUP(H214,TblDV[],3,TRUE),"Expense")</f>
        <v>Expense</v>
      </c>
    </row>
    <row r="215" spans="1:9" x14ac:dyDescent="0.25">
      <c r="A215" s="5" t="s">
        <v>3</v>
      </c>
      <c r="B215" s="4">
        <v>44331</v>
      </c>
      <c r="C215" s="5" t="s">
        <v>22</v>
      </c>
      <c r="D215" s="5">
        <v>32</v>
      </c>
      <c r="E215" s="5"/>
      <c r="F215" s="6">
        <f t="shared" si="3"/>
        <v>-32</v>
      </c>
      <c r="G215" s="3" t="s">
        <v>23</v>
      </c>
      <c r="H215" t="str">
        <f>VLOOKUP(Data!G215,TblDV[],2,TRUE)</f>
        <v>Transport</v>
      </c>
      <c r="I215" t="str">
        <f>IFERROR(VLOOKUP(H215,TblDV[],3,TRUE),"Expense")</f>
        <v>Expense</v>
      </c>
    </row>
    <row r="216" spans="1:9" x14ac:dyDescent="0.25">
      <c r="A216" s="2" t="s">
        <v>0</v>
      </c>
      <c r="B216" s="1">
        <v>44332</v>
      </c>
      <c r="C216" s="2" t="s">
        <v>24</v>
      </c>
      <c r="D216" s="2">
        <v>30</v>
      </c>
      <c r="E216" s="2"/>
      <c r="F216" s="6">
        <f t="shared" si="3"/>
        <v>-30</v>
      </c>
      <c r="G216" s="3" t="s">
        <v>25</v>
      </c>
      <c r="H216" t="str">
        <f>VLOOKUP(Data!G216,TblDV[],2,TRUE)</f>
        <v>Discretionary</v>
      </c>
      <c r="I216" t="str">
        <f>IFERROR(VLOOKUP(H216,TblDV[],3,TRUE),"Expense")</f>
        <v>Expense</v>
      </c>
    </row>
    <row r="217" spans="1:9" x14ac:dyDescent="0.25">
      <c r="A217" s="5" t="s">
        <v>3</v>
      </c>
      <c r="B217" s="4">
        <v>44332</v>
      </c>
      <c r="C217" s="5" t="s">
        <v>4</v>
      </c>
      <c r="D217" s="5">
        <v>5</v>
      </c>
      <c r="E217" s="5"/>
      <c r="F217" s="6">
        <f t="shared" si="3"/>
        <v>-5</v>
      </c>
      <c r="G217" s="3" t="s">
        <v>5</v>
      </c>
      <c r="H217" t="str">
        <f>VLOOKUP(Data!G217,TblDV[],2,TRUE)</f>
        <v>Dining Out</v>
      </c>
      <c r="I217" t="str">
        <f>IFERROR(VLOOKUP(H217,TblDV[],3,TRUE),"Expense")</f>
        <v>Expense</v>
      </c>
    </row>
    <row r="218" spans="1:9" x14ac:dyDescent="0.25">
      <c r="A218" s="2" t="s">
        <v>3</v>
      </c>
      <c r="B218" s="1">
        <v>44333</v>
      </c>
      <c r="C218" s="2" t="s">
        <v>4</v>
      </c>
      <c r="D218" s="2">
        <v>5</v>
      </c>
      <c r="E218" s="2"/>
      <c r="F218" s="6">
        <f t="shared" si="3"/>
        <v>-5</v>
      </c>
      <c r="G218" s="3" t="s">
        <v>5</v>
      </c>
      <c r="H218" t="str">
        <f>VLOOKUP(Data!G218,TblDV[],2,TRUE)</f>
        <v>Dining Out</v>
      </c>
      <c r="I218" t="str">
        <f>IFERROR(VLOOKUP(H218,TblDV[],3,TRUE),"Expense")</f>
        <v>Expense</v>
      </c>
    </row>
    <row r="219" spans="1:9" x14ac:dyDescent="0.25">
      <c r="A219" s="5" t="s">
        <v>0</v>
      </c>
      <c r="B219" s="4">
        <v>44333</v>
      </c>
      <c r="C219" s="5" t="s">
        <v>40</v>
      </c>
      <c r="D219" s="5">
        <v>75</v>
      </c>
      <c r="E219" s="5"/>
      <c r="F219" s="6">
        <f t="shared" si="3"/>
        <v>-75</v>
      </c>
      <c r="G219" s="3" t="s">
        <v>41</v>
      </c>
      <c r="H219" t="str">
        <f>VLOOKUP(Data!G219,TblDV[],2,TRUE)</f>
        <v>Medical</v>
      </c>
      <c r="I219" t="str">
        <f>IFERROR(VLOOKUP(H219,TblDV[],3,TRUE),"Expense")</f>
        <v>Expense</v>
      </c>
    </row>
    <row r="220" spans="1:9" x14ac:dyDescent="0.25">
      <c r="A220" s="2" t="s">
        <v>0</v>
      </c>
      <c r="B220" s="1">
        <v>44333</v>
      </c>
      <c r="C220" s="2" t="s">
        <v>28</v>
      </c>
      <c r="D220" s="2">
        <v>40</v>
      </c>
      <c r="E220" s="2"/>
      <c r="F220" s="6">
        <f t="shared" si="3"/>
        <v>-40</v>
      </c>
      <c r="G220" s="3" t="s">
        <v>29</v>
      </c>
      <c r="H220" t="str">
        <f>VLOOKUP(Data!G220,TblDV[],2,TRUE)</f>
        <v>Living Expenses</v>
      </c>
      <c r="I220" t="str">
        <f>IFERROR(VLOOKUP(H220,TblDV[],3,TRUE),"Expense")</f>
        <v>Expense</v>
      </c>
    </row>
    <row r="221" spans="1:9" x14ac:dyDescent="0.25">
      <c r="A221" s="5" t="s">
        <v>3</v>
      </c>
      <c r="B221" s="4">
        <v>44334</v>
      </c>
      <c r="C221" s="5" t="s">
        <v>30</v>
      </c>
      <c r="D221" s="5">
        <v>49</v>
      </c>
      <c r="E221" s="5"/>
      <c r="F221" s="6">
        <f t="shared" si="3"/>
        <v>-49</v>
      </c>
      <c r="G221" s="3" t="s">
        <v>31</v>
      </c>
      <c r="H221" t="str">
        <f>VLOOKUP(Data!G221,TblDV[],2,TRUE)</f>
        <v>Discretionary</v>
      </c>
      <c r="I221" t="str">
        <f>IFERROR(VLOOKUP(H221,TblDV[],3,TRUE),"Expense")</f>
        <v>Expense</v>
      </c>
    </row>
    <row r="222" spans="1:9" x14ac:dyDescent="0.25">
      <c r="A222" s="2" t="s">
        <v>3</v>
      </c>
      <c r="B222" s="1">
        <v>44334</v>
      </c>
      <c r="C222" s="2" t="s">
        <v>32</v>
      </c>
      <c r="D222" s="2">
        <v>35</v>
      </c>
      <c r="E222" s="2"/>
      <c r="F222" s="6">
        <f t="shared" si="3"/>
        <v>-35</v>
      </c>
      <c r="G222" s="3" t="s">
        <v>17</v>
      </c>
      <c r="H222" t="str">
        <f>VLOOKUP(Data!G222,TblDV[],2,TRUE)</f>
        <v>Discretionary</v>
      </c>
      <c r="I222" t="str">
        <f>IFERROR(VLOOKUP(H222,TblDV[],3,TRUE),"Expense")</f>
        <v>Expense</v>
      </c>
    </row>
    <row r="223" spans="1:9" x14ac:dyDescent="0.25">
      <c r="A223" s="5" t="s">
        <v>3</v>
      </c>
      <c r="B223" s="4">
        <v>44334</v>
      </c>
      <c r="C223" s="5" t="s">
        <v>4</v>
      </c>
      <c r="D223" s="5">
        <v>5</v>
      </c>
      <c r="E223" s="5"/>
      <c r="F223" s="6">
        <f t="shared" si="3"/>
        <v>-5</v>
      </c>
      <c r="G223" s="3" t="s">
        <v>5</v>
      </c>
      <c r="H223" t="str">
        <f>VLOOKUP(Data!G223,TblDV[],2,TRUE)</f>
        <v>Dining Out</v>
      </c>
      <c r="I223" t="str">
        <f>IFERROR(VLOOKUP(H223,TblDV[],3,TRUE),"Expense")</f>
        <v>Expense</v>
      </c>
    </row>
    <row r="224" spans="1:9" x14ac:dyDescent="0.25">
      <c r="A224" s="2" t="s">
        <v>3</v>
      </c>
      <c r="B224" s="1">
        <v>44335</v>
      </c>
      <c r="C224" s="2" t="s">
        <v>4</v>
      </c>
      <c r="D224" s="2">
        <v>5</v>
      </c>
      <c r="E224" s="2"/>
      <c r="F224" s="6">
        <f t="shared" si="3"/>
        <v>-5</v>
      </c>
      <c r="G224" s="3" t="s">
        <v>5</v>
      </c>
      <c r="H224" t="str">
        <f>VLOOKUP(Data!G224,TblDV[],2,TRUE)</f>
        <v>Dining Out</v>
      </c>
      <c r="I224" t="str">
        <f>IFERROR(VLOOKUP(H224,TblDV[],3,TRUE),"Expense")</f>
        <v>Expense</v>
      </c>
    </row>
    <row r="225" spans="1:9" x14ac:dyDescent="0.25">
      <c r="A225" s="5" t="s">
        <v>3</v>
      </c>
      <c r="B225" s="4">
        <v>44336</v>
      </c>
      <c r="C225" s="5" t="s">
        <v>4</v>
      </c>
      <c r="D225" s="5">
        <v>5</v>
      </c>
      <c r="E225" s="5"/>
      <c r="F225" s="6">
        <f t="shared" si="3"/>
        <v>-5</v>
      </c>
      <c r="G225" s="3" t="s">
        <v>5</v>
      </c>
      <c r="H225" t="str">
        <f>VLOOKUP(Data!G225,TblDV[],2,TRUE)</f>
        <v>Dining Out</v>
      </c>
      <c r="I225" t="str">
        <f>IFERROR(VLOOKUP(H225,TblDV[],3,TRUE),"Expense")</f>
        <v>Expense</v>
      </c>
    </row>
    <row r="226" spans="1:9" x14ac:dyDescent="0.25">
      <c r="A226" s="2" t="s">
        <v>3</v>
      </c>
      <c r="B226" s="1">
        <v>44336</v>
      </c>
      <c r="C226" s="2" t="s">
        <v>10</v>
      </c>
      <c r="D226" s="2">
        <v>174</v>
      </c>
      <c r="E226" s="2"/>
      <c r="F226" s="6">
        <f t="shared" si="3"/>
        <v>-174</v>
      </c>
      <c r="G226" s="3" t="s">
        <v>11</v>
      </c>
      <c r="H226" t="str">
        <f>VLOOKUP(Data!G226,TblDV[],2,TRUE)</f>
        <v>Living Expenses</v>
      </c>
      <c r="I226" t="str">
        <f>IFERROR(VLOOKUP(H226,TblDV[],3,TRUE),"Expense")</f>
        <v>Expense</v>
      </c>
    </row>
    <row r="227" spans="1:9" x14ac:dyDescent="0.25">
      <c r="A227" s="5" t="s">
        <v>3</v>
      </c>
      <c r="B227" s="4">
        <v>44337</v>
      </c>
      <c r="C227" s="5" t="s">
        <v>33</v>
      </c>
      <c r="D227" s="5">
        <v>41.1</v>
      </c>
      <c r="E227" s="5"/>
      <c r="F227" s="6">
        <f t="shared" si="3"/>
        <v>-41.1</v>
      </c>
      <c r="G227" s="3" t="s">
        <v>21</v>
      </c>
      <c r="H227" t="str">
        <f>VLOOKUP(Data!G227,TblDV[],2,TRUE)</f>
        <v>Dining Out</v>
      </c>
      <c r="I227" t="str">
        <f>IFERROR(VLOOKUP(H227,TblDV[],3,TRUE),"Expense")</f>
        <v>Expense</v>
      </c>
    </row>
    <row r="228" spans="1:9" x14ac:dyDescent="0.25">
      <c r="A228" s="2" t="s">
        <v>3</v>
      </c>
      <c r="B228" s="1">
        <v>44338</v>
      </c>
      <c r="C228" s="2" t="s">
        <v>34</v>
      </c>
      <c r="D228" s="2">
        <v>16.2</v>
      </c>
      <c r="E228" s="2"/>
      <c r="F228" s="6">
        <f t="shared" si="3"/>
        <v>-16.2</v>
      </c>
      <c r="G228" s="3" t="s">
        <v>21</v>
      </c>
      <c r="H228" t="str">
        <f>VLOOKUP(Data!G228,TblDV[],2,TRUE)</f>
        <v>Dining Out</v>
      </c>
      <c r="I228" t="str">
        <f>IFERROR(VLOOKUP(H228,TblDV[],3,TRUE),"Expense")</f>
        <v>Expense</v>
      </c>
    </row>
    <row r="229" spans="1:9" x14ac:dyDescent="0.25">
      <c r="A229" s="5" t="s">
        <v>0</v>
      </c>
      <c r="B229" s="4">
        <v>44339</v>
      </c>
      <c r="C229" s="5" t="s">
        <v>35</v>
      </c>
      <c r="D229" s="5">
        <v>55</v>
      </c>
      <c r="E229" s="5"/>
      <c r="F229" s="6">
        <f t="shared" si="3"/>
        <v>-55</v>
      </c>
      <c r="G229" s="3" t="s">
        <v>36</v>
      </c>
      <c r="H229" t="str">
        <f>VLOOKUP(Data!G229,TblDV[],2,TRUE)</f>
        <v>Charity</v>
      </c>
      <c r="I229" t="str">
        <f>IFERROR(VLOOKUP(H229,TblDV[],3,TRUE),"Expense")</f>
        <v>Expense</v>
      </c>
    </row>
    <row r="230" spans="1:9" x14ac:dyDescent="0.25">
      <c r="A230" s="2" t="s">
        <v>3</v>
      </c>
      <c r="B230" s="1">
        <v>44339</v>
      </c>
      <c r="C230" s="2" t="s">
        <v>14</v>
      </c>
      <c r="D230" s="2">
        <v>67</v>
      </c>
      <c r="E230" s="2"/>
      <c r="F230" s="6">
        <f t="shared" si="3"/>
        <v>-67</v>
      </c>
      <c r="G230" s="3" t="s">
        <v>15</v>
      </c>
      <c r="H230" t="str">
        <f>VLOOKUP(Data!G230,TblDV[],2,TRUE)</f>
        <v>Transport</v>
      </c>
      <c r="I230" t="str">
        <f>IFERROR(VLOOKUP(H230,TblDV[],3,TRUE),"Expense")</f>
        <v>Expense</v>
      </c>
    </row>
    <row r="231" spans="1:9" x14ac:dyDescent="0.25">
      <c r="A231" s="5" t="s">
        <v>3</v>
      </c>
      <c r="B231" s="4">
        <v>44339</v>
      </c>
      <c r="C231" s="5" t="s">
        <v>4</v>
      </c>
      <c r="D231" s="5">
        <v>5</v>
      </c>
      <c r="E231" s="5"/>
      <c r="F231" s="6">
        <f t="shared" si="3"/>
        <v>-5</v>
      </c>
      <c r="G231" s="3" t="s">
        <v>5</v>
      </c>
      <c r="H231" t="str">
        <f>VLOOKUP(Data!G231,TblDV[],2,TRUE)</f>
        <v>Dining Out</v>
      </c>
      <c r="I231" t="str">
        <f>IFERROR(VLOOKUP(H231,TblDV[],3,TRUE),"Expense")</f>
        <v>Expense</v>
      </c>
    </row>
    <row r="232" spans="1:9" x14ac:dyDescent="0.25">
      <c r="A232" s="2" t="s">
        <v>3</v>
      </c>
      <c r="B232" s="1">
        <v>44340</v>
      </c>
      <c r="C232" s="2" t="s">
        <v>4</v>
      </c>
      <c r="D232" s="2">
        <v>5</v>
      </c>
      <c r="E232" s="2"/>
      <c r="F232" s="6">
        <f t="shared" si="3"/>
        <v>-5</v>
      </c>
      <c r="G232" s="3" t="s">
        <v>5</v>
      </c>
      <c r="H232" t="str">
        <f>VLOOKUP(Data!G232,TblDV[],2,TRUE)</f>
        <v>Dining Out</v>
      </c>
      <c r="I232" t="str">
        <f>IFERROR(VLOOKUP(H232,TblDV[],3,TRUE),"Expense")</f>
        <v>Expense</v>
      </c>
    </row>
    <row r="233" spans="1:9" x14ac:dyDescent="0.25">
      <c r="A233" s="5" t="s">
        <v>3</v>
      </c>
      <c r="B233" s="4">
        <v>44341</v>
      </c>
      <c r="C233" s="5" t="s">
        <v>4</v>
      </c>
      <c r="D233" s="5">
        <v>5</v>
      </c>
      <c r="E233" s="5"/>
      <c r="F233" s="6">
        <f t="shared" si="3"/>
        <v>-5</v>
      </c>
      <c r="G233" s="3" t="s">
        <v>5</v>
      </c>
      <c r="H233" t="str">
        <f>VLOOKUP(Data!G233,TblDV[],2,TRUE)</f>
        <v>Dining Out</v>
      </c>
      <c r="I233" t="str">
        <f>IFERROR(VLOOKUP(H233,TblDV[],3,TRUE),"Expense")</f>
        <v>Expense</v>
      </c>
    </row>
    <row r="234" spans="1:9" x14ac:dyDescent="0.25">
      <c r="A234" s="2" t="s">
        <v>3</v>
      </c>
      <c r="B234" s="1">
        <v>44342</v>
      </c>
      <c r="C234" s="2" t="s">
        <v>4</v>
      </c>
      <c r="D234" s="2">
        <v>5</v>
      </c>
      <c r="E234" s="2"/>
      <c r="F234" s="6">
        <f t="shared" si="3"/>
        <v>-5</v>
      </c>
      <c r="G234" s="3" t="s">
        <v>5</v>
      </c>
      <c r="H234" t="str">
        <f>VLOOKUP(Data!G234,TblDV[],2,TRUE)</f>
        <v>Dining Out</v>
      </c>
      <c r="I234" t="str">
        <f>IFERROR(VLOOKUP(H234,TblDV[],3,TRUE),"Expense")</f>
        <v>Expense</v>
      </c>
    </row>
    <row r="235" spans="1:9" x14ac:dyDescent="0.25">
      <c r="A235" s="5" t="s">
        <v>3</v>
      </c>
      <c r="B235" s="4">
        <v>44343</v>
      </c>
      <c r="C235" s="5" t="s">
        <v>4</v>
      </c>
      <c r="D235" s="5">
        <v>5</v>
      </c>
      <c r="E235" s="5"/>
      <c r="F235" s="6">
        <f t="shared" si="3"/>
        <v>-5</v>
      </c>
      <c r="G235" s="3" t="s">
        <v>5</v>
      </c>
      <c r="H235" t="str">
        <f>VLOOKUP(Data!G235,TblDV[],2,TRUE)</f>
        <v>Dining Out</v>
      </c>
      <c r="I235" t="str">
        <f>IFERROR(VLOOKUP(H235,TblDV[],3,TRUE),"Expense")</f>
        <v>Expense</v>
      </c>
    </row>
    <row r="236" spans="1:9" x14ac:dyDescent="0.25">
      <c r="A236" s="2" t="s">
        <v>3</v>
      </c>
      <c r="B236" s="1">
        <v>44343</v>
      </c>
      <c r="C236" s="2" t="s">
        <v>10</v>
      </c>
      <c r="D236" s="2">
        <v>165.8</v>
      </c>
      <c r="E236" s="2"/>
      <c r="F236" s="6">
        <f t="shared" si="3"/>
        <v>-165.8</v>
      </c>
      <c r="G236" s="3" t="s">
        <v>11</v>
      </c>
      <c r="H236" t="str">
        <f>VLOOKUP(Data!G236,TblDV[],2,TRUE)</f>
        <v>Living Expenses</v>
      </c>
      <c r="I236" t="str">
        <f>IFERROR(VLOOKUP(H236,TblDV[],3,TRUE),"Expense")</f>
        <v>Expense</v>
      </c>
    </row>
    <row r="237" spans="1:9" x14ac:dyDescent="0.25">
      <c r="A237" s="5" t="s">
        <v>3</v>
      </c>
      <c r="B237" s="4">
        <v>44344</v>
      </c>
      <c r="C237" s="5" t="s">
        <v>37</v>
      </c>
      <c r="D237" s="5">
        <v>128.80000000000001</v>
      </c>
      <c r="E237" s="5"/>
      <c r="F237" s="6">
        <f t="shared" si="3"/>
        <v>-128.80000000000001</v>
      </c>
      <c r="G237" s="3" t="s">
        <v>19</v>
      </c>
      <c r="H237" t="str">
        <f>VLOOKUP(Data!G237,TblDV[],2,TRUE)</f>
        <v>Discretionary</v>
      </c>
      <c r="I237" t="str">
        <f>IFERROR(VLOOKUP(H237,TblDV[],3,TRUE),"Expense")</f>
        <v>Expense</v>
      </c>
    </row>
    <row r="238" spans="1:9" x14ac:dyDescent="0.25">
      <c r="A238" s="2" t="s">
        <v>3</v>
      </c>
      <c r="B238" s="1">
        <v>44344</v>
      </c>
      <c r="C238" s="2" t="s">
        <v>45</v>
      </c>
      <c r="D238" s="2">
        <v>235</v>
      </c>
      <c r="E238" s="2"/>
      <c r="F238" s="6">
        <f t="shared" si="3"/>
        <v>-235</v>
      </c>
      <c r="G238" s="3" t="s">
        <v>46</v>
      </c>
      <c r="H238" t="str">
        <f>VLOOKUP(Data!G238,TblDV[],2,TRUE)</f>
        <v>Discretionary</v>
      </c>
      <c r="I238" t="str">
        <f>IFERROR(VLOOKUP(H238,TblDV[],3,TRUE),"Expense")</f>
        <v>Expense</v>
      </c>
    </row>
    <row r="239" spans="1:9" x14ac:dyDescent="0.25">
      <c r="A239" s="5" t="s">
        <v>3</v>
      </c>
      <c r="B239" s="4">
        <v>44345</v>
      </c>
      <c r="C239" s="5" t="s">
        <v>18</v>
      </c>
      <c r="D239" s="5">
        <v>149.19999999999999</v>
      </c>
      <c r="E239" s="5"/>
      <c r="F239" s="6">
        <f t="shared" si="3"/>
        <v>-149.19999999999999</v>
      </c>
      <c r="G239" s="3" t="s">
        <v>19</v>
      </c>
      <c r="H239" t="str">
        <f>VLOOKUP(Data!G239,TblDV[],2,TRUE)</f>
        <v>Discretionary</v>
      </c>
      <c r="I239" t="str">
        <f>IFERROR(VLOOKUP(H239,TblDV[],3,TRUE),"Expense")</f>
        <v>Expense</v>
      </c>
    </row>
    <row r="240" spans="1:9" x14ac:dyDescent="0.25">
      <c r="A240" s="2" t="s">
        <v>3</v>
      </c>
      <c r="B240" s="1">
        <v>44345</v>
      </c>
      <c r="C240" s="2" t="s">
        <v>22</v>
      </c>
      <c r="D240" s="2">
        <v>27.200000000000003</v>
      </c>
      <c r="E240" s="2"/>
      <c r="F240" s="6">
        <f t="shared" si="3"/>
        <v>-27.200000000000003</v>
      </c>
      <c r="G240" s="3" t="s">
        <v>23</v>
      </c>
      <c r="H240" t="str">
        <f>VLOOKUP(Data!G240,TblDV[],2,TRUE)</f>
        <v>Transport</v>
      </c>
      <c r="I240" t="str">
        <f>IFERROR(VLOOKUP(H240,TblDV[],3,TRUE),"Expense")</f>
        <v>Expense</v>
      </c>
    </row>
    <row r="241" spans="1:9" x14ac:dyDescent="0.25">
      <c r="A241" s="5" t="s">
        <v>3</v>
      </c>
      <c r="B241" s="4">
        <v>44347</v>
      </c>
      <c r="C241" s="5" t="s">
        <v>43</v>
      </c>
      <c r="D241" s="5">
        <v>15</v>
      </c>
      <c r="E241" s="5"/>
      <c r="F241" s="6">
        <f t="shared" si="3"/>
        <v>-15</v>
      </c>
      <c r="G241" s="3" t="s">
        <v>21</v>
      </c>
      <c r="H241" t="str">
        <f>VLOOKUP(Data!G241,TblDV[],2,TRUE)</f>
        <v>Dining Out</v>
      </c>
      <c r="I241" t="str">
        <f>IFERROR(VLOOKUP(H241,TblDV[],3,TRUE),"Expense")</f>
        <v>Expense</v>
      </c>
    </row>
    <row r="242" spans="1:9" x14ac:dyDescent="0.25">
      <c r="A242" s="2" t="s">
        <v>3</v>
      </c>
      <c r="B242" s="1">
        <v>44346</v>
      </c>
      <c r="C242" s="2" t="s">
        <v>4</v>
      </c>
      <c r="D242" s="2">
        <v>5</v>
      </c>
      <c r="E242" s="2"/>
      <c r="F242" s="6">
        <f t="shared" si="3"/>
        <v>-5</v>
      </c>
      <c r="G242" s="3" t="s">
        <v>5</v>
      </c>
      <c r="H242" t="str">
        <f>VLOOKUP(Data!G242,TblDV[],2,TRUE)</f>
        <v>Dining Out</v>
      </c>
      <c r="I242" t="str">
        <f>IFERROR(VLOOKUP(H242,TblDV[],3,TRUE),"Expense")</f>
        <v>Expense</v>
      </c>
    </row>
    <row r="243" spans="1:9" x14ac:dyDescent="0.25">
      <c r="A243" s="5" t="s">
        <v>3</v>
      </c>
      <c r="B243" s="4">
        <v>44347</v>
      </c>
      <c r="C243" s="5" t="s">
        <v>4</v>
      </c>
      <c r="D243" s="5">
        <v>5</v>
      </c>
      <c r="E243" s="5"/>
      <c r="F243" s="6">
        <f t="shared" si="3"/>
        <v>-5</v>
      </c>
      <c r="G243" s="3" t="s">
        <v>5</v>
      </c>
      <c r="H243" t="str">
        <f>VLOOKUP(Data!G243,TblDV[],2,TRUE)</f>
        <v>Dining Out</v>
      </c>
      <c r="I243" t="str">
        <f>IFERROR(VLOOKUP(H243,TblDV[],3,TRUE),"Expense")</f>
        <v>Expense</v>
      </c>
    </row>
    <row r="244" spans="1:9" x14ac:dyDescent="0.25">
      <c r="A244" s="2" t="s">
        <v>0</v>
      </c>
      <c r="B244" s="1">
        <v>44348</v>
      </c>
      <c r="C244" s="2" t="s">
        <v>1</v>
      </c>
      <c r="D244" s="2"/>
      <c r="E244" s="2">
        <v>4000</v>
      </c>
      <c r="F244" s="6">
        <f t="shared" si="3"/>
        <v>4000</v>
      </c>
      <c r="G244" s="3" t="s">
        <v>2</v>
      </c>
      <c r="H244" t="str">
        <f>VLOOKUP(Data!G244,TblDV[],2,TRUE)</f>
        <v>Salary</v>
      </c>
      <c r="I244" t="str">
        <f>IFERROR(VLOOKUP(H244,TblDV[],3,TRUE),"Expense")</f>
        <v>Income</v>
      </c>
    </row>
    <row r="245" spans="1:9" x14ac:dyDescent="0.25">
      <c r="A245" s="5" t="s">
        <v>3</v>
      </c>
      <c r="B245" s="4">
        <v>44350</v>
      </c>
      <c r="C245" s="5" t="s">
        <v>4</v>
      </c>
      <c r="D245" s="5">
        <v>5</v>
      </c>
      <c r="E245" s="5"/>
      <c r="F245" s="6">
        <f t="shared" si="3"/>
        <v>-5</v>
      </c>
      <c r="G245" s="3" t="s">
        <v>5</v>
      </c>
      <c r="H245" t="str">
        <f>VLOOKUP(Data!G245,TblDV[],2,TRUE)</f>
        <v>Dining Out</v>
      </c>
      <c r="I245" t="str">
        <f>IFERROR(VLOOKUP(H245,TblDV[],3,TRUE),"Expense")</f>
        <v>Expense</v>
      </c>
    </row>
    <row r="246" spans="1:9" x14ac:dyDescent="0.25">
      <c r="A246" s="2" t="s">
        <v>0</v>
      </c>
      <c r="B246" s="1">
        <v>44350</v>
      </c>
      <c r="C246" s="2" t="s">
        <v>6</v>
      </c>
      <c r="D246" s="2">
        <v>900</v>
      </c>
      <c r="E246" s="2"/>
      <c r="F246" s="6">
        <f t="shared" si="3"/>
        <v>-900</v>
      </c>
      <c r="G246" s="3" t="s">
        <v>7</v>
      </c>
      <c r="H246" t="str">
        <f>VLOOKUP(Data!G246,TblDV[],2,TRUE)</f>
        <v>Living Expenses</v>
      </c>
      <c r="I246" t="str">
        <f>IFERROR(VLOOKUP(H246,TblDV[],3,TRUE),"Expense")</f>
        <v>Expense</v>
      </c>
    </row>
    <row r="247" spans="1:9" x14ac:dyDescent="0.25">
      <c r="A247" s="5" t="s">
        <v>0</v>
      </c>
      <c r="B247" s="4">
        <v>44350</v>
      </c>
      <c r="C247" s="5" t="s">
        <v>8</v>
      </c>
      <c r="D247" s="5">
        <v>150</v>
      </c>
      <c r="E247" s="5"/>
      <c r="F247" s="6">
        <f t="shared" si="3"/>
        <v>-150</v>
      </c>
      <c r="G247" s="3" t="s">
        <v>9</v>
      </c>
      <c r="H247" t="str">
        <f>VLOOKUP(Data!G247,TblDV[],2,TRUE)</f>
        <v>Transport</v>
      </c>
      <c r="I247" t="str">
        <f>IFERROR(VLOOKUP(H247,TblDV[],3,TRUE),"Expense")</f>
        <v>Expense</v>
      </c>
    </row>
    <row r="248" spans="1:9" x14ac:dyDescent="0.25">
      <c r="A248" s="2" t="s">
        <v>3</v>
      </c>
      <c r="B248" s="1">
        <v>44350</v>
      </c>
      <c r="C248" s="2" t="s">
        <v>4</v>
      </c>
      <c r="D248" s="2">
        <v>5</v>
      </c>
      <c r="E248" s="2"/>
      <c r="F248" s="6">
        <f t="shared" si="3"/>
        <v>-5</v>
      </c>
      <c r="G248" s="3" t="s">
        <v>5</v>
      </c>
      <c r="H248" t="str">
        <f>VLOOKUP(Data!G248,TblDV[],2,TRUE)</f>
        <v>Dining Out</v>
      </c>
      <c r="I248" t="str">
        <f>IFERROR(VLOOKUP(H248,TblDV[],3,TRUE),"Expense")</f>
        <v>Expense</v>
      </c>
    </row>
    <row r="249" spans="1:9" x14ac:dyDescent="0.25">
      <c r="A249" s="5" t="s">
        <v>3</v>
      </c>
      <c r="B249" s="4">
        <v>44351</v>
      </c>
      <c r="C249" s="5" t="s">
        <v>4</v>
      </c>
      <c r="D249" s="5">
        <v>5</v>
      </c>
      <c r="E249" s="5"/>
      <c r="F249" s="6">
        <f t="shared" si="3"/>
        <v>-5</v>
      </c>
      <c r="G249" s="3" t="s">
        <v>5</v>
      </c>
      <c r="H249" t="str">
        <f>VLOOKUP(Data!G249,TblDV[],2,TRUE)</f>
        <v>Dining Out</v>
      </c>
      <c r="I249" t="str">
        <f>IFERROR(VLOOKUP(H249,TblDV[],3,TRUE),"Expense")</f>
        <v>Expense</v>
      </c>
    </row>
    <row r="250" spans="1:9" x14ac:dyDescent="0.25">
      <c r="A250" s="2" t="s">
        <v>3</v>
      </c>
      <c r="B250" s="1">
        <v>44352</v>
      </c>
      <c r="C250" s="2" t="s">
        <v>4</v>
      </c>
      <c r="D250" s="2">
        <v>5</v>
      </c>
      <c r="E250" s="2"/>
      <c r="F250" s="6">
        <f t="shared" si="3"/>
        <v>-5</v>
      </c>
      <c r="G250" s="3" t="s">
        <v>5</v>
      </c>
      <c r="H250" t="str">
        <f>VLOOKUP(Data!G250,TblDV[],2,TRUE)</f>
        <v>Dining Out</v>
      </c>
      <c r="I250" t="str">
        <f>IFERROR(VLOOKUP(H250,TblDV[],3,TRUE),"Expense")</f>
        <v>Expense</v>
      </c>
    </row>
    <row r="251" spans="1:9" x14ac:dyDescent="0.25">
      <c r="A251" s="5" t="s">
        <v>3</v>
      </c>
      <c r="B251" s="4">
        <v>44353</v>
      </c>
      <c r="C251" s="5" t="s">
        <v>4</v>
      </c>
      <c r="D251" s="5">
        <v>5</v>
      </c>
      <c r="E251" s="5"/>
      <c r="F251" s="6">
        <f t="shared" si="3"/>
        <v>-5</v>
      </c>
      <c r="G251" s="3" t="s">
        <v>5</v>
      </c>
      <c r="H251" t="str">
        <f>VLOOKUP(Data!G251,TblDV[],2,TRUE)</f>
        <v>Dining Out</v>
      </c>
      <c r="I251" t="str">
        <f>IFERROR(VLOOKUP(H251,TblDV[],3,TRUE),"Expense")</f>
        <v>Expense</v>
      </c>
    </row>
    <row r="252" spans="1:9" x14ac:dyDescent="0.25">
      <c r="A252" s="2" t="s">
        <v>3</v>
      </c>
      <c r="B252" s="1">
        <v>44353</v>
      </c>
      <c r="C252" s="2" t="s">
        <v>10</v>
      </c>
      <c r="D252" s="2">
        <v>119</v>
      </c>
      <c r="E252" s="2"/>
      <c r="F252" s="6">
        <f t="shared" si="3"/>
        <v>-119</v>
      </c>
      <c r="G252" s="3" t="s">
        <v>11</v>
      </c>
      <c r="H252" t="str">
        <f>VLOOKUP(Data!G252,TblDV[],2,TRUE)</f>
        <v>Living Expenses</v>
      </c>
      <c r="I252" t="str">
        <f>IFERROR(VLOOKUP(H252,TblDV[],3,TRUE),"Expense")</f>
        <v>Expense</v>
      </c>
    </row>
    <row r="253" spans="1:9" x14ac:dyDescent="0.25">
      <c r="A253" s="5" t="s">
        <v>0</v>
      </c>
      <c r="B253" s="4">
        <v>44356</v>
      </c>
      <c r="C253" s="5" t="s">
        <v>12</v>
      </c>
      <c r="D253" s="5">
        <v>55</v>
      </c>
      <c r="E253" s="5"/>
      <c r="F253" s="6">
        <f t="shared" si="3"/>
        <v>-55</v>
      </c>
      <c r="G253" s="3" t="s">
        <v>13</v>
      </c>
      <c r="H253" t="str">
        <f>VLOOKUP(Data!G253,TblDV[],2,TRUE)</f>
        <v>Living Expenses</v>
      </c>
      <c r="I253" t="str">
        <f>IFERROR(VLOOKUP(H253,TblDV[],3,TRUE),"Expense")</f>
        <v>Expense</v>
      </c>
    </row>
    <row r="254" spans="1:9" x14ac:dyDescent="0.25">
      <c r="A254" s="2" t="s">
        <v>3</v>
      </c>
      <c r="B254" s="1">
        <v>44356</v>
      </c>
      <c r="C254" s="2" t="s">
        <v>4</v>
      </c>
      <c r="D254" s="2">
        <v>5</v>
      </c>
      <c r="E254" s="2"/>
      <c r="F254" s="6">
        <f t="shared" si="3"/>
        <v>-5</v>
      </c>
      <c r="G254" s="3" t="s">
        <v>5</v>
      </c>
      <c r="H254" t="str">
        <f>VLOOKUP(Data!G254,TblDV[],2,TRUE)</f>
        <v>Dining Out</v>
      </c>
      <c r="I254" t="str">
        <f>IFERROR(VLOOKUP(H254,TblDV[],3,TRUE),"Expense")</f>
        <v>Expense</v>
      </c>
    </row>
    <row r="255" spans="1:9" x14ac:dyDescent="0.25">
      <c r="A255" s="5" t="s">
        <v>3</v>
      </c>
      <c r="B255" s="4">
        <v>44357</v>
      </c>
      <c r="C255" s="5" t="s">
        <v>4</v>
      </c>
      <c r="D255" s="5">
        <v>5</v>
      </c>
      <c r="E255" s="5"/>
      <c r="F255" s="6">
        <f t="shared" si="3"/>
        <v>-5</v>
      </c>
      <c r="G255" s="3" t="s">
        <v>5</v>
      </c>
      <c r="H255" t="str">
        <f>VLOOKUP(Data!G255,TblDV[],2,TRUE)</f>
        <v>Dining Out</v>
      </c>
      <c r="I255" t="str">
        <f>IFERROR(VLOOKUP(H255,TblDV[],3,TRUE),"Expense")</f>
        <v>Expense</v>
      </c>
    </row>
    <row r="256" spans="1:9" x14ac:dyDescent="0.25">
      <c r="A256" s="2" t="s">
        <v>3</v>
      </c>
      <c r="B256" s="1">
        <v>44358</v>
      </c>
      <c r="C256" s="2" t="s">
        <v>14</v>
      </c>
      <c r="D256" s="2">
        <v>82.1</v>
      </c>
      <c r="E256" s="2"/>
      <c r="F256" s="6">
        <f t="shared" si="3"/>
        <v>-82.1</v>
      </c>
      <c r="G256" s="3" t="s">
        <v>15</v>
      </c>
      <c r="H256" t="str">
        <f>VLOOKUP(Data!G256,TblDV[],2,TRUE)</f>
        <v>Transport</v>
      </c>
      <c r="I256" t="str">
        <f>IFERROR(VLOOKUP(H256,TblDV[],3,TRUE),"Expense")</f>
        <v>Expense</v>
      </c>
    </row>
    <row r="257" spans="1:9" x14ac:dyDescent="0.25">
      <c r="A257" s="5" t="s">
        <v>3</v>
      </c>
      <c r="B257" s="4">
        <v>44358</v>
      </c>
      <c r="C257" s="5" t="s">
        <v>4</v>
      </c>
      <c r="D257" s="5">
        <v>5</v>
      </c>
      <c r="E257" s="5"/>
      <c r="F257" s="6">
        <f t="shared" si="3"/>
        <v>-5</v>
      </c>
      <c r="G257" s="3" t="s">
        <v>5</v>
      </c>
      <c r="H257" t="str">
        <f>VLOOKUP(Data!G257,TblDV[],2,TRUE)</f>
        <v>Dining Out</v>
      </c>
      <c r="I257" t="str">
        <f>IFERROR(VLOOKUP(H257,TblDV[],3,TRUE),"Expense")</f>
        <v>Expense</v>
      </c>
    </row>
    <row r="258" spans="1:9" x14ac:dyDescent="0.25">
      <c r="A258" s="2" t="s">
        <v>3</v>
      </c>
      <c r="B258" s="1">
        <v>44359</v>
      </c>
      <c r="C258" s="2" t="s">
        <v>4</v>
      </c>
      <c r="D258" s="2">
        <v>5</v>
      </c>
      <c r="E258" s="2"/>
      <c r="F258" s="6">
        <f t="shared" ref="F258:F321" si="4">E258-D258</f>
        <v>-5</v>
      </c>
      <c r="G258" s="3" t="s">
        <v>5</v>
      </c>
      <c r="H258" t="str">
        <f>VLOOKUP(Data!G258,TblDV[],2,TRUE)</f>
        <v>Dining Out</v>
      </c>
      <c r="I258" t="str">
        <f>IFERROR(VLOOKUP(H258,TblDV[],3,TRUE),"Expense")</f>
        <v>Expense</v>
      </c>
    </row>
    <row r="259" spans="1:9" x14ac:dyDescent="0.25">
      <c r="A259" s="5" t="s">
        <v>3</v>
      </c>
      <c r="B259" s="4">
        <v>44360</v>
      </c>
      <c r="C259" s="5" t="s">
        <v>10</v>
      </c>
      <c r="D259" s="5">
        <v>140.19999999999999</v>
      </c>
      <c r="E259" s="5"/>
      <c r="F259" s="6">
        <f t="shared" si="4"/>
        <v>-140.19999999999999</v>
      </c>
      <c r="G259" s="3" t="s">
        <v>11</v>
      </c>
      <c r="H259" t="str">
        <f>VLOOKUP(Data!G259,TblDV[],2,TRUE)</f>
        <v>Living Expenses</v>
      </c>
      <c r="I259" t="str">
        <f>IFERROR(VLOOKUP(H259,TblDV[],3,TRUE),"Expense")</f>
        <v>Expense</v>
      </c>
    </row>
    <row r="260" spans="1:9" x14ac:dyDescent="0.25">
      <c r="A260" s="2" t="s">
        <v>3</v>
      </c>
      <c r="B260" s="1">
        <v>44360</v>
      </c>
      <c r="C260" s="2" t="s">
        <v>4</v>
      </c>
      <c r="D260" s="2">
        <v>5</v>
      </c>
      <c r="E260" s="2"/>
      <c r="F260" s="6">
        <f t="shared" si="4"/>
        <v>-5</v>
      </c>
      <c r="G260" s="3" t="s">
        <v>5</v>
      </c>
      <c r="H260" t="str">
        <f>VLOOKUP(Data!G260,TblDV[],2,TRUE)</f>
        <v>Dining Out</v>
      </c>
      <c r="I260" t="str">
        <f>IFERROR(VLOOKUP(H260,TblDV[],3,TRUE),"Expense")</f>
        <v>Expense</v>
      </c>
    </row>
    <row r="261" spans="1:9" x14ac:dyDescent="0.25">
      <c r="A261" s="5" t="s">
        <v>3</v>
      </c>
      <c r="B261" s="4">
        <v>44361</v>
      </c>
      <c r="C261" s="5" t="s">
        <v>4</v>
      </c>
      <c r="D261" s="5">
        <v>5</v>
      </c>
      <c r="E261" s="5"/>
      <c r="F261" s="6">
        <f t="shared" si="4"/>
        <v>-5</v>
      </c>
      <c r="G261" s="3" t="s">
        <v>5</v>
      </c>
      <c r="H261" t="str">
        <f>VLOOKUP(Data!G261,TblDV[],2,TRUE)</f>
        <v>Dining Out</v>
      </c>
      <c r="I261" t="str">
        <f>IFERROR(VLOOKUP(H261,TblDV[],3,TRUE),"Expense")</f>
        <v>Expense</v>
      </c>
    </row>
    <row r="262" spans="1:9" x14ac:dyDescent="0.25">
      <c r="A262" s="2" t="s">
        <v>3</v>
      </c>
      <c r="B262" s="1">
        <v>44361</v>
      </c>
      <c r="C262" s="2" t="s">
        <v>16</v>
      </c>
      <c r="D262" s="2">
        <v>44.9</v>
      </c>
      <c r="E262" s="2"/>
      <c r="F262" s="6">
        <f t="shared" si="4"/>
        <v>-44.9</v>
      </c>
      <c r="G262" s="3" t="s">
        <v>17</v>
      </c>
      <c r="H262" t="str">
        <f>VLOOKUP(Data!G262,TblDV[],2,TRUE)</f>
        <v>Discretionary</v>
      </c>
      <c r="I262" t="str">
        <f>IFERROR(VLOOKUP(H262,TblDV[],3,TRUE),"Expense")</f>
        <v>Expense</v>
      </c>
    </row>
    <row r="263" spans="1:9" x14ac:dyDescent="0.25">
      <c r="A263" s="5" t="s">
        <v>3</v>
      </c>
      <c r="B263" s="4">
        <v>44361</v>
      </c>
      <c r="C263" s="5" t="s">
        <v>18</v>
      </c>
      <c r="D263" s="5">
        <v>102.9</v>
      </c>
      <c r="E263" s="5"/>
      <c r="F263" s="6">
        <f t="shared" si="4"/>
        <v>-102.9</v>
      </c>
      <c r="G263" s="3" t="s">
        <v>19</v>
      </c>
      <c r="H263" t="str">
        <f>VLOOKUP(Data!G263,TblDV[],2,TRUE)</f>
        <v>Discretionary</v>
      </c>
      <c r="I263" t="str">
        <f>IFERROR(VLOOKUP(H263,TblDV[],3,TRUE),"Expense")</f>
        <v>Expense</v>
      </c>
    </row>
    <row r="264" spans="1:9" x14ac:dyDescent="0.25">
      <c r="A264" s="2" t="s">
        <v>3</v>
      </c>
      <c r="B264" s="1">
        <v>44361</v>
      </c>
      <c r="C264" s="2" t="s">
        <v>20</v>
      </c>
      <c r="D264" s="2">
        <v>56.9</v>
      </c>
      <c r="E264" s="2"/>
      <c r="F264" s="6">
        <f t="shared" si="4"/>
        <v>-56.9</v>
      </c>
      <c r="G264" s="3" t="s">
        <v>21</v>
      </c>
      <c r="H264" t="str">
        <f>VLOOKUP(Data!G264,TblDV[],2,TRUE)</f>
        <v>Dining Out</v>
      </c>
      <c r="I264" t="str">
        <f>IFERROR(VLOOKUP(H264,TblDV[],3,TRUE),"Expense")</f>
        <v>Expense</v>
      </c>
    </row>
    <row r="265" spans="1:9" x14ac:dyDescent="0.25">
      <c r="A265" s="5" t="s">
        <v>3</v>
      </c>
      <c r="B265" s="4">
        <v>44362</v>
      </c>
      <c r="C265" s="5" t="s">
        <v>22</v>
      </c>
      <c r="D265" s="5">
        <v>33.1</v>
      </c>
      <c r="E265" s="5"/>
      <c r="F265" s="6">
        <f t="shared" si="4"/>
        <v>-33.1</v>
      </c>
      <c r="G265" s="3" t="s">
        <v>23</v>
      </c>
      <c r="H265" t="str">
        <f>VLOOKUP(Data!G265,TblDV[],2,TRUE)</f>
        <v>Transport</v>
      </c>
      <c r="I265" t="str">
        <f>IFERROR(VLOOKUP(H265,TblDV[],3,TRUE),"Expense")</f>
        <v>Expense</v>
      </c>
    </row>
    <row r="266" spans="1:9" x14ac:dyDescent="0.25">
      <c r="A266" s="2" t="s">
        <v>0</v>
      </c>
      <c r="B266" s="1">
        <v>44363</v>
      </c>
      <c r="C266" s="2" t="s">
        <v>24</v>
      </c>
      <c r="D266" s="2">
        <v>30</v>
      </c>
      <c r="E266" s="2"/>
      <c r="F266" s="6">
        <f t="shared" si="4"/>
        <v>-30</v>
      </c>
      <c r="G266" s="3" t="s">
        <v>25</v>
      </c>
      <c r="H266" t="str">
        <f>VLOOKUP(Data!G266,TblDV[],2,TRUE)</f>
        <v>Discretionary</v>
      </c>
      <c r="I266" t="str">
        <f>IFERROR(VLOOKUP(H266,TblDV[],3,TRUE),"Expense")</f>
        <v>Expense</v>
      </c>
    </row>
    <row r="267" spans="1:9" x14ac:dyDescent="0.25">
      <c r="A267" s="5" t="s">
        <v>3</v>
      </c>
      <c r="B267" s="4">
        <v>44363</v>
      </c>
      <c r="C267" s="5" t="s">
        <v>4</v>
      </c>
      <c r="D267" s="5">
        <v>5</v>
      </c>
      <c r="E267" s="5"/>
      <c r="F267" s="6">
        <f t="shared" si="4"/>
        <v>-5</v>
      </c>
      <c r="G267" s="3" t="s">
        <v>5</v>
      </c>
      <c r="H267" t="str">
        <f>VLOOKUP(Data!G267,TblDV[],2,TRUE)</f>
        <v>Dining Out</v>
      </c>
      <c r="I267" t="str">
        <f>IFERROR(VLOOKUP(H267,TblDV[],3,TRUE),"Expense")</f>
        <v>Expense</v>
      </c>
    </row>
    <row r="268" spans="1:9" x14ac:dyDescent="0.25">
      <c r="A268" s="2" t="s">
        <v>3</v>
      </c>
      <c r="B268" s="1">
        <v>44364</v>
      </c>
      <c r="C268" s="2" t="s">
        <v>4</v>
      </c>
      <c r="D268" s="2">
        <v>5</v>
      </c>
      <c r="E268" s="2"/>
      <c r="F268" s="6">
        <f t="shared" si="4"/>
        <v>-5</v>
      </c>
      <c r="G268" s="3" t="s">
        <v>5</v>
      </c>
      <c r="H268" t="str">
        <f>VLOOKUP(Data!G268,TblDV[],2,TRUE)</f>
        <v>Dining Out</v>
      </c>
      <c r="I268" t="str">
        <f>IFERROR(VLOOKUP(H268,TblDV[],3,TRUE),"Expense")</f>
        <v>Expense</v>
      </c>
    </row>
    <row r="269" spans="1:9" x14ac:dyDescent="0.25">
      <c r="A269" s="5" t="s">
        <v>0</v>
      </c>
      <c r="B269" s="4">
        <v>44364</v>
      </c>
      <c r="C269" s="5" t="s">
        <v>28</v>
      </c>
      <c r="D269" s="5">
        <v>40</v>
      </c>
      <c r="E269" s="5"/>
      <c r="F269" s="6">
        <f t="shared" si="4"/>
        <v>-40</v>
      </c>
      <c r="G269" s="3" t="s">
        <v>29</v>
      </c>
      <c r="H269" t="str">
        <f>VLOOKUP(Data!G269,TblDV[],2,TRUE)</f>
        <v>Living Expenses</v>
      </c>
      <c r="I269" t="str">
        <f>IFERROR(VLOOKUP(H269,TblDV[],3,TRUE),"Expense")</f>
        <v>Expense</v>
      </c>
    </row>
    <row r="270" spans="1:9" x14ac:dyDescent="0.25">
      <c r="A270" s="2" t="s">
        <v>3</v>
      </c>
      <c r="B270" s="1">
        <v>44365</v>
      </c>
      <c r="C270" s="2" t="s">
        <v>30</v>
      </c>
      <c r="D270" s="2">
        <v>50.1</v>
      </c>
      <c r="E270" s="2"/>
      <c r="F270" s="6">
        <f t="shared" si="4"/>
        <v>-50.1</v>
      </c>
      <c r="G270" s="3" t="s">
        <v>31</v>
      </c>
      <c r="H270" t="str">
        <f>VLOOKUP(Data!G270,TblDV[],2,TRUE)</f>
        <v>Discretionary</v>
      </c>
      <c r="I270" t="str">
        <f>IFERROR(VLOOKUP(H270,TblDV[],3,TRUE),"Expense")</f>
        <v>Expense</v>
      </c>
    </row>
    <row r="271" spans="1:9" x14ac:dyDescent="0.25">
      <c r="A271" s="5" t="s">
        <v>3</v>
      </c>
      <c r="B271" s="4">
        <v>44365</v>
      </c>
      <c r="C271" s="5" t="s">
        <v>32</v>
      </c>
      <c r="D271" s="5">
        <v>35</v>
      </c>
      <c r="E271" s="5"/>
      <c r="F271" s="6">
        <f t="shared" si="4"/>
        <v>-35</v>
      </c>
      <c r="G271" s="3" t="s">
        <v>17</v>
      </c>
      <c r="H271" t="str">
        <f>VLOOKUP(Data!G271,TblDV[],2,TRUE)</f>
        <v>Discretionary</v>
      </c>
      <c r="I271" t="str">
        <f>IFERROR(VLOOKUP(H271,TblDV[],3,TRUE),"Expense")</f>
        <v>Expense</v>
      </c>
    </row>
    <row r="272" spans="1:9" x14ac:dyDescent="0.25">
      <c r="A272" s="2" t="s">
        <v>3</v>
      </c>
      <c r="B272" s="1">
        <v>44365</v>
      </c>
      <c r="C272" s="2" t="s">
        <v>4</v>
      </c>
      <c r="D272" s="2">
        <v>5</v>
      </c>
      <c r="E272" s="2"/>
      <c r="F272" s="6">
        <f t="shared" si="4"/>
        <v>-5</v>
      </c>
      <c r="G272" s="3" t="s">
        <v>5</v>
      </c>
      <c r="H272" t="str">
        <f>VLOOKUP(Data!G272,TblDV[],2,TRUE)</f>
        <v>Dining Out</v>
      </c>
      <c r="I272" t="str">
        <f>IFERROR(VLOOKUP(H272,TblDV[],3,TRUE),"Expense")</f>
        <v>Expense</v>
      </c>
    </row>
    <row r="273" spans="1:9" x14ac:dyDescent="0.25">
      <c r="A273" s="5" t="s">
        <v>3</v>
      </c>
      <c r="B273" s="4">
        <v>44366</v>
      </c>
      <c r="C273" s="5" t="s">
        <v>4</v>
      </c>
      <c r="D273" s="5">
        <v>5</v>
      </c>
      <c r="E273" s="5"/>
      <c r="F273" s="6">
        <f t="shared" si="4"/>
        <v>-5</v>
      </c>
      <c r="G273" s="3" t="s">
        <v>5</v>
      </c>
      <c r="H273" t="str">
        <f>VLOOKUP(Data!G273,TblDV[],2,TRUE)</f>
        <v>Dining Out</v>
      </c>
      <c r="I273" t="str">
        <f>IFERROR(VLOOKUP(H273,TblDV[],3,TRUE),"Expense")</f>
        <v>Expense</v>
      </c>
    </row>
    <row r="274" spans="1:9" x14ac:dyDescent="0.25">
      <c r="A274" s="2" t="s">
        <v>3</v>
      </c>
      <c r="B274" s="1">
        <v>44367</v>
      </c>
      <c r="C274" s="2" t="s">
        <v>4</v>
      </c>
      <c r="D274" s="2">
        <v>5</v>
      </c>
      <c r="E274" s="2"/>
      <c r="F274" s="6">
        <f t="shared" si="4"/>
        <v>-5</v>
      </c>
      <c r="G274" s="3" t="s">
        <v>5</v>
      </c>
      <c r="H274" t="str">
        <f>VLOOKUP(Data!G274,TblDV[],2,TRUE)</f>
        <v>Dining Out</v>
      </c>
      <c r="I274" t="str">
        <f>IFERROR(VLOOKUP(H274,TblDV[],3,TRUE),"Expense")</f>
        <v>Expense</v>
      </c>
    </row>
    <row r="275" spans="1:9" x14ac:dyDescent="0.25">
      <c r="A275" s="5" t="s">
        <v>3</v>
      </c>
      <c r="B275" s="4">
        <v>44367</v>
      </c>
      <c r="C275" s="5" t="s">
        <v>10</v>
      </c>
      <c r="D275" s="5">
        <v>234</v>
      </c>
      <c r="E275" s="5"/>
      <c r="F275" s="6">
        <f t="shared" si="4"/>
        <v>-234</v>
      </c>
      <c r="G275" s="3" t="s">
        <v>11</v>
      </c>
      <c r="H275" t="str">
        <f>VLOOKUP(Data!G275,TblDV[],2,TRUE)</f>
        <v>Living Expenses</v>
      </c>
      <c r="I275" t="str">
        <f>IFERROR(VLOOKUP(H275,TblDV[],3,TRUE),"Expense")</f>
        <v>Expense</v>
      </c>
    </row>
    <row r="276" spans="1:9" x14ac:dyDescent="0.25">
      <c r="A276" s="2" t="s">
        <v>3</v>
      </c>
      <c r="B276" s="1">
        <v>44368</v>
      </c>
      <c r="C276" s="2" t="s">
        <v>33</v>
      </c>
      <c r="D276" s="2">
        <v>42.1</v>
      </c>
      <c r="E276" s="2"/>
      <c r="F276" s="6">
        <f t="shared" si="4"/>
        <v>-42.1</v>
      </c>
      <c r="G276" s="3" t="s">
        <v>21</v>
      </c>
      <c r="H276" t="str">
        <f>VLOOKUP(Data!G276,TblDV[],2,TRUE)</f>
        <v>Dining Out</v>
      </c>
      <c r="I276" t="str">
        <f>IFERROR(VLOOKUP(H276,TblDV[],3,TRUE),"Expense")</f>
        <v>Expense</v>
      </c>
    </row>
    <row r="277" spans="1:9" x14ac:dyDescent="0.25">
      <c r="A277" s="5" t="s">
        <v>3</v>
      </c>
      <c r="B277" s="4">
        <v>44369</v>
      </c>
      <c r="C277" s="5" t="s">
        <v>34</v>
      </c>
      <c r="D277" s="5">
        <v>17.099999999999998</v>
      </c>
      <c r="E277" s="5"/>
      <c r="F277" s="6">
        <f t="shared" si="4"/>
        <v>-17.099999999999998</v>
      </c>
      <c r="G277" s="3" t="s">
        <v>21</v>
      </c>
      <c r="H277" t="str">
        <f>VLOOKUP(Data!G277,TblDV[],2,TRUE)</f>
        <v>Dining Out</v>
      </c>
      <c r="I277" t="str">
        <f>IFERROR(VLOOKUP(H277,TblDV[],3,TRUE),"Expense")</f>
        <v>Expense</v>
      </c>
    </row>
    <row r="278" spans="1:9" x14ac:dyDescent="0.25">
      <c r="A278" s="2" t="s">
        <v>0</v>
      </c>
      <c r="B278" s="1">
        <v>44370</v>
      </c>
      <c r="C278" s="2" t="s">
        <v>35</v>
      </c>
      <c r="D278" s="2">
        <v>55</v>
      </c>
      <c r="E278" s="2"/>
      <c r="F278" s="6">
        <f t="shared" si="4"/>
        <v>-55</v>
      </c>
      <c r="G278" s="3" t="s">
        <v>36</v>
      </c>
      <c r="H278" t="str">
        <f>VLOOKUP(Data!G278,TblDV[],2,TRUE)</f>
        <v>Charity</v>
      </c>
      <c r="I278" t="str">
        <f>IFERROR(VLOOKUP(H278,TblDV[],3,TRUE),"Expense")</f>
        <v>Expense</v>
      </c>
    </row>
    <row r="279" spans="1:9" x14ac:dyDescent="0.25">
      <c r="A279" s="5" t="s">
        <v>3</v>
      </c>
      <c r="B279" s="4">
        <v>44370</v>
      </c>
      <c r="C279" s="5" t="s">
        <v>14</v>
      </c>
      <c r="D279" s="5">
        <v>67.900000000000006</v>
      </c>
      <c r="E279" s="5"/>
      <c r="F279" s="6">
        <f t="shared" si="4"/>
        <v>-67.900000000000006</v>
      </c>
      <c r="G279" s="3" t="s">
        <v>15</v>
      </c>
      <c r="H279" t="str">
        <f>VLOOKUP(Data!G279,TblDV[],2,TRUE)</f>
        <v>Transport</v>
      </c>
      <c r="I279" t="str">
        <f>IFERROR(VLOOKUP(H279,TblDV[],3,TRUE),"Expense")</f>
        <v>Expense</v>
      </c>
    </row>
    <row r="280" spans="1:9" x14ac:dyDescent="0.25">
      <c r="A280" s="2" t="s">
        <v>3</v>
      </c>
      <c r="B280" s="1">
        <v>44370</v>
      </c>
      <c r="C280" s="2" t="s">
        <v>4</v>
      </c>
      <c r="D280" s="2">
        <v>5</v>
      </c>
      <c r="E280" s="2"/>
      <c r="F280" s="6">
        <f t="shared" si="4"/>
        <v>-5</v>
      </c>
      <c r="G280" s="3" t="s">
        <v>5</v>
      </c>
      <c r="H280" t="str">
        <f>VLOOKUP(Data!G280,TblDV[],2,TRUE)</f>
        <v>Dining Out</v>
      </c>
      <c r="I280" t="str">
        <f>IFERROR(VLOOKUP(H280,TblDV[],3,TRUE),"Expense")</f>
        <v>Expense</v>
      </c>
    </row>
    <row r="281" spans="1:9" x14ac:dyDescent="0.25">
      <c r="A281" s="5" t="s">
        <v>3</v>
      </c>
      <c r="B281" s="4">
        <v>44371</v>
      </c>
      <c r="C281" s="5" t="s">
        <v>4</v>
      </c>
      <c r="D281" s="5">
        <v>5</v>
      </c>
      <c r="E281" s="5"/>
      <c r="F281" s="6">
        <f t="shared" si="4"/>
        <v>-5</v>
      </c>
      <c r="G281" s="3" t="s">
        <v>5</v>
      </c>
      <c r="H281" t="str">
        <f>VLOOKUP(Data!G281,TblDV[],2,TRUE)</f>
        <v>Dining Out</v>
      </c>
      <c r="I281" t="str">
        <f>IFERROR(VLOOKUP(H281,TblDV[],3,TRUE),"Expense")</f>
        <v>Expense</v>
      </c>
    </row>
    <row r="282" spans="1:9" x14ac:dyDescent="0.25">
      <c r="A282" s="2" t="s">
        <v>3</v>
      </c>
      <c r="B282" s="1">
        <v>44372</v>
      </c>
      <c r="C282" s="2" t="s">
        <v>4</v>
      </c>
      <c r="D282" s="2">
        <v>5</v>
      </c>
      <c r="E282" s="2"/>
      <c r="F282" s="6">
        <f t="shared" si="4"/>
        <v>-5</v>
      </c>
      <c r="G282" s="3" t="s">
        <v>5</v>
      </c>
      <c r="H282" t="str">
        <f>VLOOKUP(Data!G282,TblDV[],2,TRUE)</f>
        <v>Dining Out</v>
      </c>
      <c r="I282" t="str">
        <f>IFERROR(VLOOKUP(H282,TblDV[],3,TRUE),"Expense")</f>
        <v>Expense</v>
      </c>
    </row>
    <row r="283" spans="1:9" x14ac:dyDescent="0.25">
      <c r="A283" s="5" t="s">
        <v>3</v>
      </c>
      <c r="B283" s="4">
        <v>44373</v>
      </c>
      <c r="C283" s="5" t="s">
        <v>4</v>
      </c>
      <c r="D283" s="5">
        <v>5</v>
      </c>
      <c r="E283" s="5"/>
      <c r="F283" s="6">
        <f t="shared" si="4"/>
        <v>-5</v>
      </c>
      <c r="G283" s="3" t="s">
        <v>5</v>
      </c>
      <c r="H283" t="str">
        <f>VLOOKUP(Data!G283,TblDV[],2,TRUE)</f>
        <v>Dining Out</v>
      </c>
      <c r="I283" t="str">
        <f>IFERROR(VLOOKUP(H283,TblDV[],3,TRUE),"Expense")</f>
        <v>Expense</v>
      </c>
    </row>
    <row r="284" spans="1:9" x14ac:dyDescent="0.25">
      <c r="A284" s="2" t="s">
        <v>3</v>
      </c>
      <c r="B284" s="1">
        <v>44374</v>
      </c>
      <c r="C284" s="2" t="s">
        <v>4</v>
      </c>
      <c r="D284" s="2">
        <v>5</v>
      </c>
      <c r="E284" s="2"/>
      <c r="F284" s="6">
        <f t="shared" si="4"/>
        <v>-5</v>
      </c>
      <c r="G284" s="3" t="s">
        <v>5</v>
      </c>
      <c r="H284" t="str">
        <f>VLOOKUP(Data!G284,TblDV[],2,TRUE)</f>
        <v>Dining Out</v>
      </c>
      <c r="I284" t="str">
        <f>IFERROR(VLOOKUP(H284,TblDV[],3,TRUE),"Expense")</f>
        <v>Expense</v>
      </c>
    </row>
    <row r="285" spans="1:9" x14ac:dyDescent="0.25">
      <c r="A285" s="5" t="s">
        <v>3</v>
      </c>
      <c r="B285" s="4">
        <v>44374</v>
      </c>
      <c r="C285" s="5" t="s">
        <v>10</v>
      </c>
      <c r="D285" s="5">
        <v>166.9</v>
      </c>
      <c r="E285" s="5"/>
      <c r="F285" s="6">
        <f t="shared" si="4"/>
        <v>-166.9</v>
      </c>
      <c r="G285" s="3" t="s">
        <v>11</v>
      </c>
      <c r="H285" t="str">
        <f>VLOOKUP(Data!G285,TblDV[],2,TRUE)</f>
        <v>Living Expenses</v>
      </c>
      <c r="I285" t="str">
        <f>IFERROR(VLOOKUP(H285,TblDV[],3,TRUE),"Expense")</f>
        <v>Expense</v>
      </c>
    </row>
    <row r="286" spans="1:9" x14ac:dyDescent="0.25">
      <c r="A286" s="2" t="s">
        <v>3</v>
      </c>
      <c r="B286" s="1">
        <v>44375</v>
      </c>
      <c r="C286" s="2" t="s">
        <v>37</v>
      </c>
      <c r="D286" s="2">
        <v>129.9</v>
      </c>
      <c r="E286" s="2"/>
      <c r="F286" s="6">
        <f t="shared" si="4"/>
        <v>-129.9</v>
      </c>
      <c r="G286" s="3" t="s">
        <v>19</v>
      </c>
      <c r="H286" t="str">
        <f>VLOOKUP(Data!G286,TblDV[],2,TRUE)</f>
        <v>Discretionary</v>
      </c>
      <c r="I286" t="str">
        <f>IFERROR(VLOOKUP(H286,TblDV[],3,TRUE),"Expense")</f>
        <v>Expense</v>
      </c>
    </row>
    <row r="287" spans="1:9" x14ac:dyDescent="0.25">
      <c r="A287" s="5" t="s">
        <v>3</v>
      </c>
      <c r="B287" s="4">
        <v>44375</v>
      </c>
      <c r="C287" s="5" t="s">
        <v>38</v>
      </c>
      <c r="D287" s="5">
        <v>180.29999999999998</v>
      </c>
      <c r="E287" s="5"/>
      <c r="F287" s="6">
        <f t="shared" si="4"/>
        <v>-180.29999999999998</v>
      </c>
      <c r="G287" s="3" t="s">
        <v>17</v>
      </c>
      <c r="H287" t="str">
        <f>VLOOKUP(Data!G287,TblDV[],2,TRUE)</f>
        <v>Discretionary</v>
      </c>
      <c r="I287" t="str">
        <f>IFERROR(VLOOKUP(H287,TblDV[],3,TRUE),"Expense")</f>
        <v>Expense</v>
      </c>
    </row>
    <row r="288" spans="1:9" x14ac:dyDescent="0.25">
      <c r="A288" s="2" t="s">
        <v>3</v>
      </c>
      <c r="B288" s="1">
        <v>44376</v>
      </c>
      <c r="C288" s="2" t="s">
        <v>18</v>
      </c>
      <c r="D288" s="2">
        <v>150.1</v>
      </c>
      <c r="E288" s="2"/>
      <c r="F288" s="6">
        <f t="shared" si="4"/>
        <v>-150.1</v>
      </c>
      <c r="G288" s="3" t="s">
        <v>19</v>
      </c>
      <c r="H288" t="str">
        <f>VLOOKUP(Data!G288,TblDV[],2,TRUE)</f>
        <v>Discretionary</v>
      </c>
      <c r="I288" t="str">
        <f>IFERROR(VLOOKUP(H288,TblDV[],3,TRUE),"Expense")</f>
        <v>Expense</v>
      </c>
    </row>
    <row r="289" spans="1:9" x14ac:dyDescent="0.25">
      <c r="A289" s="5" t="s">
        <v>3</v>
      </c>
      <c r="B289" s="4">
        <v>44376</v>
      </c>
      <c r="C289" s="5" t="s">
        <v>22</v>
      </c>
      <c r="D289" s="5">
        <v>28.200000000000003</v>
      </c>
      <c r="E289" s="5"/>
      <c r="F289" s="6">
        <f t="shared" si="4"/>
        <v>-28.200000000000003</v>
      </c>
      <c r="G289" s="3" t="s">
        <v>23</v>
      </c>
      <c r="H289" t="str">
        <f>VLOOKUP(Data!G289,TblDV[],2,TRUE)</f>
        <v>Transport</v>
      </c>
      <c r="I289" t="str">
        <f>IFERROR(VLOOKUP(H289,TblDV[],3,TRUE),"Expense")</f>
        <v>Expense</v>
      </c>
    </row>
    <row r="290" spans="1:9" x14ac:dyDescent="0.25">
      <c r="A290" s="2" t="s">
        <v>3</v>
      </c>
      <c r="B290" s="1">
        <v>44376</v>
      </c>
      <c r="C290" s="2" t="s">
        <v>43</v>
      </c>
      <c r="D290" s="2">
        <v>15</v>
      </c>
      <c r="E290" s="2"/>
      <c r="F290" s="6">
        <f t="shared" si="4"/>
        <v>-15</v>
      </c>
      <c r="G290" s="3" t="s">
        <v>21</v>
      </c>
      <c r="H290" t="str">
        <f>VLOOKUP(Data!G290,TblDV[],2,TRUE)</f>
        <v>Dining Out</v>
      </c>
      <c r="I290" t="str">
        <f>IFERROR(VLOOKUP(H290,TblDV[],3,TRUE),"Expense")</f>
        <v>Expense</v>
      </c>
    </row>
    <row r="291" spans="1:9" x14ac:dyDescent="0.25">
      <c r="A291" s="5" t="s">
        <v>3</v>
      </c>
      <c r="B291" s="4">
        <v>44377</v>
      </c>
      <c r="C291" s="5" t="s">
        <v>4</v>
      </c>
      <c r="D291" s="5">
        <v>5</v>
      </c>
      <c r="E291" s="5"/>
      <c r="F291" s="6">
        <f t="shared" si="4"/>
        <v>-5</v>
      </c>
      <c r="G291" s="3" t="s">
        <v>5</v>
      </c>
      <c r="H291" t="str">
        <f>VLOOKUP(Data!G291,TblDV[],2,TRUE)</f>
        <v>Dining Out</v>
      </c>
      <c r="I291" t="str">
        <f>IFERROR(VLOOKUP(H291,TblDV[],3,TRUE),"Expense")</f>
        <v>Expense</v>
      </c>
    </row>
    <row r="292" spans="1:9" x14ac:dyDescent="0.25">
      <c r="A292" s="2" t="s">
        <v>3</v>
      </c>
      <c r="B292" s="1">
        <v>44378</v>
      </c>
      <c r="C292" s="2" t="s">
        <v>4</v>
      </c>
      <c r="D292" s="2">
        <v>5</v>
      </c>
      <c r="E292" s="2"/>
      <c r="F292" s="6">
        <f t="shared" si="4"/>
        <v>-5</v>
      </c>
      <c r="G292" s="3" t="s">
        <v>5</v>
      </c>
      <c r="H292" t="str">
        <f>VLOOKUP(Data!G292,TblDV[],2,TRUE)</f>
        <v>Dining Out</v>
      </c>
      <c r="I292" t="str">
        <f>IFERROR(VLOOKUP(H292,TblDV[],3,TRUE),"Expense")</f>
        <v>Expense</v>
      </c>
    </row>
    <row r="293" spans="1:9" x14ac:dyDescent="0.25">
      <c r="A293" s="5" t="s">
        <v>0</v>
      </c>
      <c r="B293" s="4">
        <v>44379</v>
      </c>
      <c r="C293" s="5" t="s">
        <v>1</v>
      </c>
      <c r="D293" s="5"/>
      <c r="E293" s="5">
        <v>4000</v>
      </c>
      <c r="F293" s="6">
        <f t="shared" si="4"/>
        <v>4000</v>
      </c>
      <c r="G293" s="3" t="s">
        <v>2</v>
      </c>
      <c r="H293" t="str">
        <f>VLOOKUP(Data!G293,TblDV[],2,TRUE)</f>
        <v>Salary</v>
      </c>
      <c r="I293" t="str">
        <f>IFERROR(VLOOKUP(H293,TblDV[],3,TRUE),"Expense")</f>
        <v>Income</v>
      </c>
    </row>
    <row r="294" spans="1:9" x14ac:dyDescent="0.25">
      <c r="A294" s="2" t="s">
        <v>3</v>
      </c>
      <c r="B294" s="1">
        <v>44380</v>
      </c>
      <c r="C294" s="2" t="s">
        <v>4</v>
      </c>
      <c r="D294" s="2">
        <v>5</v>
      </c>
      <c r="E294" s="2"/>
      <c r="F294" s="6">
        <f t="shared" si="4"/>
        <v>-5</v>
      </c>
      <c r="G294" s="3" t="s">
        <v>5</v>
      </c>
      <c r="H294" t="str">
        <f>VLOOKUP(Data!G294,TblDV[],2,TRUE)</f>
        <v>Dining Out</v>
      </c>
      <c r="I294" t="str">
        <f>IFERROR(VLOOKUP(H294,TblDV[],3,TRUE),"Expense")</f>
        <v>Expense</v>
      </c>
    </row>
    <row r="295" spans="1:9" x14ac:dyDescent="0.25">
      <c r="A295" s="5" t="s">
        <v>0</v>
      </c>
      <c r="B295" s="4">
        <v>44382</v>
      </c>
      <c r="C295" s="5" t="s">
        <v>6</v>
      </c>
      <c r="D295" s="5">
        <v>900</v>
      </c>
      <c r="E295" s="5"/>
      <c r="F295" s="6">
        <f t="shared" si="4"/>
        <v>-900</v>
      </c>
      <c r="G295" s="3" t="s">
        <v>7</v>
      </c>
      <c r="H295" t="str">
        <f>VLOOKUP(Data!G295,TblDV[],2,TRUE)</f>
        <v>Living Expenses</v>
      </c>
      <c r="I295" t="str">
        <f>IFERROR(VLOOKUP(H295,TblDV[],3,TRUE),"Expense")</f>
        <v>Expense</v>
      </c>
    </row>
    <row r="296" spans="1:9" x14ac:dyDescent="0.25">
      <c r="A296" s="2" t="s">
        <v>0</v>
      </c>
      <c r="B296" s="1">
        <v>44382</v>
      </c>
      <c r="C296" s="2" t="s">
        <v>8</v>
      </c>
      <c r="D296" s="2">
        <v>150</v>
      </c>
      <c r="E296" s="2"/>
      <c r="F296" s="6">
        <f t="shared" si="4"/>
        <v>-150</v>
      </c>
      <c r="G296" s="3" t="s">
        <v>9</v>
      </c>
      <c r="H296" t="str">
        <f>VLOOKUP(Data!G296,TblDV[],2,TRUE)</f>
        <v>Transport</v>
      </c>
      <c r="I296" t="str">
        <f>IFERROR(VLOOKUP(H296,TblDV[],3,TRUE),"Expense")</f>
        <v>Expense</v>
      </c>
    </row>
    <row r="297" spans="1:9" x14ac:dyDescent="0.25">
      <c r="A297" s="5" t="s">
        <v>3</v>
      </c>
      <c r="B297" s="4">
        <v>44382</v>
      </c>
      <c r="C297" s="5" t="s">
        <v>47</v>
      </c>
      <c r="D297" s="5">
        <v>15</v>
      </c>
      <c r="E297" s="5"/>
      <c r="F297" s="6">
        <f t="shared" si="4"/>
        <v>-15</v>
      </c>
      <c r="G297" s="3" t="s">
        <v>21</v>
      </c>
      <c r="H297" t="str">
        <f>VLOOKUP(Data!G297,TblDV[],2,TRUE)</f>
        <v>Dining Out</v>
      </c>
      <c r="I297" t="str">
        <f>IFERROR(VLOOKUP(H297,TblDV[],3,TRUE),"Expense")</f>
        <v>Expense</v>
      </c>
    </row>
    <row r="298" spans="1:9" x14ac:dyDescent="0.25">
      <c r="A298" s="2" t="s">
        <v>3</v>
      </c>
      <c r="B298" s="1">
        <v>44382</v>
      </c>
      <c r="C298" s="2" t="s">
        <v>4</v>
      </c>
      <c r="D298" s="2">
        <v>5</v>
      </c>
      <c r="E298" s="2"/>
      <c r="F298" s="6">
        <f t="shared" si="4"/>
        <v>-5</v>
      </c>
      <c r="G298" s="3" t="s">
        <v>5</v>
      </c>
      <c r="H298" t="str">
        <f>VLOOKUP(Data!G298,TblDV[],2,TRUE)</f>
        <v>Dining Out</v>
      </c>
      <c r="I298" t="str">
        <f>IFERROR(VLOOKUP(H298,TblDV[],3,TRUE),"Expense")</f>
        <v>Expense</v>
      </c>
    </row>
    <row r="299" spans="1:9" x14ac:dyDescent="0.25">
      <c r="A299" s="5" t="s">
        <v>3</v>
      </c>
      <c r="B299" s="4">
        <v>44383</v>
      </c>
      <c r="C299" s="5" t="s">
        <v>4</v>
      </c>
      <c r="D299" s="5">
        <v>5</v>
      </c>
      <c r="E299" s="5"/>
      <c r="F299" s="6">
        <f t="shared" si="4"/>
        <v>-5</v>
      </c>
      <c r="G299" s="3" t="s">
        <v>5</v>
      </c>
      <c r="H299" t="str">
        <f>VLOOKUP(Data!G299,TblDV[],2,TRUE)</f>
        <v>Dining Out</v>
      </c>
      <c r="I299" t="str">
        <f>IFERROR(VLOOKUP(H299,TblDV[],3,TRUE),"Expense")</f>
        <v>Expense</v>
      </c>
    </row>
    <row r="300" spans="1:9" x14ac:dyDescent="0.25">
      <c r="A300" s="2" t="s">
        <v>3</v>
      </c>
      <c r="B300" s="1">
        <v>44384</v>
      </c>
      <c r="C300" s="2" t="s">
        <v>4</v>
      </c>
      <c r="D300" s="2">
        <v>5</v>
      </c>
      <c r="E300" s="2"/>
      <c r="F300" s="6">
        <f t="shared" si="4"/>
        <v>-5</v>
      </c>
      <c r="G300" s="3" t="s">
        <v>5</v>
      </c>
      <c r="H300" t="str">
        <f>VLOOKUP(Data!G300,TblDV[],2,TRUE)</f>
        <v>Dining Out</v>
      </c>
      <c r="I300" t="str">
        <f>IFERROR(VLOOKUP(H300,TblDV[],3,TRUE),"Expense")</f>
        <v>Expense</v>
      </c>
    </row>
    <row r="301" spans="1:9" x14ac:dyDescent="0.25">
      <c r="A301" s="5" t="s">
        <v>3</v>
      </c>
      <c r="B301" s="4">
        <v>44384</v>
      </c>
      <c r="C301" s="5" t="s">
        <v>10</v>
      </c>
      <c r="D301" s="5">
        <v>180</v>
      </c>
      <c r="E301" s="5"/>
      <c r="F301" s="6">
        <f t="shared" si="4"/>
        <v>-180</v>
      </c>
      <c r="G301" s="3" t="s">
        <v>11</v>
      </c>
      <c r="H301" t="str">
        <f>VLOOKUP(Data!G301,TblDV[],2,TRUE)</f>
        <v>Living Expenses</v>
      </c>
      <c r="I301" t="str">
        <f>IFERROR(VLOOKUP(H301,TblDV[],3,TRUE),"Expense")</f>
        <v>Expense</v>
      </c>
    </row>
    <row r="302" spans="1:9" x14ac:dyDescent="0.25">
      <c r="A302" s="2" t="s">
        <v>0</v>
      </c>
      <c r="B302" s="1">
        <v>44387</v>
      </c>
      <c r="C302" s="2" t="s">
        <v>12</v>
      </c>
      <c r="D302" s="2">
        <v>56.1</v>
      </c>
      <c r="E302" s="2"/>
      <c r="F302" s="6">
        <f t="shared" si="4"/>
        <v>-56.1</v>
      </c>
      <c r="G302" s="3" t="s">
        <v>13</v>
      </c>
      <c r="H302" t="str">
        <f>VLOOKUP(Data!G302,TblDV[],2,TRUE)</f>
        <v>Living Expenses</v>
      </c>
      <c r="I302" t="str">
        <f>IFERROR(VLOOKUP(H302,TblDV[],3,TRUE),"Expense")</f>
        <v>Expense</v>
      </c>
    </row>
    <row r="303" spans="1:9" x14ac:dyDescent="0.25">
      <c r="A303" s="5" t="s">
        <v>3</v>
      </c>
      <c r="B303" s="4">
        <v>44387</v>
      </c>
      <c r="C303" s="5" t="s">
        <v>4</v>
      </c>
      <c r="D303" s="5">
        <v>5</v>
      </c>
      <c r="E303" s="5"/>
      <c r="F303" s="6">
        <f t="shared" si="4"/>
        <v>-5</v>
      </c>
      <c r="G303" s="3" t="s">
        <v>5</v>
      </c>
      <c r="H303" t="str">
        <f>VLOOKUP(Data!G303,TblDV[],2,TRUE)</f>
        <v>Dining Out</v>
      </c>
      <c r="I303" t="str">
        <f>IFERROR(VLOOKUP(H303,TblDV[],3,TRUE),"Expense")</f>
        <v>Expense</v>
      </c>
    </row>
    <row r="304" spans="1:9" x14ac:dyDescent="0.25">
      <c r="A304" s="2" t="s">
        <v>3</v>
      </c>
      <c r="B304" s="1">
        <v>44388</v>
      </c>
      <c r="C304" s="2" t="s">
        <v>4</v>
      </c>
      <c r="D304" s="2">
        <v>5</v>
      </c>
      <c r="E304" s="2"/>
      <c r="F304" s="6">
        <f t="shared" si="4"/>
        <v>-5</v>
      </c>
      <c r="G304" s="3" t="s">
        <v>5</v>
      </c>
      <c r="H304" t="str">
        <f>VLOOKUP(Data!G304,TblDV[],2,TRUE)</f>
        <v>Dining Out</v>
      </c>
      <c r="I304" t="str">
        <f>IFERROR(VLOOKUP(H304,TblDV[],3,TRUE),"Expense")</f>
        <v>Expense</v>
      </c>
    </row>
    <row r="305" spans="1:9" x14ac:dyDescent="0.25">
      <c r="A305" s="5" t="s">
        <v>3</v>
      </c>
      <c r="B305" s="4">
        <v>44389</v>
      </c>
      <c r="C305" s="5" t="s">
        <v>14</v>
      </c>
      <c r="D305" s="5">
        <v>83.1</v>
      </c>
      <c r="E305" s="5"/>
      <c r="F305" s="6">
        <f t="shared" si="4"/>
        <v>-83.1</v>
      </c>
      <c r="G305" s="3" t="s">
        <v>15</v>
      </c>
      <c r="H305" t="str">
        <f>VLOOKUP(Data!G305,TblDV[],2,TRUE)</f>
        <v>Transport</v>
      </c>
      <c r="I305" t="str">
        <f>IFERROR(VLOOKUP(H305,TblDV[],3,TRUE),"Expense")</f>
        <v>Expense</v>
      </c>
    </row>
    <row r="306" spans="1:9" x14ac:dyDescent="0.25">
      <c r="A306" s="2" t="s">
        <v>3</v>
      </c>
      <c r="B306" s="1">
        <v>44389</v>
      </c>
      <c r="C306" s="2" t="s">
        <v>4</v>
      </c>
      <c r="D306" s="2">
        <v>5</v>
      </c>
      <c r="E306" s="2"/>
      <c r="F306" s="6">
        <f t="shared" si="4"/>
        <v>-5</v>
      </c>
      <c r="G306" s="3" t="s">
        <v>5</v>
      </c>
      <c r="H306" t="str">
        <f>VLOOKUP(Data!G306,TblDV[],2,TRUE)</f>
        <v>Dining Out</v>
      </c>
      <c r="I306" t="str">
        <f>IFERROR(VLOOKUP(H306,TblDV[],3,TRUE),"Expense")</f>
        <v>Expense</v>
      </c>
    </row>
    <row r="307" spans="1:9" x14ac:dyDescent="0.25">
      <c r="A307" s="5" t="s">
        <v>3</v>
      </c>
      <c r="B307" s="4">
        <v>44390</v>
      </c>
      <c r="C307" s="5" t="s">
        <v>4</v>
      </c>
      <c r="D307" s="5">
        <v>5</v>
      </c>
      <c r="E307" s="5"/>
      <c r="F307" s="6">
        <f t="shared" si="4"/>
        <v>-5</v>
      </c>
      <c r="G307" s="3" t="s">
        <v>5</v>
      </c>
      <c r="H307" t="str">
        <f>VLOOKUP(Data!G307,TblDV[],2,TRUE)</f>
        <v>Dining Out</v>
      </c>
      <c r="I307" t="str">
        <f>IFERROR(VLOOKUP(H307,TblDV[],3,TRUE),"Expense")</f>
        <v>Expense</v>
      </c>
    </row>
    <row r="308" spans="1:9" x14ac:dyDescent="0.25">
      <c r="A308" s="2" t="s">
        <v>3</v>
      </c>
      <c r="B308" s="1">
        <v>44391</v>
      </c>
      <c r="C308" s="2" t="s">
        <v>10</v>
      </c>
      <c r="D308" s="2">
        <v>141.1</v>
      </c>
      <c r="E308" s="2"/>
      <c r="F308" s="6">
        <f t="shared" si="4"/>
        <v>-141.1</v>
      </c>
      <c r="G308" s="3" t="s">
        <v>11</v>
      </c>
      <c r="H308" t="str">
        <f>VLOOKUP(Data!G308,TblDV[],2,TRUE)</f>
        <v>Living Expenses</v>
      </c>
      <c r="I308" t="str">
        <f>IFERROR(VLOOKUP(H308,TblDV[],3,TRUE),"Expense")</f>
        <v>Expense</v>
      </c>
    </row>
    <row r="309" spans="1:9" x14ac:dyDescent="0.25">
      <c r="A309" s="5" t="s">
        <v>3</v>
      </c>
      <c r="B309" s="4">
        <v>44391</v>
      </c>
      <c r="C309" s="5" t="s">
        <v>4</v>
      </c>
      <c r="D309" s="5">
        <v>5</v>
      </c>
      <c r="E309" s="5"/>
      <c r="F309" s="6">
        <f t="shared" si="4"/>
        <v>-5</v>
      </c>
      <c r="G309" s="3" t="s">
        <v>5</v>
      </c>
      <c r="H309" t="str">
        <f>VLOOKUP(Data!G309,TblDV[],2,TRUE)</f>
        <v>Dining Out</v>
      </c>
      <c r="I309" t="str">
        <f>IFERROR(VLOOKUP(H309,TblDV[],3,TRUE),"Expense")</f>
        <v>Expense</v>
      </c>
    </row>
    <row r="310" spans="1:9" x14ac:dyDescent="0.25">
      <c r="A310" s="2" t="s">
        <v>3</v>
      </c>
      <c r="B310" s="1">
        <v>44392</v>
      </c>
      <c r="C310" s="2" t="s">
        <v>4</v>
      </c>
      <c r="D310" s="2">
        <v>5</v>
      </c>
      <c r="E310" s="2"/>
      <c r="F310" s="6">
        <f t="shared" si="4"/>
        <v>-5</v>
      </c>
      <c r="G310" s="3" t="s">
        <v>5</v>
      </c>
      <c r="H310" t="str">
        <f>VLOOKUP(Data!G310,TblDV[],2,TRUE)</f>
        <v>Dining Out</v>
      </c>
      <c r="I310" t="str">
        <f>IFERROR(VLOOKUP(H310,TblDV[],3,TRUE),"Expense")</f>
        <v>Expense</v>
      </c>
    </row>
    <row r="311" spans="1:9" x14ac:dyDescent="0.25">
      <c r="A311" s="5" t="s">
        <v>3</v>
      </c>
      <c r="B311" s="4">
        <v>44392</v>
      </c>
      <c r="C311" s="5" t="s">
        <v>16</v>
      </c>
      <c r="D311" s="5">
        <v>45.8</v>
      </c>
      <c r="E311" s="5"/>
      <c r="F311" s="6">
        <f t="shared" si="4"/>
        <v>-45.8</v>
      </c>
      <c r="G311" s="3" t="s">
        <v>17</v>
      </c>
      <c r="H311" t="str">
        <f>VLOOKUP(Data!G311,TblDV[],2,TRUE)</f>
        <v>Discretionary</v>
      </c>
      <c r="I311" t="str">
        <f>IFERROR(VLOOKUP(H311,TblDV[],3,TRUE),"Expense")</f>
        <v>Expense</v>
      </c>
    </row>
    <row r="312" spans="1:9" x14ac:dyDescent="0.25">
      <c r="A312" s="2" t="s">
        <v>3</v>
      </c>
      <c r="B312" s="1">
        <v>44392</v>
      </c>
      <c r="C312" s="2" t="s">
        <v>18</v>
      </c>
      <c r="D312" s="2">
        <v>103.80000000000001</v>
      </c>
      <c r="E312" s="2"/>
      <c r="F312" s="6">
        <f t="shared" si="4"/>
        <v>-103.80000000000001</v>
      </c>
      <c r="G312" s="3" t="s">
        <v>19</v>
      </c>
      <c r="H312" t="str">
        <f>VLOOKUP(Data!G312,TblDV[],2,TRUE)</f>
        <v>Discretionary</v>
      </c>
      <c r="I312" t="str">
        <f>IFERROR(VLOOKUP(H312,TblDV[],3,TRUE),"Expense")</f>
        <v>Expense</v>
      </c>
    </row>
    <row r="313" spans="1:9" x14ac:dyDescent="0.25">
      <c r="A313" s="5" t="s">
        <v>3</v>
      </c>
      <c r="B313" s="4">
        <v>44392</v>
      </c>
      <c r="C313" s="5" t="s">
        <v>20</v>
      </c>
      <c r="D313" s="5">
        <v>58</v>
      </c>
      <c r="E313" s="5"/>
      <c r="F313" s="6">
        <f t="shared" si="4"/>
        <v>-58</v>
      </c>
      <c r="G313" s="3" t="s">
        <v>21</v>
      </c>
      <c r="H313" t="str">
        <f>VLOOKUP(Data!G313,TblDV[],2,TRUE)</f>
        <v>Dining Out</v>
      </c>
      <c r="I313" t="str">
        <f>IFERROR(VLOOKUP(H313,TblDV[],3,TRUE),"Expense")</f>
        <v>Expense</v>
      </c>
    </row>
    <row r="314" spans="1:9" x14ac:dyDescent="0.25">
      <c r="A314" s="2" t="s">
        <v>3</v>
      </c>
      <c r="B314" s="1">
        <v>44393</v>
      </c>
      <c r="C314" s="2" t="s">
        <v>22</v>
      </c>
      <c r="D314" s="2">
        <v>34.200000000000003</v>
      </c>
      <c r="E314" s="2"/>
      <c r="F314" s="6">
        <f t="shared" si="4"/>
        <v>-34.200000000000003</v>
      </c>
      <c r="G314" s="3" t="s">
        <v>23</v>
      </c>
      <c r="H314" t="str">
        <f>VLOOKUP(Data!G314,TblDV[],2,TRUE)</f>
        <v>Transport</v>
      </c>
      <c r="I314" t="str">
        <f>IFERROR(VLOOKUP(H314,TblDV[],3,TRUE),"Expense")</f>
        <v>Expense</v>
      </c>
    </row>
    <row r="315" spans="1:9" x14ac:dyDescent="0.25">
      <c r="A315" s="5" t="s">
        <v>0</v>
      </c>
      <c r="B315" s="4">
        <v>44394</v>
      </c>
      <c r="C315" s="5" t="s">
        <v>24</v>
      </c>
      <c r="D315" s="5">
        <v>30</v>
      </c>
      <c r="E315" s="5"/>
      <c r="F315" s="6">
        <f t="shared" si="4"/>
        <v>-30</v>
      </c>
      <c r="G315" s="3" t="s">
        <v>25</v>
      </c>
      <c r="H315" t="str">
        <f>VLOOKUP(Data!G315,TblDV[],2,TRUE)</f>
        <v>Discretionary</v>
      </c>
      <c r="I315" t="str">
        <f>IFERROR(VLOOKUP(H315,TblDV[],3,TRUE),"Expense")</f>
        <v>Expense</v>
      </c>
    </row>
    <row r="316" spans="1:9" x14ac:dyDescent="0.25">
      <c r="A316" s="2" t="s">
        <v>3</v>
      </c>
      <c r="B316" s="1">
        <v>44394</v>
      </c>
      <c r="C316" s="2" t="s">
        <v>4</v>
      </c>
      <c r="D316" s="2">
        <v>5</v>
      </c>
      <c r="E316" s="2"/>
      <c r="F316" s="6">
        <f t="shared" si="4"/>
        <v>-5</v>
      </c>
      <c r="G316" s="3" t="s">
        <v>5</v>
      </c>
      <c r="H316" t="str">
        <f>VLOOKUP(Data!G316,TblDV[],2,TRUE)</f>
        <v>Dining Out</v>
      </c>
      <c r="I316" t="str">
        <f>IFERROR(VLOOKUP(H316,TblDV[],3,TRUE),"Expense")</f>
        <v>Expense</v>
      </c>
    </row>
    <row r="317" spans="1:9" x14ac:dyDescent="0.25">
      <c r="A317" s="5" t="s">
        <v>3</v>
      </c>
      <c r="B317" s="4">
        <v>44395</v>
      </c>
      <c r="C317" s="5" t="s">
        <v>4</v>
      </c>
      <c r="D317" s="5">
        <v>5</v>
      </c>
      <c r="E317" s="5"/>
      <c r="F317" s="6">
        <f t="shared" si="4"/>
        <v>-5</v>
      </c>
      <c r="G317" s="3" t="s">
        <v>5</v>
      </c>
      <c r="H317" t="str">
        <f>VLOOKUP(Data!G317,TblDV[],2,TRUE)</f>
        <v>Dining Out</v>
      </c>
      <c r="I317" t="str">
        <f>IFERROR(VLOOKUP(H317,TblDV[],3,TRUE),"Expense")</f>
        <v>Expense</v>
      </c>
    </row>
    <row r="318" spans="1:9" x14ac:dyDescent="0.25">
      <c r="A318" s="2" t="s">
        <v>0</v>
      </c>
      <c r="B318" s="1">
        <v>44395</v>
      </c>
      <c r="C318" s="2" t="s">
        <v>28</v>
      </c>
      <c r="D318" s="2">
        <v>40</v>
      </c>
      <c r="E318" s="2"/>
      <c r="F318" s="6">
        <f t="shared" si="4"/>
        <v>-40</v>
      </c>
      <c r="G318" s="3" t="s">
        <v>29</v>
      </c>
      <c r="H318" t="str">
        <f>VLOOKUP(Data!G318,TblDV[],2,TRUE)</f>
        <v>Living Expenses</v>
      </c>
      <c r="I318" t="str">
        <f>IFERROR(VLOOKUP(H318,TblDV[],3,TRUE),"Expense")</f>
        <v>Expense</v>
      </c>
    </row>
    <row r="319" spans="1:9" x14ac:dyDescent="0.25">
      <c r="A319" s="5" t="s">
        <v>3</v>
      </c>
      <c r="B319" s="4">
        <v>44396</v>
      </c>
      <c r="C319" s="5" t="s">
        <v>30</v>
      </c>
      <c r="D319" s="5">
        <v>51.1</v>
      </c>
      <c r="E319" s="5"/>
      <c r="F319" s="6">
        <f t="shared" si="4"/>
        <v>-51.1</v>
      </c>
      <c r="G319" s="3" t="s">
        <v>31</v>
      </c>
      <c r="H319" t="str">
        <f>VLOOKUP(Data!G319,TblDV[],2,TRUE)</f>
        <v>Discretionary</v>
      </c>
      <c r="I319" t="str">
        <f>IFERROR(VLOOKUP(H319,TblDV[],3,TRUE),"Expense")</f>
        <v>Expense</v>
      </c>
    </row>
    <row r="320" spans="1:9" x14ac:dyDescent="0.25">
      <c r="A320" s="2" t="s">
        <v>3</v>
      </c>
      <c r="B320" s="1">
        <v>44396</v>
      </c>
      <c r="C320" s="2" t="s">
        <v>32</v>
      </c>
      <c r="D320" s="2">
        <v>35</v>
      </c>
      <c r="E320" s="2"/>
      <c r="F320" s="6">
        <f t="shared" si="4"/>
        <v>-35</v>
      </c>
      <c r="G320" s="3" t="s">
        <v>17</v>
      </c>
      <c r="H320" t="str">
        <f>VLOOKUP(Data!G320,TblDV[],2,TRUE)</f>
        <v>Discretionary</v>
      </c>
      <c r="I320" t="str">
        <f>IFERROR(VLOOKUP(H320,TblDV[],3,TRUE),"Expense")</f>
        <v>Expense</v>
      </c>
    </row>
    <row r="321" spans="1:9" x14ac:dyDescent="0.25">
      <c r="A321" s="5" t="s">
        <v>3</v>
      </c>
      <c r="B321" s="4">
        <v>44396</v>
      </c>
      <c r="C321" s="5" t="s">
        <v>4</v>
      </c>
      <c r="D321" s="5">
        <v>5</v>
      </c>
      <c r="E321" s="5"/>
      <c r="F321" s="6">
        <f t="shared" si="4"/>
        <v>-5</v>
      </c>
      <c r="G321" s="3" t="s">
        <v>5</v>
      </c>
      <c r="H321" t="str">
        <f>VLOOKUP(Data!G321,TblDV[],2,TRUE)</f>
        <v>Dining Out</v>
      </c>
      <c r="I321" t="str">
        <f>IFERROR(VLOOKUP(H321,TblDV[],3,TRUE),"Expense")</f>
        <v>Expense</v>
      </c>
    </row>
    <row r="322" spans="1:9" x14ac:dyDescent="0.25">
      <c r="A322" s="2" t="s">
        <v>3</v>
      </c>
      <c r="B322" s="1">
        <v>44397</v>
      </c>
      <c r="C322" s="2" t="s">
        <v>4</v>
      </c>
      <c r="D322" s="2">
        <v>5</v>
      </c>
      <c r="E322" s="2"/>
      <c r="F322" s="6">
        <f t="shared" ref="F322:F385" si="5">E322-D322</f>
        <v>-5</v>
      </c>
      <c r="G322" s="3" t="s">
        <v>5</v>
      </c>
      <c r="H322" t="str">
        <f>VLOOKUP(Data!G322,TblDV[],2,TRUE)</f>
        <v>Dining Out</v>
      </c>
      <c r="I322" t="str">
        <f>IFERROR(VLOOKUP(H322,TblDV[],3,TRUE),"Expense")</f>
        <v>Expense</v>
      </c>
    </row>
    <row r="323" spans="1:9" x14ac:dyDescent="0.25">
      <c r="A323" s="5" t="s">
        <v>3</v>
      </c>
      <c r="B323" s="4">
        <v>44398</v>
      </c>
      <c r="C323" s="5" t="s">
        <v>4</v>
      </c>
      <c r="D323" s="5">
        <v>5</v>
      </c>
      <c r="E323" s="5"/>
      <c r="F323" s="6">
        <f t="shared" si="5"/>
        <v>-5</v>
      </c>
      <c r="G323" s="3" t="s">
        <v>5</v>
      </c>
      <c r="H323" t="str">
        <f>VLOOKUP(Data!G323,TblDV[],2,TRUE)</f>
        <v>Dining Out</v>
      </c>
      <c r="I323" t="str">
        <f>IFERROR(VLOOKUP(H323,TblDV[],3,TRUE),"Expense")</f>
        <v>Expense</v>
      </c>
    </row>
    <row r="324" spans="1:9" x14ac:dyDescent="0.25">
      <c r="A324" s="2" t="s">
        <v>3</v>
      </c>
      <c r="B324" s="1">
        <v>44398</v>
      </c>
      <c r="C324" s="2" t="s">
        <v>10</v>
      </c>
      <c r="D324" s="2">
        <v>176</v>
      </c>
      <c r="E324" s="2"/>
      <c r="F324" s="6">
        <f t="shared" si="5"/>
        <v>-176</v>
      </c>
      <c r="G324" s="3" t="s">
        <v>11</v>
      </c>
      <c r="H324" t="str">
        <f>VLOOKUP(Data!G324,TblDV[],2,TRUE)</f>
        <v>Living Expenses</v>
      </c>
      <c r="I324" t="str">
        <f>IFERROR(VLOOKUP(H324,TblDV[],3,TRUE),"Expense")</f>
        <v>Expense</v>
      </c>
    </row>
    <row r="325" spans="1:9" x14ac:dyDescent="0.25">
      <c r="A325" s="5" t="s">
        <v>3</v>
      </c>
      <c r="B325" s="4">
        <v>44399</v>
      </c>
      <c r="C325" s="5" t="s">
        <v>33</v>
      </c>
      <c r="D325" s="5">
        <v>43.1</v>
      </c>
      <c r="E325" s="5"/>
      <c r="F325" s="6">
        <f t="shared" si="5"/>
        <v>-43.1</v>
      </c>
      <c r="G325" s="3" t="s">
        <v>21</v>
      </c>
      <c r="H325" t="str">
        <f>VLOOKUP(Data!G325,TblDV[],2,TRUE)</f>
        <v>Dining Out</v>
      </c>
      <c r="I325" t="str">
        <f>IFERROR(VLOOKUP(H325,TblDV[],3,TRUE),"Expense")</f>
        <v>Expense</v>
      </c>
    </row>
    <row r="326" spans="1:9" x14ac:dyDescent="0.25">
      <c r="A326" s="2" t="s">
        <v>3</v>
      </c>
      <c r="B326" s="1">
        <v>44400</v>
      </c>
      <c r="C326" s="2" t="s">
        <v>34</v>
      </c>
      <c r="D326" s="2">
        <v>18.2</v>
      </c>
      <c r="E326" s="2"/>
      <c r="F326" s="6">
        <f t="shared" si="5"/>
        <v>-18.2</v>
      </c>
      <c r="G326" s="3" t="s">
        <v>21</v>
      </c>
      <c r="H326" t="str">
        <f>VLOOKUP(Data!G326,TblDV[],2,TRUE)</f>
        <v>Dining Out</v>
      </c>
      <c r="I326" t="str">
        <f>IFERROR(VLOOKUP(H326,TblDV[],3,TRUE),"Expense")</f>
        <v>Expense</v>
      </c>
    </row>
    <row r="327" spans="1:9" x14ac:dyDescent="0.25">
      <c r="A327" s="5" t="s">
        <v>0</v>
      </c>
      <c r="B327" s="4">
        <v>44401</v>
      </c>
      <c r="C327" s="5" t="s">
        <v>35</v>
      </c>
      <c r="D327" s="5">
        <v>55</v>
      </c>
      <c r="E327" s="5"/>
      <c r="F327" s="6">
        <f t="shared" si="5"/>
        <v>-55</v>
      </c>
      <c r="G327" s="3" t="s">
        <v>36</v>
      </c>
      <c r="H327" t="str">
        <f>VLOOKUP(Data!G327,TblDV[],2,TRUE)</f>
        <v>Charity</v>
      </c>
      <c r="I327" t="str">
        <f>IFERROR(VLOOKUP(H327,TblDV[],3,TRUE),"Expense")</f>
        <v>Expense</v>
      </c>
    </row>
    <row r="328" spans="1:9" x14ac:dyDescent="0.25">
      <c r="A328" s="2" t="s">
        <v>3</v>
      </c>
      <c r="B328" s="1">
        <v>44401</v>
      </c>
      <c r="C328" s="2" t="s">
        <v>14</v>
      </c>
      <c r="D328" s="2">
        <v>68.800000000000011</v>
      </c>
      <c r="E328" s="2"/>
      <c r="F328" s="6">
        <f t="shared" si="5"/>
        <v>-68.800000000000011</v>
      </c>
      <c r="G328" s="3" t="s">
        <v>15</v>
      </c>
      <c r="H328" t="str">
        <f>VLOOKUP(Data!G328,TblDV[],2,TRUE)</f>
        <v>Transport</v>
      </c>
      <c r="I328" t="str">
        <f>IFERROR(VLOOKUP(H328,TblDV[],3,TRUE),"Expense")</f>
        <v>Expense</v>
      </c>
    </row>
    <row r="329" spans="1:9" x14ac:dyDescent="0.25">
      <c r="A329" s="5" t="s">
        <v>3</v>
      </c>
      <c r="B329" s="4">
        <v>44401</v>
      </c>
      <c r="C329" s="5" t="s">
        <v>4</v>
      </c>
      <c r="D329" s="5">
        <v>5</v>
      </c>
      <c r="E329" s="5"/>
      <c r="F329" s="6">
        <f t="shared" si="5"/>
        <v>-5</v>
      </c>
      <c r="G329" s="3" t="s">
        <v>5</v>
      </c>
      <c r="H329" t="str">
        <f>VLOOKUP(Data!G329,TblDV[],2,TRUE)</f>
        <v>Dining Out</v>
      </c>
      <c r="I329" t="str">
        <f>IFERROR(VLOOKUP(H329,TblDV[],3,TRUE),"Expense")</f>
        <v>Expense</v>
      </c>
    </row>
    <row r="330" spans="1:9" x14ac:dyDescent="0.25">
      <c r="A330" s="2" t="s">
        <v>3</v>
      </c>
      <c r="B330" s="1">
        <v>44402</v>
      </c>
      <c r="C330" s="2" t="s">
        <v>4</v>
      </c>
      <c r="D330" s="2">
        <v>5</v>
      </c>
      <c r="E330" s="2"/>
      <c r="F330" s="6">
        <f t="shared" si="5"/>
        <v>-5</v>
      </c>
      <c r="G330" s="3" t="s">
        <v>5</v>
      </c>
      <c r="H330" t="str">
        <f>VLOOKUP(Data!G330,TblDV[],2,TRUE)</f>
        <v>Dining Out</v>
      </c>
      <c r="I330" t="str">
        <f>IFERROR(VLOOKUP(H330,TblDV[],3,TRUE),"Expense")</f>
        <v>Expense</v>
      </c>
    </row>
    <row r="331" spans="1:9" x14ac:dyDescent="0.25">
      <c r="A331" s="5" t="s">
        <v>3</v>
      </c>
      <c r="B331" s="4">
        <v>44403</v>
      </c>
      <c r="C331" s="5" t="s">
        <v>4</v>
      </c>
      <c r="D331" s="5">
        <v>5</v>
      </c>
      <c r="E331" s="5"/>
      <c r="F331" s="6">
        <f t="shared" si="5"/>
        <v>-5</v>
      </c>
      <c r="G331" s="3" t="s">
        <v>5</v>
      </c>
      <c r="H331" t="str">
        <f>VLOOKUP(Data!G331,TblDV[],2,TRUE)</f>
        <v>Dining Out</v>
      </c>
      <c r="I331" t="str">
        <f>IFERROR(VLOOKUP(H331,TblDV[],3,TRUE),"Expense")</f>
        <v>Expense</v>
      </c>
    </row>
    <row r="332" spans="1:9" x14ac:dyDescent="0.25">
      <c r="A332" s="2" t="s">
        <v>3</v>
      </c>
      <c r="B332" s="1">
        <v>44404</v>
      </c>
      <c r="C332" s="2" t="s">
        <v>4</v>
      </c>
      <c r="D332" s="2">
        <v>5</v>
      </c>
      <c r="E332" s="2"/>
      <c r="F332" s="6">
        <f t="shared" si="5"/>
        <v>-5</v>
      </c>
      <c r="G332" s="3" t="s">
        <v>5</v>
      </c>
      <c r="H332" t="str">
        <f>VLOOKUP(Data!G332,TblDV[],2,TRUE)</f>
        <v>Dining Out</v>
      </c>
      <c r="I332" t="str">
        <f>IFERROR(VLOOKUP(H332,TblDV[],3,TRUE),"Expense")</f>
        <v>Expense</v>
      </c>
    </row>
    <row r="333" spans="1:9" x14ac:dyDescent="0.25">
      <c r="A333" s="5" t="s">
        <v>3</v>
      </c>
      <c r="B333" s="4">
        <v>44405</v>
      </c>
      <c r="C333" s="5" t="s">
        <v>4</v>
      </c>
      <c r="D333" s="5">
        <v>5</v>
      </c>
      <c r="E333" s="5"/>
      <c r="F333" s="6">
        <f t="shared" si="5"/>
        <v>-5</v>
      </c>
      <c r="G333" s="3" t="s">
        <v>5</v>
      </c>
      <c r="H333" t="str">
        <f>VLOOKUP(Data!G333,TblDV[],2,TRUE)</f>
        <v>Dining Out</v>
      </c>
      <c r="I333" t="str">
        <f>IFERROR(VLOOKUP(H333,TblDV[],3,TRUE),"Expense")</f>
        <v>Expense</v>
      </c>
    </row>
    <row r="334" spans="1:9" x14ac:dyDescent="0.25">
      <c r="A334" s="2" t="s">
        <v>3</v>
      </c>
      <c r="B334" s="1">
        <v>44405</v>
      </c>
      <c r="C334" s="2" t="s">
        <v>10</v>
      </c>
      <c r="D334" s="2">
        <v>193</v>
      </c>
      <c r="E334" s="2"/>
      <c r="F334" s="6">
        <f t="shared" si="5"/>
        <v>-193</v>
      </c>
      <c r="G334" s="3" t="s">
        <v>11</v>
      </c>
      <c r="H334" t="str">
        <f>VLOOKUP(Data!G334,TblDV[],2,TRUE)</f>
        <v>Living Expenses</v>
      </c>
      <c r="I334" t="str">
        <f>IFERROR(VLOOKUP(H334,TblDV[],3,TRUE),"Expense")</f>
        <v>Expense</v>
      </c>
    </row>
    <row r="335" spans="1:9" x14ac:dyDescent="0.25">
      <c r="A335" s="5" t="s">
        <v>3</v>
      </c>
      <c r="B335" s="4">
        <v>44406</v>
      </c>
      <c r="C335" s="5" t="s">
        <v>37</v>
      </c>
      <c r="D335" s="5">
        <v>130.80000000000001</v>
      </c>
      <c r="E335" s="5"/>
      <c r="F335" s="6">
        <f t="shared" si="5"/>
        <v>-130.80000000000001</v>
      </c>
      <c r="G335" s="3" t="s">
        <v>19</v>
      </c>
      <c r="H335" t="str">
        <f>VLOOKUP(Data!G335,TblDV[],2,TRUE)</f>
        <v>Discretionary</v>
      </c>
      <c r="I335" t="str">
        <f>IFERROR(VLOOKUP(H335,TblDV[],3,TRUE),"Expense")</f>
        <v>Expense</v>
      </c>
    </row>
    <row r="336" spans="1:9" x14ac:dyDescent="0.25">
      <c r="A336" s="2" t="s">
        <v>3</v>
      </c>
      <c r="B336" s="1">
        <v>44406</v>
      </c>
      <c r="C336" s="2" t="s">
        <v>45</v>
      </c>
      <c r="D336" s="2">
        <v>181.39999999999998</v>
      </c>
      <c r="E336" s="2"/>
      <c r="F336" s="6">
        <f t="shared" si="5"/>
        <v>-181.39999999999998</v>
      </c>
      <c r="G336" s="3" t="s">
        <v>46</v>
      </c>
      <c r="H336" t="str">
        <f>VLOOKUP(Data!G336,TblDV[],2,TRUE)</f>
        <v>Discretionary</v>
      </c>
      <c r="I336" t="str">
        <f>IFERROR(VLOOKUP(H336,TblDV[],3,TRUE),"Expense")</f>
        <v>Expense</v>
      </c>
    </row>
    <row r="337" spans="1:9" x14ac:dyDescent="0.25">
      <c r="A337" s="5" t="s">
        <v>3</v>
      </c>
      <c r="B337" s="4">
        <v>44407</v>
      </c>
      <c r="C337" s="5" t="s">
        <v>18</v>
      </c>
      <c r="D337" s="5">
        <v>151.19999999999999</v>
      </c>
      <c r="E337" s="5"/>
      <c r="F337" s="6">
        <f t="shared" si="5"/>
        <v>-151.19999999999999</v>
      </c>
      <c r="G337" s="3" t="s">
        <v>19</v>
      </c>
      <c r="H337" t="str">
        <f>VLOOKUP(Data!G337,TblDV[],2,TRUE)</f>
        <v>Discretionary</v>
      </c>
      <c r="I337" t="str">
        <f>IFERROR(VLOOKUP(H337,TblDV[],3,TRUE),"Expense")</f>
        <v>Expense</v>
      </c>
    </row>
    <row r="338" spans="1:9" x14ac:dyDescent="0.25">
      <c r="A338" s="2" t="s">
        <v>3</v>
      </c>
      <c r="B338" s="1">
        <v>44407</v>
      </c>
      <c r="C338" s="2" t="s">
        <v>22</v>
      </c>
      <c r="D338" s="2">
        <v>29.300000000000004</v>
      </c>
      <c r="E338" s="2"/>
      <c r="F338" s="6">
        <f t="shared" si="5"/>
        <v>-29.300000000000004</v>
      </c>
      <c r="G338" s="3" t="s">
        <v>23</v>
      </c>
      <c r="H338" t="str">
        <f>VLOOKUP(Data!G338,TblDV[],2,TRUE)</f>
        <v>Transport</v>
      </c>
      <c r="I338" t="str">
        <f>IFERROR(VLOOKUP(H338,TblDV[],3,TRUE),"Expense")</f>
        <v>Expense</v>
      </c>
    </row>
    <row r="339" spans="1:9" x14ac:dyDescent="0.25">
      <c r="A339" s="5" t="s">
        <v>3</v>
      </c>
      <c r="B339" s="4">
        <v>44407</v>
      </c>
      <c r="C339" s="5" t="s">
        <v>43</v>
      </c>
      <c r="D339" s="5">
        <v>15</v>
      </c>
      <c r="E339" s="5"/>
      <c r="F339" s="6">
        <f t="shared" si="5"/>
        <v>-15</v>
      </c>
      <c r="G339" s="3" t="s">
        <v>21</v>
      </c>
      <c r="H339" t="str">
        <f>VLOOKUP(Data!G339,TblDV[],2,TRUE)</f>
        <v>Dining Out</v>
      </c>
      <c r="I339" t="str">
        <f>IFERROR(VLOOKUP(H339,TblDV[],3,TRUE),"Expense")</f>
        <v>Expense</v>
      </c>
    </row>
    <row r="340" spans="1:9" x14ac:dyDescent="0.25">
      <c r="A340" s="2" t="s">
        <v>3</v>
      </c>
      <c r="B340" s="1">
        <v>44408</v>
      </c>
      <c r="C340" s="2" t="s">
        <v>4</v>
      </c>
      <c r="D340" s="2">
        <v>5</v>
      </c>
      <c r="E340" s="2"/>
      <c r="F340" s="6">
        <f t="shared" si="5"/>
        <v>-5</v>
      </c>
      <c r="G340" s="3" t="s">
        <v>5</v>
      </c>
      <c r="H340" t="str">
        <f>VLOOKUP(Data!G340,TblDV[],2,TRUE)</f>
        <v>Dining Out</v>
      </c>
      <c r="I340" t="str">
        <f>IFERROR(VLOOKUP(H340,TblDV[],3,TRUE),"Expense")</f>
        <v>Expense</v>
      </c>
    </row>
    <row r="341" spans="1:9" x14ac:dyDescent="0.25">
      <c r="A341" s="5" t="s">
        <v>3</v>
      </c>
      <c r="B341" s="4">
        <v>44410</v>
      </c>
      <c r="C341" s="5" t="s">
        <v>4</v>
      </c>
      <c r="D341" s="5">
        <v>5</v>
      </c>
      <c r="E341" s="5"/>
      <c r="F341" s="6">
        <f t="shared" si="5"/>
        <v>-5</v>
      </c>
      <c r="G341" s="3" t="s">
        <v>5</v>
      </c>
      <c r="H341" t="str">
        <f>VLOOKUP(Data!G341,TblDV[],2,TRUE)</f>
        <v>Dining Out</v>
      </c>
      <c r="I341" t="str">
        <f>IFERROR(VLOOKUP(H341,TblDV[],3,TRUE),"Expense")</f>
        <v>Expense</v>
      </c>
    </row>
    <row r="342" spans="1:9" x14ac:dyDescent="0.25">
      <c r="A342" s="2" t="s">
        <v>0</v>
      </c>
      <c r="B342" s="1">
        <v>44410</v>
      </c>
      <c r="C342" s="2" t="s">
        <v>1</v>
      </c>
      <c r="D342" s="2"/>
      <c r="E342" s="2">
        <v>4000</v>
      </c>
      <c r="F342" s="6">
        <f t="shared" si="5"/>
        <v>4000</v>
      </c>
      <c r="G342" s="3" t="s">
        <v>2</v>
      </c>
      <c r="H342" t="str">
        <f>VLOOKUP(Data!G342,TblDV[],2,TRUE)</f>
        <v>Salary</v>
      </c>
      <c r="I342" t="str">
        <f>IFERROR(VLOOKUP(H342,TblDV[],3,TRUE),"Expense")</f>
        <v>Income</v>
      </c>
    </row>
    <row r="343" spans="1:9" x14ac:dyDescent="0.25">
      <c r="A343" s="5" t="s">
        <v>3</v>
      </c>
      <c r="B343" s="4">
        <v>44411</v>
      </c>
      <c r="C343" s="5" t="s">
        <v>4</v>
      </c>
      <c r="D343" s="5">
        <v>5</v>
      </c>
      <c r="E343" s="5"/>
      <c r="F343" s="6">
        <f t="shared" si="5"/>
        <v>-5</v>
      </c>
      <c r="G343" s="3" t="s">
        <v>5</v>
      </c>
      <c r="H343" t="str">
        <f>VLOOKUP(Data!G343,TblDV[],2,TRUE)</f>
        <v>Dining Out</v>
      </c>
      <c r="I343" t="str">
        <f>IFERROR(VLOOKUP(H343,TblDV[],3,TRUE),"Expense")</f>
        <v>Expense</v>
      </c>
    </row>
    <row r="344" spans="1:9" x14ac:dyDescent="0.25">
      <c r="A344" s="2" t="s">
        <v>0</v>
      </c>
      <c r="B344" s="1">
        <v>44413</v>
      </c>
      <c r="C344" s="2" t="s">
        <v>6</v>
      </c>
      <c r="D344" s="2">
        <v>900</v>
      </c>
      <c r="E344" s="2"/>
      <c r="F344" s="6">
        <f t="shared" si="5"/>
        <v>-900</v>
      </c>
      <c r="G344" s="3" t="s">
        <v>7</v>
      </c>
      <c r="H344" t="str">
        <f>VLOOKUP(Data!G344,TblDV[],2,TRUE)</f>
        <v>Living Expenses</v>
      </c>
      <c r="I344" t="str">
        <f>IFERROR(VLOOKUP(H344,TblDV[],3,TRUE),"Expense")</f>
        <v>Expense</v>
      </c>
    </row>
    <row r="345" spans="1:9" x14ac:dyDescent="0.25">
      <c r="A345" s="5" t="s">
        <v>0</v>
      </c>
      <c r="B345" s="4">
        <v>44413</v>
      </c>
      <c r="C345" s="5" t="s">
        <v>8</v>
      </c>
      <c r="D345" s="5">
        <v>150</v>
      </c>
      <c r="E345" s="5"/>
      <c r="F345" s="6">
        <f t="shared" si="5"/>
        <v>-150</v>
      </c>
      <c r="G345" s="3" t="s">
        <v>9</v>
      </c>
      <c r="H345" t="str">
        <f>VLOOKUP(Data!G345,TblDV[],2,TRUE)</f>
        <v>Transport</v>
      </c>
      <c r="I345" t="str">
        <f>IFERROR(VLOOKUP(H345,TblDV[],3,TRUE),"Expense")</f>
        <v>Expense</v>
      </c>
    </row>
    <row r="346" spans="1:9" x14ac:dyDescent="0.25">
      <c r="A346" s="2" t="s">
        <v>3</v>
      </c>
      <c r="B346" s="1">
        <v>44413</v>
      </c>
      <c r="C346" s="2" t="s">
        <v>4</v>
      </c>
      <c r="D346" s="2">
        <v>5</v>
      </c>
      <c r="E346" s="2"/>
      <c r="F346" s="6">
        <f t="shared" si="5"/>
        <v>-5</v>
      </c>
      <c r="G346" s="3" t="s">
        <v>5</v>
      </c>
      <c r="H346" t="str">
        <f>VLOOKUP(Data!G346,TblDV[],2,TRUE)</f>
        <v>Dining Out</v>
      </c>
      <c r="I346" t="str">
        <f>IFERROR(VLOOKUP(H346,TblDV[],3,TRUE),"Expense")</f>
        <v>Expense</v>
      </c>
    </row>
    <row r="347" spans="1:9" x14ac:dyDescent="0.25">
      <c r="A347" s="5" t="s">
        <v>3</v>
      </c>
      <c r="B347" s="4">
        <v>44413</v>
      </c>
      <c r="C347" s="5" t="s">
        <v>4</v>
      </c>
      <c r="D347" s="5">
        <v>5</v>
      </c>
      <c r="E347" s="5"/>
      <c r="F347" s="6">
        <f t="shared" si="5"/>
        <v>-5</v>
      </c>
      <c r="G347" s="3" t="s">
        <v>5</v>
      </c>
      <c r="H347" t="str">
        <f>VLOOKUP(Data!G347,TblDV[],2,TRUE)</f>
        <v>Dining Out</v>
      </c>
      <c r="I347" t="str">
        <f>IFERROR(VLOOKUP(H347,TblDV[],3,TRUE),"Expense")</f>
        <v>Expense</v>
      </c>
    </row>
    <row r="348" spans="1:9" x14ac:dyDescent="0.25">
      <c r="A348" s="2" t="s">
        <v>3</v>
      </c>
      <c r="B348" s="1">
        <v>44414</v>
      </c>
      <c r="C348" s="2" t="s">
        <v>4</v>
      </c>
      <c r="D348" s="2">
        <v>5</v>
      </c>
      <c r="E348" s="2"/>
      <c r="F348" s="6">
        <f t="shared" si="5"/>
        <v>-5</v>
      </c>
      <c r="G348" s="3" t="s">
        <v>5</v>
      </c>
      <c r="H348" t="str">
        <f>VLOOKUP(Data!G348,TblDV[],2,TRUE)</f>
        <v>Dining Out</v>
      </c>
      <c r="I348" t="str">
        <f>IFERROR(VLOOKUP(H348,TblDV[],3,TRUE),"Expense")</f>
        <v>Expense</v>
      </c>
    </row>
    <row r="349" spans="1:9" x14ac:dyDescent="0.25">
      <c r="A349" s="5" t="s">
        <v>3</v>
      </c>
      <c r="B349" s="4">
        <v>44415</v>
      </c>
      <c r="C349" s="5" t="s">
        <v>4</v>
      </c>
      <c r="D349" s="5">
        <v>5</v>
      </c>
      <c r="E349" s="5"/>
      <c r="F349" s="6">
        <f t="shared" si="5"/>
        <v>-5</v>
      </c>
      <c r="G349" s="3" t="s">
        <v>5</v>
      </c>
      <c r="H349" t="str">
        <f>VLOOKUP(Data!G349,TblDV[],2,TRUE)</f>
        <v>Dining Out</v>
      </c>
      <c r="I349" t="str">
        <f>IFERROR(VLOOKUP(H349,TblDV[],3,TRUE),"Expense")</f>
        <v>Expense</v>
      </c>
    </row>
    <row r="350" spans="1:9" x14ac:dyDescent="0.25">
      <c r="A350" s="2" t="s">
        <v>3</v>
      </c>
      <c r="B350" s="1">
        <v>44415</v>
      </c>
      <c r="C350" s="2" t="s">
        <v>10</v>
      </c>
      <c r="D350" s="2">
        <v>137</v>
      </c>
      <c r="E350" s="2"/>
      <c r="F350" s="6">
        <f t="shared" si="5"/>
        <v>-137</v>
      </c>
      <c r="G350" s="3" t="s">
        <v>11</v>
      </c>
      <c r="H350" t="str">
        <f>VLOOKUP(Data!G350,TblDV[],2,TRUE)</f>
        <v>Living Expenses</v>
      </c>
      <c r="I350" t="str">
        <f>IFERROR(VLOOKUP(H350,TblDV[],3,TRUE),"Expense")</f>
        <v>Expense</v>
      </c>
    </row>
    <row r="351" spans="1:9" x14ac:dyDescent="0.25">
      <c r="A351" s="5" t="s">
        <v>0</v>
      </c>
      <c r="B351" s="4">
        <v>44418</v>
      </c>
      <c r="C351" s="5" t="s">
        <v>12</v>
      </c>
      <c r="D351" s="5">
        <v>57</v>
      </c>
      <c r="E351" s="5"/>
      <c r="F351" s="6">
        <f t="shared" si="5"/>
        <v>-57</v>
      </c>
      <c r="G351" s="3" t="s">
        <v>13</v>
      </c>
      <c r="H351" t="str">
        <f>VLOOKUP(Data!G351,TblDV[],2,TRUE)</f>
        <v>Living Expenses</v>
      </c>
      <c r="I351" t="str">
        <f>IFERROR(VLOOKUP(H351,TblDV[],3,TRUE),"Expense")</f>
        <v>Expense</v>
      </c>
    </row>
    <row r="352" spans="1:9" x14ac:dyDescent="0.25">
      <c r="A352" s="2" t="s">
        <v>3</v>
      </c>
      <c r="B352" s="1">
        <v>44418</v>
      </c>
      <c r="C352" s="2" t="s">
        <v>4</v>
      </c>
      <c r="D352" s="2">
        <v>5</v>
      </c>
      <c r="E352" s="2"/>
      <c r="F352" s="6">
        <f t="shared" si="5"/>
        <v>-5</v>
      </c>
      <c r="G352" s="3" t="s">
        <v>5</v>
      </c>
      <c r="H352" t="str">
        <f>VLOOKUP(Data!G352,TblDV[],2,TRUE)</f>
        <v>Dining Out</v>
      </c>
      <c r="I352" t="str">
        <f>IFERROR(VLOOKUP(H352,TblDV[],3,TRUE),"Expense")</f>
        <v>Expense</v>
      </c>
    </row>
    <row r="353" spans="1:9" x14ac:dyDescent="0.25">
      <c r="A353" s="5" t="s">
        <v>3</v>
      </c>
      <c r="B353" s="4">
        <v>44419</v>
      </c>
      <c r="C353" s="5" t="s">
        <v>4</v>
      </c>
      <c r="D353" s="5">
        <v>5</v>
      </c>
      <c r="E353" s="5"/>
      <c r="F353" s="6">
        <f t="shared" si="5"/>
        <v>-5</v>
      </c>
      <c r="G353" s="3" t="s">
        <v>5</v>
      </c>
      <c r="H353" t="str">
        <f>VLOOKUP(Data!G353,TblDV[],2,TRUE)</f>
        <v>Dining Out</v>
      </c>
      <c r="I353" t="str">
        <f>IFERROR(VLOOKUP(H353,TblDV[],3,TRUE),"Expense")</f>
        <v>Expense</v>
      </c>
    </row>
    <row r="354" spans="1:9" x14ac:dyDescent="0.25">
      <c r="A354" s="2" t="s">
        <v>3</v>
      </c>
      <c r="B354" s="1">
        <v>44420</v>
      </c>
      <c r="C354" s="2" t="s">
        <v>14</v>
      </c>
      <c r="D354" s="2">
        <v>84.199999999999989</v>
      </c>
      <c r="E354" s="2"/>
      <c r="F354" s="6">
        <f t="shared" si="5"/>
        <v>-84.199999999999989</v>
      </c>
      <c r="G354" s="3" t="s">
        <v>15</v>
      </c>
      <c r="H354" t="str">
        <f>VLOOKUP(Data!G354,TblDV[],2,TRUE)</f>
        <v>Transport</v>
      </c>
      <c r="I354" t="str">
        <f>IFERROR(VLOOKUP(H354,TblDV[],3,TRUE),"Expense")</f>
        <v>Expense</v>
      </c>
    </row>
    <row r="355" spans="1:9" x14ac:dyDescent="0.25">
      <c r="A355" s="5" t="s">
        <v>3</v>
      </c>
      <c r="B355" s="4">
        <v>44420</v>
      </c>
      <c r="C355" s="5" t="s">
        <v>4</v>
      </c>
      <c r="D355" s="5">
        <v>5</v>
      </c>
      <c r="E355" s="5"/>
      <c r="F355" s="6">
        <f t="shared" si="5"/>
        <v>-5</v>
      </c>
      <c r="G355" s="3" t="s">
        <v>5</v>
      </c>
      <c r="H355" t="str">
        <f>VLOOKUP(Data!G355,TblDV[],2,TRUE)</f>
        <v>Dining Out</v>
      </c>
      <c r="I355" t="str">
        <f>IFERROR(VLOOKUP(H355,TblDV[],3,TRUE),"Expense")</f>
        <v>Expense</v>
      </c>
    </row>
    <row r="356" spans="1:9" x14ac:dyDescent="0.25">
      <c r="A356" s="2" t="s">
        <v>3</v>
      </c>
      <c r="B356" s="1">
        <v>44421</v>
      </c>
      <c r="C356" s="2" t="s">
        <v>4</v>
      </c>
      <c r="D356" s="2">
        <v>5</v>
      </c>
      <c r="E356" s="2"/>
      <c r="F356" s="6">
        <f t="shared" si="5"/>
        <v>-5</v>
      </c>
      <c r="G356" s="3" t="s">
        <v>5</v>
      </c>
      <c r="H356" t="str">
        <f>VLOOKUP(Data!G356,TblDV[],2,TRUE)</f>
        <v>Dining Out</v>
      </c>
      <c r="I356" t="str">
        <f>IFERROR(VLOOKUP(H356,TblDV[],3,TRUE),"Expense")</f>
        <v>Expense</v>
      </c>
    </row>
    <row r="357" spans="1:9" x14ac:dyDescent="0.25">
      <c r="A357" s="5" t="s">
        <v>3</v>
      </c>
      <c r="B357" s="4">
        <v>44422</v>
      </c>
      <c r="C357" s="5" t="s">
        <v>10</v>
      </c>
      <c r="D357" s="5">
        <v>142.1</v>
      </c>
      <c r="E357" s="5"/>
      <c r="F357" s="6">
        <f t="shared" si="5"/>
        <v>-142.1</v>
      </c>
      <c r="G357" s="3" t="s">
        <v>11</v>
      </c>
      <c r="H357" t="str">
        <f>VLOOKUP(Data!G357,TblDV[],2,TRUE)</f>
        <v>Living Expenses</v>
      </c>
      <c r="I357" t="str">
        <f>IFERROR(VLOOKUP(H357,TblDV[],3,TRUE),"Expense")</f>
        <v>Expense</v>
      </c>
    </row>
    <row r="358" spans="1:9" x14ac:dyDescent="0.25">
      <c r="A358" s="2" t="s">
        <v>3</v>
      </c>
      <c r="B358" s="1">
        <v>44422</v>
      </c>
      <c r="C358" s="2" t="s">
        <v>4</v>
      </c>
      <c r="D358" s="2">
        <v>5</v>
      </c>
      <c r="E358" s="2"/>
      <c r="F358" s="6">
        <f t="shared" si="5"/>
        <v>-5</v>
      </c>
      <c r="G358" s="3" t="s">
        <v>5</v>
      </c>
      <c r="H358" t="str">
        <f>VLOOKUP(Data!G358,TblDV[],2,TRUE)</f>
        <v>Dining Out</v>
      </c>
      <c r="I358" t="str">
        <f>IFERROR(VLOOKUP(H358,TblDV[],3,TRUE),"Expense")</f>
        <v>Expense</v>
      </c>
    </row>
    <row r="359" spans="1:9" x14ac:dyDescent="0.25">
      <c r="A359" s="5" t="s">
        <v>3</v>
      </c>
      <c r="B359" s="4">
        <v>44423</v>
      </c>
      <c r="C359" s="5" t="s">
        <v>4</v>
      </c>
      <c r="D359" s="5">
        <v>5</v>
      </c>
      <c r="E359" s="5"/>
      <c r="F359" s="6">
        <f t="shared" si="5"/>
        <v>-5</v>
      </c>
      <c r="G359" s="3" t="s">
        <v>5</v>
      </c>
      <c r="H359" t="str">
        <f>VLOOKUP(Data!G359,TblDV[],2,TRUE)</f>
        <v>Dining Out</v>
      </c>
      <c r="I359" t="str">
        <f>IFERROR(VLOOKUP(H359,TblDV[],3,TRUE),"Expense")</f>
        <v>Expense</v>
      </c>
    </row>
    <row r="360" spans="1:9" x14ac:dyDescent="0.25">
      <c r="A360" s="2" t="s">
        <v>3</v>
      </c>
      <c r="B360" s="1">
        <v>44423</v>
      </c>
      <c r="C360" s="2" t="s">
        <v>16</v>
      </c>
      <c r="D360" s="2">
        <v>46.8</v>
      </c>
      <c r="E360" s="2"/>
      <c r="F360" s="6">
        <f t="shared" si="5"/>
        <v>-46.8</v>
      </c>
      <c r="G360" s="3" t="s">
        <v>17</v>
      </c>
      <c r="H360" t="str">
        <f>VLOOKUP(Data!G360,TblDV[],2,TRUE)</f>
        <v>Discretionary</v>
      </c>
      <c r="I360" t="str">
        <f>IFERROR(VLOOKUP(H360,TblDV[],3,TRUE),"Expense")</f>
        <v>Expense</v>
      </c>
    </row>
    <row r="361" spans="1:9" x14ac:dyDescent="0.25">
      <c r="A361" s="5" t="s">
        <v>3</v>
      </c>
      <c r="B361" s="4">
        <v>44423</v>
      </c>
      <c r="C361" s="5" t="s">
        <v>18</v>
      </c>
      <c r="D361" s="5">
        <v>104.70000000000002</v>
      </c>
      <c r="E361" s="5"/>
      <c r="F361" s="6">
        <f t="shared" si="5"/>
        <v>-104.70000000000002</v>
      </c>
      <c r="G361" s="3" t="s">
        <v>19</v>
      </c>
      <c r="H361" t="str">
        <f>VLOOKUP(Data!G361,TblDV[],2,TRUE)</f>
        <v>Discretionary</v>
      </c>
      <c r="I361" t="str">
        <f>IFERROR(VLOOKUP(H361,TblDV[],3,TRUE),"Expense")</f>
        <v>Expense</v>
      </c>
    </row>
    <row r="362" spans="1:9" x14ac:dyDescent="0.25">
      <c r="A362" s="2" t="s">
        <v>3</v>
      </c>
      <c r="B362" s="1">
        <v>44423</v>
      </c>
      <c r="C362" s="2" t="s">
        <v>20</v>
      </c>
      <c r="D362" s="2">
        <v>59.1</v>
      </c>
      <c r="E362" s="2"/>
      <c r="F362" s="6">
        <f t="shared" si="5"/>
        <v>-59.1</v>
      </c>
      <c r="G362" s="3" t="s">
        <v>21</v>
      </c>
      <c r="H362" t="str">
        <f>VLOOKUP(Data!G362,TblDV[],2,TRUE)</f>
        <v>Dining Out</v>
      </c>
      <c r="I362" t="str">
        <f>IFERROR(VLOOKUP(H362,TblDV[],3,TRUE),"Expense")</f>
        <v>Expense</v>
      </c>
    </row>
    <row r="363" spans="1:9" x14ac:dyDescent="0.25">
      <c r="A363" s="5" t="s">
        <v>3</v>
      </c>
      <c r="B363" s="4">
        <v>44424</v>
      </c>
      <c r="C363" s="5" t="s">
        <v>22</v>
      </c>
      <c r="D363" s="5">
        <v>35.1</v>
      </c>
      <c r="E363" s="5"/>
      <c r="F363" s="6">
        <f t="shared" si="5"/>
        <v>-35.1</v>
      </c>
      <c r="G363" s="3" t="s">
        <v>23</v>
      </c>
      <c r="H363" t="str">
        <f>VLOOKUP(Data!G363,TblDV[],2,TRUE)</f>
        <v>Transport</v>
      </c>
      <c r="I363" t="str">
        <f>IFERROR(VLOOKUP(H363,TblDV[],3,TRUE),"Expense")</f>
        <v>Expense</v>
      </c>
    </row>
    <row r="364" spans="1:9" x14ac:dyDescent="0.25">
      <c r="A364" s="2" t="s">
        <v>0</v>
      </c>
      <c r="B364" s="1">
        <v>44425</v>
      </c>
      <c r="C364" s="2" t="s">
        <v>24</v>
      </c>
      <c r="D364" s="2">
        <v>30</v>
      </c>
      <c r="E364" s="2"/>
      <c r="F364" s="6">
        <f t="shared" si="5"/>
        <v>-30</v>
      </c>
      <c r="G364" s="3" t="s">
        <v>25</v>
      </c>
      <c r="H364" t="str">
        <f>VLOOKUP(Data!G364,TblDV[],2,TRUE)</f>
        <v>Discretionary</v>
      </c>
      <c r="I364" t="str">
        <f>IFERROR(VLOOKUP(H364,TblDV[],3,TRUE),"Expense")</f>
        <v>Expense</v>
      </c>
    </row>
    <row r="365" spans="1:9" x14ac:dyDescent="0.25">
      <c r="A365" s="5" t="s">
        <v>3</v>
      </c>
      <c r="B365" s="4">
        <v>44425</v>
      </c>
      <c r="C365" s="5" t="s">
        <v>4</v>
      </c>
      <c r="D365" s="5">
        <v>5</v>
      </c>
      <c r="E365" s="5"/>
      <c r="F365" s="6">
        <f t="shared" si="5"/>
        <v>-5</v>
      </c>
      <c r="G365" s="3" t="s">
        <v>5</v>
      </c>
      <c r="H365" t="str">
        <f>VLOOKUP(Data!G365,TblDV[],2,TRUE)</f>
        <v>Dining Out</v>
      </c>
      <c r="I365" t="str">
        <f>IFERROR(VLOOKUP(H365,TblDV[],3,TRUE),"Expense")</f>
        <v>Expense</v>
      </c>
    </row>
    <row r="366" spans="1:9" x14ac:dyDescent="0.25">
      <c r="A366" s="2" t="s">
        <v>3</v>
      </c>
      <c r="B366" s="1">
        <v>44426</v>
      </c>
      <c r="C366" s="2" t="s">
        <v>4</v>
      </c>
      <c r="D366" s="2">
        <v>5</v>
      </c>
      <c r="E366" s="2"/>
      <c r="F366" s="6">
        <f t="shared" si="5"/>
        <v>-5</v>
      </c>
      <c r="G366" s="3" t="s">
        <v>5</v>
      </c>
      <c r="H366" t="str">
        <f>VLOOKUP(Data!G366,TblDV[],2,TRUE)</f>
        <v>Dining Out</v>
      </c>
      <c r="I366" t="str">
        <f>IFERROR(VLOOKUP(H366,TblDV[],3,TRUE),"Expense")</f>
        <v>Expense</v>
      </c>
    </row>
    <row r="367" spans="1:9" x14ac:dyDescent="0.25">
      <c r="A367" s="5" t="s">
        <v>0</v>
      </c>
      <c r="B367" s="4">
        <v>44426</v>
      </c>
      <c r="C367" s="5" t="s">
        <v>28</v>
      </c>
      <c r="D367" s="5">
        <v>40</v>
      </c>
      <c r="E367" s="5"/>
      <c r="F367" s="6">
        <f t="shared" si="5"/>
        <v>-40</v>
      </c>
      <c r="G367" s="3" t="s">
        <v>29</v>
      </c>
      <c r="H367" t="str">
        <f>VLOOKUP(Data!G367,TblDV[],2,TRUE)</f>
        <v>Living Expenses</v>
      </c>
      <c r="I367" t="str">
        <f>IFERROR(VLOOKUP(H367,TblDV[],3,TRUE),"Expense")</f>
        <v>Expense</v>
      </c>
    </row>
    <row r="368" spans="1:9" x14ac:dyDescent="0.25">
      <c r="A368" s="2" t="s">
        <v>3</v>
      </c>
      <c r="B368" s="1">
        <v>44427</v>
      </c>
      <c r="C368" s="2" t="s">
        <v>30</v>
      </c>
      <c r="D368" s="2">
        <v>52.1</v>
      </c>
      <c r="E368" s="2"/>
      <c r="F368" s="6">
        <f t="shared" si="5"/>
        <v>-52.1</v>
      </c>
      <c r="G368" s="3" t="s">
        <v>31</v>
      </c>
      <c r="H368" t="str">
        <f>VLOOKUP(Data!G368,TblDV[],2,TRUE)</f>
        <v>Discretionary</v>
      </c>
      <c r="I368" t="str">
        <f>IFERROR(VLOOKUP(H368,TblDV[],3,TRUE),"Expense")</f>
        <v>Expense</v>
      </c>
    </row>
    <row r="369" spans="1:9" x14ac:dyDescent="0.25">
      <c r="A369" s="5" t="s">
        <v>3</v>
      </c>
      <c r="B369" s="4">
        <v>44427</v>
      </c>
      <c r="C369" s="5" t="s">
        <v>32</v>
      </c>
      <c r="D369" s="5">
        <v>35</v>
      </c>
      <c r="E369" s="5"/>
      <c r="F369" s="6">
        <f t="shared" si="5"/>
        <v>-35</v>
      </c>
      <c r="G369" s="3" t="s">
        <v>17</v>
      </c>
      <c r="H369" t="str">
        <f>VLOOKUP(Data!G369,TblDV[],2,TRUE)</f>
        <v>Discretionary</v>
      </c>
      <c r="I369" t="str">
        <f>IFERROR(VLOOKUP(H369,TblDV[],3,TRUE),"Expense")</f>
        <v>Expense</v>
      </c>
    </row>
    <row r="370" spans="1:9" x14ac:dyDescent="0.25">
      <c r="A370" s="2" t="s">
        <v>3</v>
      </c>
      <c r="B370" s="1">
        <v>44427</v>
      </c>
      <c r="C370" s="2" t="s">
        <v>4</v>
      </c>
      <c r="D370" s="2">
        <v>5</v>
      </c>
      <c r="E370" s="2"/>
      <c r="F370" s="6">
        <f t="shared" si="5"/>
        <v>-5</v>
      </c>
      <c r="G370" s="3" t="s">
        <v>5</v>
      </c>
      <c r="H370" t="str">
        <f>VLOOKUP(Data!G370,TblDV[],2,TRUE)</f>
        <v>Dining Out</v>
      </c>
      <c r="I370" t="str">
        <f>IFERROR(VLOOKUP(H370,TblDV[],3,TRUE),"Expense")</f>
        <v>Expense</v>
      </c>
    </row>
    <row r="371" spans="1:9" x14ac:dyDescent="0.25">
      <c r="A371" s="5" t="s">
        <v>3</v>
      </c>
      <c r="B371" s="4">
        <v>44428</v>
      </c>
      <c r="C371" s="5" t="s">
        <v>4</v>
      </c>
      <c r="D371" s="5">
        <v>5</v>
      </c>
      <c r="E371" s="5"/>
      <c r="F371" s="6">
        <f t="shared" si="5"/>
        <v>-5</v>
      </c>
      <c r="G371" s="3" t="s">
        <v>5</v>
      </c>
      <c r="H371" t="str">
        <f>VLOOKUP(Data!G371,TblDV[],2,TRUE)</f>
        <v>Dining Out</v>
      </c>
      <c r="I371" t="str">
        <f>IFERROR(VLOOKUP(H371,TblDV[],3,TRUE),"Expense")</f>
        <v>Expense</v>
      </c>
    </row>
    <row r="372" spans="1:9" x14ac:dyDescent="0.25">
      <c r="A372" s="2" t="s">
        <v>3</v>
      </c>
      <c r="B372" s="1">
        <v>44429</v>
      </c>
      <c r="C372" s="2" t="s">
        <v>4</v>
      </c>
      <c r="D372" s="2">
        <v>5</v>
      </c>
      <c r="E372" s="2"/>
      <c r="F372" s="6">
        <f t="shared" si="5"/>
        <v>-5</v>
      </c>
      <c r="G372" s="3" t="s">
        <v>5</v>
      </c>
      <c r="H372" t="str">
        <f>VLOOKUP(Data!G372,TblDV[],2,TRUE)</f>
        <v>Dining Out</v>
      </c>
      <c r="I372" t="str">
        <f>IFERROR(VLOOKUP(H372,TblDV[],3,TRUE),"Expense")</f>
        <v>Expense</v>
      </c>
    </row>
    <row r="373" spans="1:9" x14ac:dyDescent="0.25">
      <c r="A373" s="5" t="s">
        <v>3</v>
      </c>
      <c r="B373" s="4">
        <v>44429</v>
      </c>
      <c r="C373" s="5" t="s">
        <v>10</v>
      </c>
      <c r="D373" s="5">
        <v>177</v>
      </c>
      <c r="E373" s="5"/>
      <c r="F373" s="6">
        <f t="shared" si="5"/>
        <v>-177</v>
      </c>
      <c r="G373" s="3" t="s">
        <v>11</v>
      </c>
      <c r="H373" t="str">
        <f>VLOOKUP(Data!G373,TblDV[],2,TRUE)</f>
        <v>Living Expenses</v>
      </c>
      <c r="I373" t="str">
        <f>IFERROR(VLOOKUP(H373,TblDV[],3,TRUE),"Expense")</f>
        <v>Expense</v>
      </c>
    </row>
    <row r="374" spans="1:9" x14ac:dyDescent="0.25">
      <c r="A374" s="2" t="s">
        <v>3</v>
      </c>
      <c r="B374" s="1">
        <v>44430</v>
      </c>
      <c r="C374" s="2" t="s">
        <v>33</v>
      </c>
      <c r="D374" s="2">
        <v>44.2</v>
      </c>
      <c r="E374" s="2"/>
      <c r="F374" s="6">
        <f t="shared" si="5"/>
        <v>-44.2</v>
      </c>
      <c r="G374" s="3" t="s">
        <v>21</v>
      </c>
      <c r="H374" t="str">
        <f>VLOOKUP(Data!G374,TblDV[],2,TRUE)</f>
        <v>Dining Out</v>
      </c>
      <c r="I374" t="str">
        <f>IFERROR(VLOOKUP(H374,TblDV[],3,TRUE),"Expense")</f>
        <v>Expense</v>
      </c>
    </row>
    <row r="375" spans="1:9" x14ac:dyDescent="0.25">
      <c r="A375" s="5" t="s">
        <v>3</v>
      </c>
      <c r="B375" s="4">
        <v>44431</v>
      </c>
      <c r="C375" s="5" t="s">
        <v>34</v>
      </c>
      <c r="D375" s="5">
        <v>19.2</v>
      </c>
      <c r="E375" s="5"/>
      <c r="F375" s="6">
        <f t="shared" si="5"/>
        <v>-19.2</v>
      </c>
      <c r="G375" s="3" t="s">
        <v>21</v>
      </c>
      <c r="H375" t="str">
        <f>VLOOKUP(Data!G375,TblDV[],2,TRUE)</f>
        <v>Dining Out</v>
      </c>
      <c r="I375" t="str">
        <f>IFERROR(VLOOKUP(H375,TblDV[],3,TRUE),"Expense")</f>
        <v>Expense</v>
      </c>
    </row>
    <row r="376" spans="1:9" x14ac:dyDescent="0.25">
      <c r="A376" s="2" t="s">
        <v>0</v>
      </c>
      <c r="B376" s="1">
        <v>44432</v>
      </c>
      <c r="C376" s="2" t="s">
        <v>35</v>
      </c>
      <c r="D376" s="2">
        <v>55</v>
      </c>
      <c r="E376" s="2"/>
      <c r="F376" s="6">
        <f t="shared" si="5"/>
        <v>-55</v>
      </c>
      <c r="G376" s="3" t="s">
        <v>36</v>
      </c>
      <c r="H376" t="str">
        <f>VLOOKUP(Data!G376,TblDV[],2,TRUE)</f>
        <v>Charity</v>
      </c>
      <c r="I376" t="str">
        <f>IFERROR(VLOOKUP(H376,TblDV[],3,TRUE),"Expense")</f>
        <v>Expense</v>
      </c>
    </row>
    <row r="377" spans="1:9" x14ac:dyDescent="0.25">
      <c r="A377" s="5" t="s">
        <v>3</v>
      </c>
      <c r="B377" s="4">
        <v>44432</v>
      </c>
      <c r="C377" s="5" t="s">
        <v>14</v>
      </c>
      <c r="D377" s="5">
        <v>69.700000000000017</v>
      </c>
      <c r="E377" s="5"/>
      <c r="F377" s="6">
        <f t="shared" si="5"/>
        <v>-69.700000000000017</v>
      </c>
      <c r="G377" s="3" t="s">
        <v>15</v>
      </c>
      <c r="H377" t="str">
        <f>VLOOKUP(Data!G377,TblDV[],2,TRUE)</f>
        <v>Transport</v>
      </c>
      <c r="I377" t="str">
        <f>IFERROR(VLOOKUP(H377,TblDV[],3,TRUE),"Expense")</f>
        <v>Expense</v>
      </c>
    </row>
    <row r="378" spans="1:9" x14ac:dyDescent="0.25">
      <c r="A378" s="2" t="s">
        <v>3</v>
      </c>
      <c r="B378" s="1">
        <v>44432</v>
      </c>
      <c r="C378" s="2" t="s">
        <v>4</v>
      </c>
      <c r="D378" s="2">
        <v>5</v>
      </c>
      <c r="E378" s="2"/>
      <c r="F378" s="6">
        <f t="shared" si="5"/>
        <v>-5</v>
      </c>
      <c r="G378" s="3" t="s">
        <v>5</v>
      </c>
      <c r="H378" t="str">
        <f>VLOOKUP(Data!G378,TblDV[],2,TRUE)</f>
        <v>Dining Out</v>
      </c>
      <c r="I378" t="str">
        <f>IFERROR(VLOOKUP(H378,TblDV[],3,TRUE),"Expense")</f>
        <v>Expense</v>
      </c>
    </row>
    <row r="379" spans="1:9" x14ac:dyDescent="0.25">
      <c r="A379" s="5" t="s">
        <v>3</v>
      </c>
      <c r="B379" s="4">
        <v>44433</v>
      </c>
      <c r="C379" s="5" t="s">
        <v>4</v>
      </c>
      <c r="D379" s="5">
        <v>5</v>
      </c>
      <c r="E379" s="5"/>
      <c r="F379" s="6">
        <f t="shared" si="5"/>
        <v>-5</v>
      </c>
      <c r="G379" s="3" t="s">
        <v>5</v>
      </c>
      <c r="H379" t="str">
        <f>VLOOKUP(Data!G379,TblDV[],2,TRUE)</f>
        <v>Dining Out</v>
      </c>
      <c r="I379" t="str">
        <f>IFERROR(VLOOKUP(H379,TblDV[],3,TRUE),"Expense")</f>
        <v>Expense</v>
      </c>
    </row>
    <row r="380" spans="1:9" x14ac:dyDescent="0.25">
      <c r="A380" s="2" t="s">
        <v>3</v>
      </c>
      <c r="B380" s="1">
        <v>44434</v>
      </c>
      <c r="C380" s="2" t="s">
        <v>4</v>
      </c>
      <c r="D380" s="2">
        <v>5</v>
      </c>
      <c r="E380" s="2"/>
      <c r="F380" s="6">
        <f t="shared" si="5"/>
        <v>-5</v>
      </c>
      <c r="G380" s="3" t="s">
        <v>5</v>
      </c>
      <c r="H380" t="str">
        <f>VLOOKUP(Data!G380,TblDV[],2,TRUE)</f>
        <v>Dining Out</v>
      </c>
      <c r="I380" t="str">
        <f>IFERROR(VLOOKUP(H380,TblDV[],3,TRUE),"Expense")</f>
        <v>Expense</v>
      </c>
    </row>
    <row r="381" spans="1:9" x14ac:dyDescent="0.25">
      <c r="A381" s="5" t="s">
        <v>3</v>
      </c>
      <c r="B381" s="4">
        <v>44435</v>
      </c>
      <c r="C381" s="5" t="s">
        <v>4</v>
      </c>
      <c r="D381" s="5">
        <v>5</v>
      </c>
      <c r="E381" s="5"/>
      <c r="F381" s="6">
        <f t="shared" si="5"/>
        <v>-5</v>
      </c>
      <c r="G381" s="3" t="s">
        <v>5</v>
      </c>
      <c r="H381" t="str">
        <f>VLOOKUP(Data!G381,TblDV[],2,TRUE)</f>
        <v>Dining Out</v>
      </c>
      <c r="I381" t="str">
        <f>IFERROR(VLOOKUP(H381,TblDV[],3,TRUE),"Expense")</f>
        <v>Expense</v>
      </c>
    </row>
    <row r="382" spans="1:9" x14ac:dyDescent="0.25">
      <c r="A382" s="2" t="s">
        <v>3</v>
      </c>
      <c r="B382" s="1">
        <v>44436</v>
      </c>
      <c r="C382" s="2" t="s">
        <v>4</v>
      </c>
      <c r="D382" s="2">
        <v>5</v>
      </c>
      <c r="E382" s="2"/>
      <c r="F382" s="6">
        <f t="shared" si="5"/>
        <v>-5</v>
      </c>
      <c r="G382" s="3" t="s">
        <v>5</v>
      </c>
      <c r="H382" t="str">
        <f>VLOOKUP(Data!G382,TblDV[],2,TRUE)</f>
        <v>Dining Out</v>
      </c>
      <c r="I382" t="str">
        <f>IFERROR(VLOOKUP(H382,TblDV[],3,TRUE),"Expense")</f>
        <v>Expense</v>
      </c>
    </row>
    <row r="383" spans="1:9" x14ac:dyDescent="0.25">
      <c r="A383" s="5" t="s">
        <v>3</v>
      </c>
      <c r="B383" s="4">
        <v>44436</v>
      </c>
      <c r="C383" s="5" t="s">
        <v>10</v>
      </c>
      <c r="D383" s="5">
        <v>117</v>
      </c>
      <c r="E383" s="5"/>
      <c r="F383" s="6">
        <f t="shared" si="5"/>
        <v>-117</v>
      </c>
      <c r="G383" s="3" t="s">
        <v>11</v>
      </c>
      <c r="H383" t="str">
        <f>VLOOKUP(Data!G383,TblDV[],2,TRUE)</f>
        <v>Living Expenses</v>
      </c>
      <c r="I383" t="str">
        <f>IFERROR(VLOOKUP(H383,TblDV[],3,TRUE),"Expense")</f>
        <v>Expense</v>
      </c>
    </row>
    <row r="384" spans="1:9" x14ac:dyDescent="0.25">
      <c r="A384" s="2" t="s">
        <v>3</v>
      </c>
      <c r="B384" s="1">
        <v>44437</v>
      </c>
      <c r="C384" s="2" t="s">
        <v>37</v>
      </c>
      <c r="D384" s="2">
        <v>131.9</v>
      </c>
      <c r="E384" s="2"/>
      <c r="F384" s="6">
        <f t="shared" si="5"/>
        <v>-131.9</v>
      </c>
      <c r="G384" s="3" t="s">
        <v>19</v>
      </c>
      <c r="H384" t="str">
        <f>VLOOKUP(Data!G384,TblDV[],2,TRUE)</f>
        <v>Discretionary</v>
      </c>
      <c r="I384" t="str">
        <f>IFERROR(VLOOKUP(H384,TblDV[],3,TRUE),"Expense")</f>
        <v>Expense</v>
      </c>
    </row>
    <row r="385" spans="1:9" x14ac:dyDescent="0.25">
      <c r="A385" s="5" t="s">
        <v>3</v>
      </c>
      <c r="B385" s="4">
        <v>44437</v>
      </c>
      <c r="C385" s="5" t="s">
        <v>38</v>
      </c>
      <c r="D385" s="5">
        <v>182.39999999999998</v>
      </c>
      <c r="E385" s="5"/>
      <c r="F385" s="6">
        <f t="shared" si="5"/>
        <v>-182.39999999999998</v>
      </c>
      <c r="G385" s="3" t="s">
        <v>17</v>
      </c>
      <c r="H385" t="str">
        <f>VLOOKUP(Data!G385,TblDV[],2,TRUE)</f>
        <v>Discretionary</v>
      </c>
      <c r="I385" t="str">
        <f>IFERROR(VLOOKUP(H385,TblDV[],3,TRUE),"Expense")</f>
        <v>Expense</v>
      </c>
    </row>
    <row r="386" spans="1:9" x14ac:dyDescent="0.25">
      <c r="A386" s="2" t="s">
        <v>3</v>
      </c>
      <c r="B386" s="1">
        <v>44438</v>
      </c>
      <c r="C386" s="2" t="s">
        <v>18</v>
      </c>
      <c r="D386" s="2">
        <v>152.29999999999998</v>
      </c>
      <c r="E386" s="2"/>
      <c r="F386" s="6">
        <f t="shared" ref="F386:F449" si="6">E386-D386</f>
        <v>-152.29999999999998</v>
      </c>
      <c r="G386" s="3" t="s">
        <v>19</v>
      </c>
      <c r="H386" t="str">
        <f>VLOOKUP(Data!G386,TblDV[],2,TRUE)</f>
        <v>Discretionary</v>
      </c>
      <c r="I386" t="str">
        <f>IFERROR(VLOOKUP(H386,TblDV[],3,TRUE),"Expense")</f>
        <v>Expense</v>
      </c>
    </row>
    <row r="387" spans="1:9" x14ac:dyDescent="0.25">
      <c r="A387" s="5" t="s">
        <v>3</v>
      </c>
      <c r="B387" s="4">
        <v>44438</v>
      </c>
      <c r="C387" s="5" t="s">
        <v>22</v>
      </c>
      <c r="D387" s="5">
        <v>30.300000000000004</v>
      </c>
      <c r="E387" s="5"/>
      <c r="F387" s="6">
        <f t="shared" si="6"/>
        <v>-30.300000000000004</v>
      </c>
      <c r="G387" s="3" t="s">
        <v>23</v>
      </c>
      <c r="H387" t="str">
        <f>VLOOKUP(Data!G387,TblDV[],2,TRUE)</f>
        <v>Transport</v>
      </c>
      <c r="I387" t="str">
        <f>IFERROR(VLOOKUP(H387,TblDV[],3,TRUE),"Expense")</f>
        <v>Expense</v>
      </c>
    </row>
    <row r="388" spans="1:9" x14ac:dyDescent="0.25">
      <c r="A388" s="2" t="s">
        <v>3</v>
      </c>
      <c r="B388" s="1">
        <v>44438</v>
      </c>
      <c r="C388" s="2" t="s">
        <v>43</v>
      </c>
      <c r="D388" s="2">
        <v>15</v>
      </c>
      <c r="E388" s="2"/>
      <c r="F388" s="6">
        <f t="shared" si="6"/>
        <v>-15</v>
      </c>
      <c r="G388" s="3" t="s">
        <v>21</v>
      </c>
      <c r="H388" t="str">
        <f>VLOOKUP(Data!G388,TblDV[],2,TRUE)</f>
        <v>Dining Out</v>
      </c>
      <c r="I388" t="str">
        <f>IFERROR(VLOOKUP(H388,TblDV[],3,TRUE),"Expense")</f>
        <v>Expense</v>
      </c>
    </row>
    <row r="389" spans="1:9" x14ac:dyDescent="0.25">
      <c r="A389" s="5" t="s">
        <v>3</v>
      </c>
      <c r="B389" s="4">
        <v>44439</v>
      </c>
      <c r="C389" s="5" t="s">
        <v>4</v>
      </c>
      <c r="D389" s="5">
        <v>5</v>
      </c>
      <c r="E389" s="5"/>
      <c r="F389" s="6">
        <f t="shared" si="6"/>
        <v>-5</v>
      </c>
      <c r="G389" s="3" t="s">
        <v>5</v>
      </c>
      <c r="H389" t="str">
        <f>VLOOKUP(Data!G389,TblDV[],2,TRUE)</f>
        <v>Dining Out</v>
      </c>
      <c r="I389" t="str">
        <f>IFERROR(VLOOKUP(H389,TblDV[],3,TRUE),"Expense")</f>
        <v>Expense</v>
      </c>
    </row>
    <row r="390" spans="1:9" x14ac:dyDescent="0.25">
      <c r="A390" s="2" t="s">
        <v>3</v>
      </c>
      <c r="B390" s="1">
        <v>44441</v>
      </c>
      <c r="C390" s="2" t="s">
        <v>4</v>
      </c>
      <c r="D390" s="2">
        <v>5</v>
      </c>
      <c r="E390" s="2"/>
      <c r="F390" s="6">
        <f t="shared" si="6"/>
        <v>-5</v>
      </c>
      <c r="G390" s="3" t="s">
        <v>5</v>
      </c>
      <c r="H390" t="str">
        <f>VLOOKUP(Data!G390,TblDV[],2,TRUE)</f>
        <v>Dining Out</v>
      </c>
      <c r="I390" t="str">
        <f>IFERROR(VLOOKUP(H390,TblDV[],3,TRUE),"Expense")</f>
        <v>Expense</v>
      </c>
    </row>
    <row r="391" spans="1:9" x14ac:dyDescent="0.25">
      <c r="A391" s="5" t="s">
        <v>0</v>
      </c>
      <c r="B391" s="4">
        <v>44441</v>
      </c>
      <c r="C391" s="5" t="s">
        <v>1</v>
      </c>
      <c r="D391" s="5"/>
      <c r="E391" s="5">
        <v>4000</v>
      </c>
      <c r="F391" s="6">
        <f t="shared" si="6"/>
        <v>4000</v>
      </c>
      <c r="G391" s="3" t="s">
        <v>2</v>
      </c>
      <c r="H391" t="str">
        <f>VLOOKUP(Data!G391,TblDV[],2,TRUE)</f>
        <v>Salary</v>
      </c>
      <c r="I391" t="str">
        <f>IFERROR(VLOOKUP(H391,TblDV[],3,TRUE),"Expense")</f>
        <v>Income</v>
      </c>
    </row>
    <row r="392" spans="1:9" x14ac:dyDescent="0.25">
      <c r="A392" s="2" t="s">
        <v>3</v>
      </c>
      <c r="B392" s="1">
        <v>44442</v>
      </c>
      <c r="C392" s="2" t="s">
        <v>4</v>
      </c>
      <c r="D392" s="2">
        <v>5</v>
      </c>
      <c r="E392" s="2"/>
      <c r="F392" s="6">
        <f t="shared" si="6"/>
        <v>-5</v>
      </c>
      <c r="G392" s="3" t="s">
        <v>5</v>
      </c>
      <c r="H392" t="str">
        <f>VLOOKUP(Data!G392,TblDV[],2,TRUE)</f>
        <v>Dining Out</v>
      </c>
      <c r="I392" t="str">
        <f>IFERROR(VLOOKUP(H392,TblDV[],3,TRUE),"Expense")</f>
        <v>Expense</v>
      </c>
    </row>
    <row r="393" spans="1:9" x14ac:dyDescent="0.25">
      <c r="A393" s="5" t="s">
        <v>0</v>
      </c>
      <c r="B393" s="4">
        <v>44444</v>
      </c>
      <c r="C393" s="5" t="s">
        <v>6</v>
      </c>
      <c r="D393" s="5">
        <v>900</v>
      </c>
      <c r="E393" s="5"/>
      <c r="F393" s="6">
        <f t="shared" si="6"/>
        <v>-900</v>
      </c>
      <c r="G393" s="3" t="s">
        <v>7</v>
      </c>
      <c r="H393" t="str">
        <f>VLOOKUP(Data!G393,TblDV[],2,TRUE)</f>
        <v>Living Expenses</v>
      </c>
      <c r="I393" t="str">
        <f>IFERROR(VLOOKUP(H393,TblDV[],3,TRUE),"Expense")</f>
        <v>Expense</v>
      </c>
    </row>
    <row r="394" spans="1:9" x14ac:dyDescent="0.25">
      <c r="A394" s="2" t="s">
        <v>0</v>
      </c>
      <c r="B394" s="1">
        <v>44444</v>
      </c>
      <c r="C394" s="2" t="s">
        <v>8</v>
      </c>
      <c r="D394" s="2">
        <v>150</v>
      </c>
      <c r="E394" s="2"/>
      <c r="F394" s="6">
        <f t="shared" si="6"/>
        <v>-150</v>
      </c>
      <c r="G394" s="3" t="s">
        <v>9</v>
      </c>
      <c r="H394" t="str">
        <f>VLOOKUP(Data!G394,TblDV[],2,TRUE)</f>
        <v>Transport</v>
      </c>
      <c r="I394" t="str">
        <f>IFERROR(VLOOKUP(H394,TblDV[],3,TRUE),"Expense")</f>
        <v>Expense</v>
      </c>
    </row>
    <row r="395" spans="1:9" x14ac:dyDescent="0.25">
      <c r="A395" s="5" t="s">
        <v>3</v>
      </c>
      <c r="B395" s="4">
        <v>44444</v>
      </c>
      <c r="C395" s="5" t="s">
        <v>4</v>
      </c>
      <c r="D395" s="5">
        <v>5</v>
      </c>
      <c r="E395" s="5"/>
      <c r="F395" s="6">
        <f t="shared" si="6"/>
        <v>-5</v>
      </c>
      <c r="G395" s="3" t="s">
        <v>5</v>
      </c>
      <c r="H395" t="str">
        <f>VLOOKUP(Data!G395,TblDV[],2,TRUE)</f>
        <v>Dining Out</v>
      </c>
      <c r="I395" t="str">
        <f>IFERROR(VLOOKUP(H395,TblDV[],3,TRUE),"Expense")</f>
        <v>Expense</v>
      </c>
    </row>
    <row r="396" spans="1:9" x14ac:dyDescent="0.25">
      <c r="A396" s="2" t="s">
        <v>3</v>
      </c>
      <c r="B396" s="1">
        <v>44444</v>
      </c>
      <c r="C396" s="2" t="s">
        <v>4</v>
      </c>
      <c r="D396" s="2">
        <v>5</v>
      </c>
      <c r="E396" s="2"/>
      <c r="F396" s="6">
        <f t="shared" si="6"/>
        <v>-5</v>
      </c>
      <c r="G396" s="3" t="s">
        <v>5</v>
      </c>
      <c r="H396" t="str">
        <f>VLOOKUP(Data!G396,TblDV[],2,TRUE)</f>
        <v>Dining Out</v>
      </c>
      <c r="I396" t="str">
        <f>IFERROR(VLOOKUP(H396,TblDV[],3,TRUE),"Expense")</f>
        <v>Expense</v>
      </c>
    </row>
    <row r="397" spans="1:9" x14ac:dyDescent="0.25">
      <c r="A397" s="5" t="s">
        <v>3</v>
      </c>
      <c r="B397" s="4">
        <v>44445</v>
      </c>
      <c r="C397" s="5" t="s">
        <v>4</v>
      </c>
      <c r="D397" s="5">
        <v>5</v>
      </c>
      <c r="E397" s="5"/>
      <c r="F397" s="6">
        <f t="shared" si="6"/>
        <v>-5</v>
      </c>
      <c r="G397" s="3" t="s">
        <v>5</v>
      </c>
      <c r="H397" t="str">
        <f>VLOOKUP(Data!G397,TblDV[],2,TRUE)</f>
        <v>Dining Out</v>
      </c>
      <c r="I397" t="str">
        <f>IFERROR(VLOOKUP(H397,TblDV[],3,TRUE),"Expense")</f>
        <v>Expense</v>
      </c>
    </row>
    <row r="398" spans="1:9" x14ac:dyDescent="0.25">
      <c r="A398" s="2" t="s">
        <v>3</v>
      </c>
      <c r="B398" s="1">
        <v>44446</v>
      </c>
      <c r="C398" s="2" t="s">
        <v>4</v>
      </c>
      <c r="D398" s="2">
        <v>5</v>
      </c>
      <c r="E398" s="2"/>
      <c r="F398" s="6">
        <f t="shared" si="6"/>
        <v>-5</v>
      </c>
      <c r="G398" s="3" t="s">
        <v>5</v>
      </c>
      <c r="H398" t="str">
        <f>VLOOKUP(Data!G398,TblDV[],2,TRUE)</f>
        <v>Dining Out</v>
      </c>
      <c r="I398" t="str">
        <f>IFERROR(VLOOKUP(H398,TblDV[],3,TRUE),"Expense")</f>
        <v>Expense</v>
      </c>
    </row>
    <row r="399" spans="1:9" x14ac:dyDescent="0.25">
      <c r="A399" s="5" t="s">
        <v>3</v>
      </c>
      <c r="B399" s="4">
        <v>44446</v>
      </c>
      <c r="C399" s="5" t="s">
        <v>10</v>
      </c>
      <c r="D399" s="5">
        <v>163.39999999999998</v>
      </c>
      <c r="E399" s="5"/>
      <c r="F399" s="6">
        <f t="shared" si="6"/>
        <v>-163.39999999999998</v>
      </c>
      <c r="G399" s="3" t="s">
        <v>11</v>
      </c>
      <c r="H399" t="str">
        <f>VLOOKUP(Data!G399,TblDV[],2,TRUE)</f>
        <v>Living Expenses</v>
      </c>
      <c r="I399" t="str">
        <f>IFERROR(VLOOKUP(H399,TblDV[],3,TRUE),"Expense")</f>
        <v>Expense</v>
      </c>
    </row>
    <row r="400" spans="1:9" x14ac:dyDescent="0.25">
      <c r="A400" s="2" t="s">
        <v>0</v>
      </c>
      <c r="B400" s="1">
        <v>44449</v>
      </c>
      <c r="C400" s="2" t="s">
        <v>12</v>
      </c>
      <c r="D400" s="2">
        <v>58.1</v>
      </c>
      <c r="E400" s="2"/>
      <c r="F400" s="6">
        <f t="shared" si="6"/>
        <v>-58.1</v>
      </c>
      <c r="G400" s="3" t="s">
        <v>13</v>
      </c>
      <c r="H400" t="str">
        <f>VLOOKUP(Data!G400,TblDV[],2,TRUE)</f>
        <v>Living Expenses</v>
      </c>
      <c r="I400" t="str">
        <f>IFERROR(VLOOKUP(H400,TblDV[],3,TRUE),"Expense")</f>
        <v>Expense</v>
      </c>
    </row>
    <row r="401" spans="1:9" x14ac:dyDescent="0.25">
      <c r="A401" s="5" t="s">
        <v>3</v>
      </c>
      <c r="B401" s="4">
        <v>44449</v>
      </c>
      <c r="C401" s="5" t="s">
        <v>4</v>
      </c>
      <c r="D401" s="5">
        <v>5</v>
      </c>
      <c r="E401" s="5"/>
      <c r="F401" s="6">
        <f t="shared" si="6"/>
        <v>-5</v>
      </c>
      <c r="G401" s="3" t="s">
        <v>5</v>
      </c>
      <c r="H401" t="str">
        <f>VLOOKUP(Data!G401,TblDV[],2,TRUE)</f>
        <v>Dining Out</v>
      </c>
      <c r="I401" t="str">
        <f>IFERROR(VLOOKUP(H401,TblDV[],3,TRUE),"Expense")</f>
        <v>Expense</v>
      </c>
    </row>
    <row r="402" spans="1:9" x14ac:dyDescent="0.25">
      <c r="A402" s="2" t="s">
        <v>3</v>
      </c>
      <c r="B402" s="1">
        <v>44450</v>
      </c>
      <c r="C402" s="2" t="s">
        <v>4</v>
      </c>
      <c r="D402" s="2">
        <v>5</v>
      </c>
      <c r="E402" s="2"/>
      <c r="F402" s="6">
        <f t="shared" si="6"/>
        <v>-5</v>
      </c>
      <c r="G402" s="3" t="s">
        <v>5</v>
      </c>
      <c r="H402" t="str">
        <f>VLOOKUP(Data!G402,TblDV[],2,TRUE)</f>
        <v>Dining Out</v>
      </c>
      <c r="I402" t="str">
        <f>IFERROR(VLOOKUP(H402,TblDV[],3,TRUE),"Expense")</f>
        <v>Expense</v>
      </c>
    </row>
    <row r="403" spans="1:9" x14ac:dyDescent="0.25">
      <c r="A403" s="5" t="s">
        <v>3</v>
      </c>
      <c r="B403" s="4">
        <v>44451</v>
      </c>
      <c r="C403" s="5" t="s">
        <v>14</v>
      </c>
      <c r="D403" s="5">
        <v>85.299999999999983</v>
      </c>
      <c r="E403" s="5"/>
      <c r="F403" s="6">
        <f t="shared" si="6"/>
        <v>-85.299999999999983</v>
      </c>
      <c r="G403" s="3" t="s">
        <v>15</v>
      </c>
      <c r="H403" t="str">
        <f>VLOOKUP(Data!G403,TblDV[],2,TRUE)</f>
        <v>Transport</v>
      </c>
      <c r="I403" t="str">
        <f>IFERROR(VLOOKUP(H403,TblDV[],3,TRUE),"Expense")</f>
        <v>Expense</v>
      </c>
    </row>
    <row r="404" spans="1:9" x14ac:dyDescent="0.25">
      <c r="A404" s="2" t="s">
        <v>3</v>
      </c>
      <c r="B404" s="1">
        <v>44451</v>
      </c>
      <c r="C404" s="2" t="s">
        <v>4</v>
      </c>
      <c r="D404" s="2">
        <v>5</v>
      </c>
      <c r="E404" s="2"/>
      <c r="F404" s="6">
        <f t="shared" si="6"/>
        <v>-5</v>
      </c>
      <c r="G404" s="3" t="s">
        <v>5</v>
      </c>
      <c r="H404" t="str">
        <f>VLOOKUP(Data!G404,TblDV[],2,TRUE)</f>
        <v>Dining Out</v>
      </c>
      <c r="I404" t="str">
        <f>IFERROR(VLOOKUP(H404,TblDV[],3,TRUE),"Expense")</f>
        <v>Expense</v>
      </c>
    </row>
    <row r="405" spans="1:9" x14ac:dyDescent="0.25">
      <c r="A405" s="5" t="s">
        <v>3</v>
      </c>
      <c r="B405" s="4">
        <v>44452</v>
      </c>
      <c r="C405" s="5" t="s">
        <v>4</v>
      </c>
      <c r="D405" s="5">
        <v>5</v>
      </c>
      <c r="E405" s="5"/>
      <c r="F405" s="6">
        <f t="shared" si="6"/>
        <v>-5</v>
      </c>
      <c r="G405" s="3" t="s">
        <v>5</v>
      </c>
      <c r="H405" t="str">
        <f>VLOOKUP(Data!G405,TblDV[],2,TRUE)</f>
        <v>Dining Out</v>
      </c>
      <c r="I405" t="str">
        <f>IFERROR(VLOOKUP(H405,TblDV[],3,TRUE),"Expense")</f>
        <v>Expense</v>
      </c>
    </row>
    <row r="406" spans="1:9" x14ac:dyDescent="0.25">
      <c r="A406" s="2" t="s">
        <v>3</v>
      </c>
      <c r="B406" s="1">
        <v>44453</v>
      </c>
      <c r="C406" s="2" t="s">
        <v>10</v>
      </c>
      <c r="D406" s="2">
        <v>143</v>
      </c>
      <c r="E406" s="2"/>
      <c r="F406" s="6">
        <f t="shared" si="6"/>
        <v>-143</v>
      </c>
      <c r="G406" s="3" t="s">
        <v>11</v>
      </c>
      <c r="H406" t="str">
        <f>VLOOKUP(Data!G406,TblDV[],2,TRUE)</f>
        <v>Living Expenses</v>
      </c>
      <c r="I406" t="str">
        <f>IFERROR(VLOOKUP(H406,TblDV[],3,TRUE),"Expense")</f>
        <v>Expense</v>
      </c>
    </row>
    <row r="407" spans="1:9" x14ac:dyDescent="0.25">
      <c r="A407" s="5" t="s">
        <v>3</v>
      </c>
      <c r="B407" s="4">
        <v>44453</v>
      </c>
      <c r="C407" s="5" t="s">
        <v>4</v>
      </c>
      <c r="D407" s="5">
        <v>5</v>
      </c>
      <c r="E407" s="5"/>
      <c r="F407" s="6">
        <f t="shared" si="6"/>
        <v>-5</v>
      </c>
      <c r="G407" s="3" t="s">
        <v>5</v>
      </c>
      <c r="H407" t="str">
        <f>VLOOKUP(Data!G407,TblDV[],2,TRUE)</f>
        <v>Dining Out</v>
      </c>
      <c r="I407" t="str">
        <f>IFERROR(VLOOKUP(H407,TblDV[],3,TRUE),"Expense")</f>
        <v>Expense</v>
      </c>
    </row>
    <row r="408" spans="1:9" x14ac:dyDescent="0.25">
      <c r="A408" s="2" t="s">
        <v>3</v>
      </c>
      <c r="B408" s="1">
        <v>44454</v>
      </c>
      <c r="C408" s="2" t="s">
        <v>4</v>
      </c>
      <c r="D408" s="2">
        <v>5</v>
      </c>
      <c r="E408" s="2"/>
      <c r="F408" s="6">
        <f t="shared" si="6"/>
        <v>-5</v>
      </c>
      <c r="G408" s="3" t="s">
        <v>5</v>
      </c>
      <c r="H408" t="str">
        <f>VLOOKUP(Data!G408,TblDV[],2,TRUE)</f>
        <v>Dining Out</v>
      </c>
      <c r="I408" t="str">
        <f>IFERROR(VLOOKUP(H408,TblDV[],3,TRUE),"Expense")</f>
        <v>Expense</v>
      </c>
    </row>
    <row r="409" spans="1:9" x14ac:dyDescent="0.25">
      <c r="A409" s="5" t="s">
        <v>3</v>
      </c>
      <c r="B409" s="4">
        <v>44454</v>
      </c>
      <c r="C409" s="5" t="s">
        <v>16</v>
      </c>
      <c r="D409" s="5">
        <v>47.8</v>
      </c>
      <c r="E409" s="5"/>
      <c r="F409" s="6">
        <f t="shared" si="6"/>
        <v>-47.8</v>
      </c>
      <c r="G409" s="3" t="s">
        <v>17</v>
      </c>
      <c r="H409" t="str">
        <f>VLOOKUP(Data!G409,TblDV[],2,TRUE)</f>
        <v>Discretionary</v>
      </c>
      <c r="I409" t="str">
        <f>IFERROR(VLOOKUP(H409,TblDV[],3,TRUE),"Expense")</f>
        <v>Expense</v>
      </c>
    </row>
    <row r="410" spans="1:9" x14ac:dyDescent="0.25">
      <c r="A410" s="2" t="s">
        <v>3</v>
      </c>
      <c r="B410" s="1">
        <v>44454</v>
      </c>
      <c r="C410" s="2" t="s">
        <v>18</v>
      </c>
      <c r="D410" s="2">
        <v>105.80000000000001</v>
      </c>
      <c r="E410" s="2"/>
      <c r="F410" s="6">
        <f t="shared" si="6"/>
        <v>-105.80000000000001</v>
      </c>
      <c r="G410" s="3" t="s">
        <v>19</v>
      </c>
      <c r="H410" t="str">
        <f>VLOOKUP(Data!G410,TblDV[],2,TRUE)</f>
        <v>Discretionary</v>
      </c>
      <c r="I410" t="str">
        <f>IFERROR(VLOOKUP(H410,TblDV[],3,TRUE),"Expense")</f>
        <v>Expense</v>
      </c>
    </row>
    <row r="411" spans="1:9" x14ac:dyDescent="0.25">
      <c r="A411" s="5" t="s">
        <v>3</v>
      </c>
      <c r="B411" s="4">
        <v>44454</v>
      </c>
      <c r="C411" s="5" t="s">
        <v>20</v>
      </c>
      <c r="D411" s="5">
        <v>60.1</v>
      </c>
      <c r="E411" s="5"/>
      <c r="F411" s="6">
        <f t="shared" si="6"/>
        <v>-60.1</v>
      </c>
      <c r="G411" s="3" t="s">
        <v>21</v>
      </c>
      <c r="H411" t="str">
        <f>VLOOKUP(Data!G411,TblDV[],2,TRUE)</f>
        <v>Dining Out</v>
      </c>
      <c r="I411" t="str">
        <f>IFERROR(VLOOKUP(H411,TblDV[],3,TRUE),"Expense")</f>
        <v>Expense</v>
      </c>
    </row>
    <row r="412" spans="1:9" x14ac:dyDescent="0.25">
      <c r="A412" s="2" t="s">
        <v>3</v>
      </c>
      <c r="B412" s="1">
        <v>44455</v>
      </c>
      <c r="C412" s="2" t="s">
        <v>22</v>
      </c>
      <c r="D412" s="2">
        <v>36.200000000000003</v>
      </c>
      <c r="E412" s="2"/>
      <c r="F412" s="6">
        <f t="shared" si="6"/>
        <v>-36.200000000000003</v>
      </c>
      <c r="G412" s="3" t="s">
        <v>23</v>
      </c>
      <c r="H412" t="str">
        <f>VLOOKUP(Data!G412,TblDV[],2,TRUE)</f>
        <v>Transport</v>
      </c>
      <c r="I412" t="str">
        <f>IFERROR(VLOOKUP(H412,TblDV[],3,TRUE),"Expense")</f>
        <v>Expense</v>
      </c>
    </row>
    <row r="413" spans="1:9" x14ac:dyDescent="0.25">
      <c r="A413" s="5" t="s">
        <v>0</v>
      </c>
      <c r="B413" s="4">
        <v>44456</v>
      </c>
      <c r="C413" s="5" t="s">
        <v>24</v>
      </c>
      <c r="D413" s="5">
        <v>30</v>
      </c>
      <c r="E413" s="5"/>
      <c r="F413" s="6">
        <f t="shared" si="6"/>
        <v>-30</v>
      </c>
      <c r="G413" s="3" t="s">
        <v>25</v>
      </c>
      <c r="H413" t="str">
        <f>VLOOKUP(Data!G413,TblDV[],2,TRUE)</f>
        <v>Discretionary</v>
      </c>
      <c r="I413" t="str">
        <f>IFERROR(VLOOKUP(H413,TblDV[],3,TRUE),"Expense")</f>
        <v>Expense</v>
      </c>
    </row>
    <row r="414" spans="1:9" x14ac:dyDescent="0.25">
      <c r="A414" s="2" t="s">
        <v>3</v>
      </c>
      <c r="B414" s="1">
        <v>44456</v>
      </c>
      <c r="C414" s="2" t="s">
        <v>4</v>
      </c>
      <c r="D414" s="2">
        <v>5</v>
      </c>
      <c r="E414" s="2"/>
      <c r="F414" s="6">
        <f t="shared" si="6"/>
        <v>-5</v>
      </c>
      <c r="G414" s="3" t="s">
        <v>5</v>
      </c>
      <c r="H414" t="str">
        <f>VLOOKUP(Data!G414,TblDV[],2,TRUE)</f>
        <v>Dining Out</v>
      </c>
      <c r="I414" t="str">
        <f>IFERROR(VLOOKUP(H414,TblDV[],3,TRUE),"Expense")</f>
        <v>Expense</v>
      </c>
    </row>
    <row r="415" spans="1:9" x14ac:dyDescent="0.25">
      <c r="A415" s="5" t="s">
        <v>3</v>
      </c>
      <c r="B415" s="4">
        <v>44457</v>
      </c>
      <c r="C415" s="5" t="s">
        <v>4</v>
      </c>
      <c r="D415" s="5">
        <v>5</v>
      </c>
      <c r="E415" s="5"/>
      <c r="F415" s="6">
        <f t="shared" si="6"/>
        <v>-5</v>
      </c>
      <c r="G415" s="3" t="s">
        <v>5</v>
      </c>
      <c r="H415" t="str">
        <f>VLOOKUP(Data!G415,TblDV[],2,TRUE)</f>
        <v>Dining Out</v>
      </c>
      <c r="I415" t="str">
        <f>IFERROR(VLOOKUP(H415,TblDV[],3,TRUE),"Expense")</f>
        <v>Expense</v>
      </c>
    </row>
    <row r="416" spans="1:9" x14ac:dyDescent="0.25">
      <c r="A416" s="2" t="s">
        <v>0</v>
      </c>
      <c r="B416" s="1">
        <v>44457</v>
      </c>
      <c r="C416" s="2" t="s">
        <v>28</v>
      </c>
      <c r="D416" s="2">
        <v>40</v>
      </c>
      <c r="E416" s="2"/>
      <c r="F416" s="6">
        <f t="shared" si="6"/>
        <v>-40</v>
      </c>
      <c r="G416" s="3" t="s">
        <v>29</v>
      </c>
      <c r="H416" t="str">
        <f>VLOOKUP(Data!G416,TblDV[],2,TRUE)</f>
        <v>Living Expenses</v>
      </c>
      <c r="I416" t="str">
        <f>IFERROR(VLOOKUP(H416,TblDV[],3,TRUE),"Expense")</f>
        <v>Expense</v>
      </c>
    </row>
    <row r="417" spans="1:9" x14ac:dyDescent="0.25">
      <c r="A417" s="5" t="s">
        <v>3</v>
      </c>
      <c r="B417" s="4">
        <v>44458</v>
      </c>
      <c r="C417" s="5" t="s">
        <v>30</v>
      </c>
      <c r="D417" s="5">
        <v>53</v>
      </c>
      <c r="E417" s="5"/>
      <c r="F417" s="6">
        <f t="shared" si="6"/>
        <v>-53</v>
      </c>
      <c r="G417" s="3" t="s">
        <v>31</v>
      </c>
      <c r="H417" t="str">
        <f>VLOOKUP(Data!G417,TblDV[],2,TRUE)</f>
        <v>Discretionary</v>
      </c>
      <c r="I417" t="str">
        <f>IFERROR(VLOOKUP(H417,TblDV[],3,TRUE),"Expense")</f>
        <v>Expense</v>
      </c>
    </row>
    <row r="418" spans="1:9" x14ac:dyDescent="0.25">
      <c r="A418" s="2" t="s">
        <v>3</v>
      </c>
      <c r="B418" s="1">
        <v>44458</v>
      </c>
      <c r="C418" s="2" t="s">
        <v>32</v>
      </c>
      <c r="D418" s="2">
        <v>35</v>
      </c>
      <c r="E418" s="2"/>
      <c r="F418" s="6">
        <f t="shared" si="6"/>
        <v>-35</v>
      </c>
      <c r="G418" s="3" t="s">
        <v>17</v>
      </c>
      <c r="H418" t="str">
        <f>VLOOKUP(Data!G418,TblDV[],2,TRUE)</f>
        <v>Discretionary</v>
      </c>
      <c r="I418" t="str">
        <f>IFERROR(VLOOKUP(H418,TblDV[],3,TRUE),"Expense")</f>
        <v>Expense</v>
      </c>
    </row>
    <row r="419" spans="1:9" x14ac:dyDescent="0.25">
      <c r="A419" s="5" t="s">
        <v>3</v>
      </c>
      <c r="B419" s="4">
        <v>44458</v>
      </c>
      <c r="C419" s="5" t="s">
        <v>4</v>
      </c>
      <c r="D419" s="5">
        <v>5</v>
      </c>
      <c r="E419" s="5"/>
      <c r="F419" s="6">
        <f t="shared" si="6"/>
        <v>-5</v>
      </c>
      <c r="G419" s="3" t="s">
        <v>5</v>
      </c>
      <c r="H419" t="str">
        <f>VLOOKUP(Data!G419,TblDV[],2,TRUE)</f>
        <v>Dining Out</v>
      </c>
      <c r="I419" t="str">
        <f>IFERROR(VLOOKUP(H419,TblDV[],3,TRUE),"Expense")</f>
        <v>Expense</v>
      </c>
    </row>
    <row r="420" spans="1:9" x14ac:dyDescent="0.25">
      <c r="A420" s="2" t="s">
        <v>3</v>
      </c>
      <c r="B420" s="1">
        <v>44459</v>
      </c>
      <c r="C420" s="2" t="s">
        <v>4</v>
      </c>
      <c r="D420" s="2">
        <v>5</v>
      </c>
      <c r="E420" s="2"/>
      <c r="F420" s="6">
        <f t="shared" si="6"/>
        <v>-5</v>
      </c>
      <c r="G420" s="3" t="s">
        <v>5</v>
      </c>
      <c r="H420" t="str">
        <f>VLOOKUP(Data!G420,TblDV[],2,TRUE)</f>
        <v>Dining Out</v>
      </c>
      <c r="I420" t="str">
        <f>IFERROR(VLOOKUP(H420,TblDV[],3,TRUE),"Expense")</f>
        <v>Expense</v>
      </c>
    </row>
    <row r="421" spans="1:9" x14ac:dyDescent="0.25">
      <c r="A421" s="5" t="s">
        <v>3</v>
      </c>
      <c r="B421" s="4">
        <v>44460</v>
      </c>
      <c r="C421" s="5" t="s">
        <v>4</v>
      </c>
      <c r="D421" s="5">
        <v>5</v>
      </c>
      <c r="E421" s="5"/>
      <c r="F421" s="6">
        <f t="shared" si="6"/>
        <v>-5</v>
      </c>
      <c r="G421" s="3" t="s">
        <v>5</v>
      </c>
      <c r="H421" t="str">
        <f>VLOOKUP(Data!G421,TblDV[],2,TRUE)</f>
        <v>Dining Out</v>
      </c>
      <c r="I421" t="str">
        <f>IFERROR(VLOOKUP(H421,TblDV[],3,TRUE),"Expense")</f>
        <v>Expense</v>
      </c>
    </row>
    <row r="422" spans="1:9" x14ac:dyDescent="0.25">
      <c r="A422" s="2" t="s">
        <v>3</v>
      </c>
      <c r="B422" s="1">
        <v>44460</v>
      </c>
      <c r="C422" s="2" t="s">
        <v>10</v>
      </c>
      <c r="D422" s="2">
        <v>177.9</v>
      </c>
      <c r="E422" s="2"/>
      <c r="F422" s="6">
        <f t="shared" si="6"/>
        <v>-177.9</v>
      </c>
      <c r="G422" s="3" t="s">
        <v>11</v>
      </c>
      <c r="H422" t="str">
        <f>VLOOKUP(Data!G422,TblDV[],2,TRUE)</f>
        <v>Living Expenses</v>
      </c>
      <c r="I422" t="str">
        <f>IFERROR(VLOOKUP(H422,TblDV[],3,TRUE),"Expense")</f>
        <v>Expense</v>
      </c>
    </row>
    <row r="423" spans="1:9" x14ac:dyDescent="0.25">
      <c r="A423" s="5" t="s">
        <v>3</v>
      </c>
      <c r="B423" s="4">
        <v>44461</v>
      </c>
      <c r="C423" s="5" t="s">
        <v>33</v>
      </c>
      <c r="D423" s="5">
        <v>45.300000000000004</v>
      </c>
      <c r="E423" s="5"/>
      <c r="F423" s="6">
        <f t="shared" si="6"/>
        <v>-45.300000000000004</v>
      </c>
      <c r="G423" s="3" t="s">
        <v>21</v>
      </c>
      <c r="H423" t="str">
        <f>VLOOKUP(Data!G423,TblDV[],2,TRUE)</f>
        <v>Dining Out</v>
      </c>
      <c r="I423" t="str">
        <f>IFERROR(VLOOKUP(H423,TblDV[],3,TRUE),"Expense")</f>
        <v>Expense</v>
      </c>
    </row>
    <row r="424" spans="1:9" x14ac:dyDescent="0.25">
      <c r="A424" s="2" t="s">
        <v>3</v>
      </c>
      <c r="B424" s="1">
        <v>44462</v>
      </c>
      <c r="C424" s="2" t="s">
        <v>34</v>
      </c>
      <c r="D424" s="2">
        <v>20.099999999999998</v>
      </c>
      <c r="E424" s="2"/>
      <c r="F424" s="6">
        <f t="shared" si="6"/>
        <v>-20.099999999999998</v>
      </c>
      <c r="G424" s="3" t="s">
        <v>21</v>
      </c>
      <c r="H424" t="str">
        <f>VLOOKUP(Data!G424,TblDV[],2,TRUE)</f>
        <v>Dining Out</v>
      </c>
      <c r="I424" t="str">
        <f>IFERROR(VLOOKUP(H424,TblDV[],3,TRUE),"Expense")</f>
        <v>Expense</v>
      </c>
    </row>
    <row r="425" spans="1:9" x14ac:dyDescent="0.25">
      <c r="A425" s="5" t="s">
        <v>0</v>
      </c>
      <c r="B425" s="4">
        <v>44463</v>
      </c>
      <c r="C425" s="5" t="s">
        <v>35</v>
      </c>
      <c r="D425" s="5">
        <v>55</v>
      </c>
      <c r="E425" s="5"/>
      <c r="F425" s="6">
        <f t="shared" si="6"/>
        <v>-55</v>
      </c>
      <c r="G425" s="3" t="s">
        <v>36</v>
      </c>
      <c r="H425" t="str">
        <f>VLOOKUP(Data!G425,TblDV[],2,TRUE)</f>
        <v>Charity</v>
      </c>
      <c r="I425" t="str">
        <f>IFERROR(VLOOKUP(H425,TblDV[],3,TRUE),"Expense")</f>
        <v>Expense</v>
      </c>
    </row>
    <row r="426" spans="1:9" x14ac:dyDescent="0.25">
      <c r="A426" s="2" t="s">
        <v>3</v>
      </c>
      <c r="B426" s="1">
        <v>44463</v>
      </c>
      <c r="C426" s="2" t="s">
        <v>14</v>
      </c>
      <c r="D426" s="2">
        <v>70.600000000000023</v>
      </c>
      <c r="E426" s="2"/>
      <c r="F426" s="6">
        <f t="shared" si="6"/>
        <v>-70.600000000000023</v>
      </c>
      <c r="G426" s="3" t="s">
        <v>15</v>
      </c>
      <c r="H426" t="str">
        <f>VLOOKUP(Data!G426,TblDV[],2,TRUE)</f>
        <v>Transport</v>
      </c>
      <c r="I426" t="str">
        <f>IFERROR(VLOOKUP(H426,TblDV[],3,TRUE),"Expense")</f>
        <v>Expense</v>
      </c>
    </row>
    <row r="427" spans="1:9" x14ac:dyDescent="0.25">
      <c r="A427" s="5" t="s">
        <v>3</v>
      </c>
      <c r="B427" s="4">
        <v>44463</v>
      </c>
      <c r="C427" s="5" t="s">
        <v>4</v>
      </c>
      <c r="D427" s="5">
        <v>5</v>
      </c>
      <c r="E427" s="5"/>
      <c r="F427" s="6">
        <f t="shared" si="6"/>
        <v>-5</v>
      </c>
      <c r="G427" s="3" t="s">
        <v>5</v>
      </c>
      <c r="H427" t="str">
        <f>VLOOKUP(Data!G427,TblDV[],2,TRUE)</f>
        <v>Dining Out</v>
      </c>
      <c r="I427" t="str">
        <f>IFERROR(VLOOKUP(H427,TblDV[],3,TRUE),"Expense")</f>
        <v>Expense</v>
      </c>
    </row>
    <row r="428" spans="1:9" x14ac:dyDescent="0.25">
      <c r="A428" s="2" t="s">
        <v>3</v>
      </c>
      <c r="B428" s="1">
        <v>44464</v>
      </c>
      <c r="C428" s="2" t="s">
        <v>4</v>
      </c>
      <c r="D428" s="2">
        <v>5</v>
      </c>
      <c r="E428" s="2"/>
      <c r="F428" s="6">
        <f t="shared" si="6"/>
        <v>-5</v>
      </c>
      <c r="G428" s="3" t="s">
        <v>5</v>
      </c>
      <c r="H428" t="str">
        <f>VLOOKUP(Data!G428,TblDV[],2,TRUE)</f>
        <v>Dining Out</v>
      </c>
      <c r="I428" t="str">
        <f>IFERROR(VLOOKUP(H428,TblDV[],3,TRUE),"Expense")</f>
        <v>Expense</v>
      </c>
    </row>
    <row r="429" spans="1:9" x14ac:dyDescent="0.25">
      <c r="A429" s="5" t="s">
        <v>3</v>
      </c>
      <c r="B429" s="4">
        <v>44465</v>
      </c>
      <c r="C429" s="5" t="s">
        <v>4</v>
      </c>
      <c r="D429" s="5">
        <v>5</v>
      </c>
      <c r="E429" s="5"/>
      <c r="F429" s="6">
        <f t="shared" si="6"/>
        <v>-5</v>
      </c>
      <c r="G429" s="3" t="s">
        <v>5</v>
      </c>
      <c r="H429" t="str">
        <f>VLOOKUP(Data!G429,TblDV[],2,TRUE)</f>
        <v>Dining Out</v>
      </c>
      <c r="I429" t="str">
        <f>IFERROR(VLOOKUP(H429,TblDV[],3,TRUE),"Expense")</f>
        <v>Expense</v>
      </c>
    </row>
    <row r="430" spans="1:9" x14ac:dyDescent="0.25">
      <c r="A430" s="2" t="s">
        <v>3</v>
      </c>
      <c r="B430" s="1">
        <v>44466</v>
      </c>
      <c r="C430" s="2" t="s">
        <v>4</v>
      </c>
      <c r="D430" s="2">
        <v>5</v>
      </c>
      <c r="E430" s="2"/>
      <c r="F430" s="6">
        <f t="shared" si="6"/>
        <v>-5</v>
      </c>
      <c r="G430" s="3" t="s">
        <v>5</v>
      </c>
      <c r="H430" t="str">
        <f>VLOOKUP(Data!G430,TblDV[],2,TRUE)</f>
        <v>Dining Out</v>
      </c>
      <c r="I430" t="str">
        <f>IFERROR(VLOOKUP(H430,TblDV[],3,TRUE),"Expense")</f>
        <v>Expense</v>
      </c>
    </row>
    <row r="431" spans="1:9" x14ac:dyDescent="0.25">
      <c r="A431" s="5" t="s">
        <v>3</v>
      </c>
      <c r="B431" s="4">
        <v>44467</v>
      </c>
      <c r="C431" s="5" t="s">
        <v>4</v>
      </c>
      <c r="D431" s="5">
        <v>5</v>
      </c>
      <c r="E431" s="5"/>
      <c r="F431" s="6">
        <f t="shared" si="6"/>
        <v>-5</v>
      </c>
      <c r="G431" s="3" t="s">
        <v>5</v>
      </c>
      <c r="H431" t="str">
        <f>VLOOKUP(Data!G431,TblDV[],2,TRUE)</f>
        <v>Dining Out</v>
      </c>
      <c r="I431" t="str">
        <f>IFERROR(VLOOKUP(H431,TblDV[],3,TRUE),"Expense")</f>
        <v>Expense</v>
      </c>
    </row>
    <row r="432" spans="1:9" x14ac:dyDescent="0.25">
      <c r="A432" s="2" t="s">
        <v>3</v>
      </c>
      <c r="B432" s="1">
        <v>44467</v>
      </c>
      <c r="C432" s="2" t="s">
        <v>10</v>
      </c>
      <c r="D432" s="2">
        <v>223</v>
      </c>
      <c r="E432" s="2"/>
      <c r="F432" s="6">
        <f t="shared" si="6"/>
        <v>-223</v>
      </c>
      <c r="G432" s="3" t="s">
        <v>11</v>
      </c>
      <c r="H432" t="str">
        <f>VLOOKUP(Data!G432,TblDV[],2,TRUE)</f>
        <v>Living Expenses</v>
      </c>
      <c r="I432" t="str">
        <f>IFERROR(VLOOKUP(H432,TblDV[],3,TRUE),"Expense")</f>
        <v>Expense</v>
      </c>
    </row>
    <row r="433" spans="1:9" x14ac:dyDescent="0.25">
      <c r="A433" s="5" t="s">
        <v>3</v>
      </c>
      <c r="B433" s="4">
        <v>44468</v>
      </c>
      <c r="C433" s="5" t="s">
        <v>37</v>
      </c>
      <c r="D433" s="5">
        <v>132.9</v>
      </c>
      <c r="E433" s="5"/>
      <c r="F433" s="6">
        <f t="shared" si="6"/>
        <v>-132.9</v>
      </c>
      <c r="G433" s="3" t="s">
        <v>19</v>
      </c>
      <c r="H433" t="str">
        <f>VLOOKUP(Data!G433,TblDV[],2,TRUE)</f>
        <v>Discretionary</v>
      </c>
      <c r="I433" t="str">
        <f>IFERROR(VLOOKUP(H433,TblDV[],3,TRUE),"Expense")</f>
        <v>Expense</v>
      </c>
    </row>
    <row r="434" spans="1:9" x14ac:dyDescent="0.25">
      <c r="A434" s="2" t="s">
        <v>3</v>
      </c>
      <c r="B434" s="1">
        <v>44468</v>
      </c>
      <c r="C434" s="2" t="s">
        <v>39</v>
      </c>
      <c r="D434" s="2">
        <v>175</v>
      </c>
      <c r="E434" s="2"/>
      <c r="F434" s="6">
        <f t="shared" si="6"/>
        <v>-175</v>
      </c>
      <c r="G434" s="3" t="s">
        <v>19</v>
      </c>
      <c r="H434" t="str">
        <f>VLOOKUP(Data!G434,TblDV[],2,TRUE)</f>
        <v>Discretionary</v>
      </c>
      <c r="I434" t="str">
        <f>IFERROR(VLOOKUP(H434,TblDV[],3,TRUE),"Expense")</f>
        <v>Expense</v>
      </c>
    </row>
    <row r="435" spans="1:9" x14ac:dyDescent="0.25">
      <c r="A435" s="5" t="s">
        <v>3</v>
      </c>
      <c r="B435" s="4">
        <v>44469</v>
      </c>
      <c r="C435" s="5" t="s">
        <v>18</v>
      </c>
      <c r="D435" s="5">
        <v>153.39999999999998</v>
      </c>
      <c r="E435" s="5"/>
      <c r="F435" s="6">
        <f t="shared" si="6"/>
        <v>-153.39999999999998</v>
      </c>
      <c r="G435" s="3" t="s">
        <v>19</v>
      </c>
      <c r="H435" t="str">
        <f>VLOOKUP(Data!G435,TblDV[],2,TRUE)</f>
        <v>Discretionary</v>
      </c>
      <c r="I435" t="str">
        <f>IFERROR(VLOOKUP(H435,TblDV[],3,TRUE),"Expense")</f>
        <v>Expense</v>
      </c>
    </row>
    <row r="436" spans="1:9" x14ac:dyDescent="0.25">
      <c r="A436" s="2" t="s">
        <v>3</v>
      </c>
      <c r="B436" s="1">
        <v>44469</v>
      </c>
      <c r="C436" s="2" t="s">
        <v>22</v>
      </c>
      <c r="D436" s="2">
        <v>31.200000000000003</v>
      </c>
      <c r="E436" s="2"/>
      <c r="F436" s="6">
        <f t="shared" si="6"/>
        <v>-31.200000000000003</v>
      </c>
      <c r="G436" s="3" t="s">
        <v>23</v>
      </c>
      <c r="H436" t="str">
        <f>VLOOKUP(Data!G436,TblDV[],2,TRUE)</f>
        <v>Transport</v>
      </c>
      <c r="I436" t="str">
        <f>IFERROR(VLOOKUP(H436,TblDV[],3,TRUE),"Expense")</f>
        <v>Expense</v>
      </c>
    </row>
    <row r="437" spans="1:9" x14ac:dyDescent="0.25">
      <c r="A437" s="5" t="s">
        <v>3</v>
      </c>
      <c r="B437" s="4">
        <v>44469</v>
      </c>
      <c r="C437" s="5" t="s">
        <v>43</v>
      </c>
      <c r="D437" s="5">
        <v>15</v>
      </c>
      <c r="E437" s="5"/>
      <c r="F437" s="6">
        <f t="shared" si="6"/>
        <v>-15</v>
      </c>
      <c r="G437" s="3" t="s">
        <v>21</v>
      </c>
      <c r="H437" t="str">
        <f>VLOOKUP(Data!G437,TblDV[],2,TRUE)</f>
        <v>Dining Out</v>
      </c>
      <c r="I437" t="str">
        <f>IFERROR(VLOOKUP(H437,TblDV[],3,TRUE),"Expense")</f>
        <v>Expense</v>
      </c>
    </row>
    <row r="438" spans="1:9" x14ac:dyDescent="0.25">
      <c r="A438" s="2" t="s">
        <v>3</v>
      </c>
      <c r="B438" s="1">
        <v>44470</v>
      </c>
      <c r="C438" s="2" t="s">
        <v>4</v>
      </c>
      <c r="D438" s="2">
        <v>5</v>
      </c>
      <c r="E438" s="2"/>
      <c r="F438" s="6">
        <f t="shared" si="6"/>
        <v>-5</v>
      </c>
      <c r="G438" s="3" t="s">
        <v>5</v>
      </c>
      <c r="H438" t="str">
        <f>VLOOKUP(Data!G438,TblDV[],2,TRUE)</f>
        <v>Dining Out</v>
      </c>
      <c r="I438" t="str">
        <f>IFERROR(VLOOKUP(H438,TblDV[],3,TRUE),"Expense")</f>
        <v>Expense</v>
      </c>
    </row>
    <row r="439" spans="1:9" x14ac:dyDescent="0.25">
      <c r="A439" s="5" t="s">
        <v>3</v>
      </c>
      <c r="B439" s="4">
        <v>44472</v>
      </c>
      <c r="C439" s="5" t="s">
        <v>4</v>
      </c>
      <c r="D439" s="5">
        <v>5</v>
      </c>
      <c r="E439" s="5"/>
      <c r="F439" s="6">
        <f t="shared" si="6"/>
        <v>-5</v>
      </c>
      <c r="G439" s="3" t="s">
        <v>5</v>
      </c>
      <c r="H439" t="str">
        <f>VLOOKUP(Data!G439,TblDV[],2,TRUE)</f>
        <v>Dining Out</v>
      </c>
      <c r="I439" t="str">
        <f>IFERROR(VLOOKUP(H439,TblDV[],3,TRUE),"Expense")</f>
        <v>Expense</v>
      </c>
    </row>
    <row r="440" spans="1:9" x14ac:dyDescent="0.25">
      <c r="A440" s="2" t="s">
        <v>0</v>
      </c>
      <c r="B440" s="1">
        <v>44472</v>
      </c>
      <c r="C440" s="2" t="s">
        <v>1</v>
      </c>
      <c r="D440" s="2"/>
      <c r="E440" s="2">
        <v>4000</v>
      </c>
      <c r="F440" s="6">
        <f t="shared" si="6"/>
        <v>4000</v>
      </c>
      <c r="G440" s="3" t="s">
        <v>2</v>
      </c>
      <c r="H440" t="str">
        <f>VLOOKUP(Data!G440,TblDV[],2,TRUE)</f>
        <v>Salary</v>
      </c>
      <c r="I440" t="str">
        <f>IFERROR(VLOOKUP(H440,TblDV[],3,TRUE),"Expense")</f>
        <v>Income</v>
      </c>
    </row>
    <row r="441" spans="1:9" x14ac:dyDescent="0.25">
      <c r="A441" s="5" t="s">
        <v>3</v>
      </c>
      <c r="B441" s="4">
        <v>44473</v>
      </c>
      <c r="C441" s="5" t="s">
        <v>4</v>
      </c>
      <c r="D441" s="5">
        <v>5</v>
      </c>
      <c r="E441" s="5"/>
      <c r="F441" s="6">
        <f t="shared" si="6"/>
        <v>-5</v>
      </c>
      <c r="G441" s="3" t="s">
        <v>5</v>
      </c>
      <c r="H441" t="str">
        <f>VLOOKUP(Data!G441,TblDV[],2,TRUE)</f>
        <v>Dining Out</v>
      </c>
      <c r="I441" t="str">
        <f>IFERROR(VLOOKUP(H441,TblDV[],3,TRUE),"Expense")</f>
        <v>Expense</v>
      </c>
    </row>
    <row r="442" spans="1:9" x14ac:dyDescent="0.25">
      <c r="A442" s="2" t="s">
        <v>0</v>
      </c>
      <c r="B442" s="1">
        <v>44475</v>
      </c>
      <c r="C442" s="2" t="s">
        <v>6</v>
      </c>
      <c r="D442" s="2">
        <v>900</v>
      </c>
      <c r="E442" s="2"/>
      <c r="F442" s="6">
        <f t="shared" si="6"/>
        <v>-900</v>
      </c>
      <c r="G442" s="3" t="s">
        <v>7</v>
      </c>
      <c r="H442" t="str">
        <f>VLOOKUP(Data!G442,TblDV[],2,TRUE)</f>
        <v>Living Expenses</v>
      </c>
      <c r="I442" t="str">
        <f>IFERROR(VLOOKUP(H442,TblDV[],3,TRUE),"Expense")</f>
        <v>Expense</v>
      </c>
    </row>
    <row r="443" spans="1:9" x14ac:dyDescent="0.25">
      <c r="A443" s="5" t="s">
        <v>0</v>
      </c>
      <c r="B443" s="4">
        <v>44475</v>
      </c>
      <c r="C443" s="5" t="s">
        <v>8</v>
      </c>
      <c r="D443" s="5">
        <v>150</v>
      </c>
      <c r="E443" s="5"/>
      <c r="F443" s="6">
        <f t="shared" si="6"/>
        <v>-150</v>
      </c>
      <c r="G443" s="3" t="s">
        <v>9</v>
      </c>
      <c r="H443" t="str">
        <f>VLOOKUP(Data!G443,TblDV[],2,TRUE)</f>
        <v>Transport</v>
      </c>
      <c r="I443" t="str">
        <f>IFERROR(VLOOKUP(H443,TblDV[],3,TRUE),"Expense")</f>
        <v>Expense</v>
      </c>
    </row>
    <row r="444" spans="1:9" x14ac:dyDescent="0.25">
      <c r="A444" s="2" t="s">
        <v>3</v>
      </c>
      <c r="B444" s="1">
        <v>44475</v>
      </c>
      <c r="C444" s="2" t="s">
        <v>4</v>
      </c>
      <c r="D444" s="2">
        <v>5</v>
      </c>
      <c r="E444" s="2"/>
      <c r="F444" s="6">
        <f t="shared" si="6"/>
        <v>-5</v>
      </c>
      <c r="G444" s="3" t="s">
        <v>5</v>
      </c>
      <c r="H444" t="str">
        <f>VLOOKUP(Data!G444,TblDV[],2,TRUE)</f>
        <v>Dining Out</v>
      </c>
      <c r="I444" t="str">
        <f>IFERROR(VLOOKUP(H444,TblDV[],3,TRUE),"Expense")</f>
        <v>Expense</v>
      </c>
    </row>
    <row r="445" spans="1:9" x14ac:dyDescent="0.25">
      <c r="A445" s="5" t="s">
        <v>3</v>
      </c>
      <c r="B445" s="4">
        <v>44475</v>
      </c>
      <c r="C445" s="5" t="s">
        <v>4</v>
      </c>
      <c r="D445" s="5">
        <v>5</v>
      </c>
      <c r="E445" s="5"/>
      <c r="F445" s="6">
        <f t="shared" si="6"/>
        <v>-5</v>
      </c>
      <c r="G445" s="3" t="s">
        <v>5</v>
      </c>
      <c r="H445" t="str">
        <f>VLOOKUP(Data!G445,TblDV[],2,TRUE)</f>
        <v>Dining Out</v>
      </c>
      <c r="I445" t="str">
        <f>IFERROR(VLOOKUP(H445,TblDV[],3,TRUE),"Expense")</f>
        <v>Expense</v>
      </c>
    </row>
    <row r="446" spans="1:9" x14ac:dyDescent="0.25">
      <c r="A446" s="2" t="s">
        <v>3</v>
      </c>
      <c r="B446" s="1">
        <v>44476</v>
      </c>
      <c r="C446" s="2" t="s">
        <v>4</v>
      </c>
      <c r="D446" s="2">
        <v>5</v>
      </c>
      <c r="E446" s="2"/>
      <c r="F446" s="6">
        <f t="shared" si="6"/>
        <v>-5</v>
      </c>
      <c r="G446" s="3" t="s">
        <v>5</v>
      </c>
      <c r="H446" t="str">
        <f>VLOOKUP(Data!G446,TblDV[],2,TRUE)</f>
        <v>Dining Out</v>
      </c>
      <c r="I446" t="str">
        <f>IFERROR(VLOOKUP(H446,TblDV[],3,TRUE),"Expense")</f>
        <v>Expense</v>
      </c>
    </row>
    <row r="447" spans="1:9" x14ac:dyDescent="0.25">
      <c r="A447" s="5" t="s">
        <v>3</v>
      </c>
      <c r="B447" s="4">
        <v>44477</v>
      </c>
      <c r="C447" s="5" t="s">
        <v>4</v>
      </c>
      <c r="D447" s="5">
        <v>5</v>
      </c>
      <c r="E447" s="5"/>
      <c r="F447" s="6">
        <f t="shared" si="6"/>
        <v>-5</v>
      </c>
      <c r="G447" s="3" t="s">
        <v>5</v>
      </c>
      <c r="H447" t="str">
        <f>VLOOKUP(Data!G447,TblDV[],2,TRUE)</f>
        <v>Dining Out</v>
      </c>
      <c r="I447" t="str">
        <f>IFERROR(VLOOKUP(H447,TblDV[],3,TRUE),"Expense")</f>
        <v>Expense</v>
      </c>
    </row>
    <row r="448" spans="1:9" x14ac:dyDescent="0.25">
      <c r="A448" s="2" t="s">
        <v>3</v>
      </c>
      <c r="B448" s="1">
        <v>44477</v>
      </c>
      <c r="C448" s="2" t="s">
        <v>10</v>
      </c>
      <c r="D448" s="2">
        <v>105</v>
      </c>
      <c r="E448" s="2"/>
      <c r="F448" s="6">
        <f t="shared" si="6"/>
        <v>-105</v>
      </c>
      <c r="G448" s="3" t="s">
        <v>11</v>
      </c>
      <c r="H448" t="str">
        <f>VLOOKUP(Data!G448,TblDV[],2,TRUE)</f>
        <v>Living Expenses</v>
      </c>
      <c r="I448" t="str">
        <f>IFERROR(VLOOKUP(H448,TblDV[],3,TRUE),"Expense")</f>
        <v>Expense</v>
      </c>
    </row>
    <row r="449" spans="1:9" x14ac:dyDescent="0.25">
      <c r="A449" s="5" t="s">
        <v>0</v>
      </c>
      <c r="B449" s="4">
        <v>44480</v>
      </c>
      <c r="C449" s="5" t="s">
        <v>12</v>
      </c>
      <c r="D449" s="5">
        <v>59</v>
      </c>
      <c r="E449" s="5"/>
      <c r="F449" s="6">
        <f t="shared" si="6"/>
        <v>-59</v>
      </c>
      <c r="G449" s="3" t="s">
        <v>13</v>
      </c>
      <c r="H449" t="str">
        <f>VLOOKUP(Data!G449,TblDV[],2,TRUE)</f>
        <v>Living Expenses</v>
      </c>
      <c r="I449" t="str">
        <f>IFERROR(VLOOKUP(H449,TblDV[],3,TRUE),"Expense")</f>
        <v>Expense</v>
      </c>
    </row>
    <row r="450" spans="1:9" x14ac:dyDescent="0.25">
      <c r="A450" s="2" t="s">
        <v>3</v>
      </c>
      <c r="B450" s="1">
        <v>44480</v>
      </c>
      <c r="C450" s="2" t="s">
        <v>4</v>
      </c>
      <c r="D450" s="2">
        <v>5</v>
      </c>
      <c r="E450" s="2"/>
      <c r="F450" s="6">
        <f t="shared" ref="F450:F487" si="7">E450-D450</f>
        <v>-5</v>
      </c>
      <c r="G450" s="3" t="s">
        <v>5</v>
      </c>
      <c r="H450" t="str">
        <f>VLOOKUP(Data!G450,TblDV[],2,TRUE)</f>
        <v>Dining Out</v>
      </c>
      <c r="I450" t="str">
        <f>IFERROR(VLOOKUP(H450,TblDV[],3,TRUE),"Expense")</f>
        <v>Expense</v>
      </c>
    </row>
    <row r="451" spans="1:9" x14ac:dyDescent="0.25">
      <c r="A451" s="5" t="s">
        <v>3</v>
      </c>
      <c r="B451" s="4">
        <v>44481</v>
      </c>
      <c r="C451" s="5" t="s">
        <v>4</v>
      </c>
      <c r="D451" s="5">
        <v>5</v>
      </c>
      <c r="E451" s="5"/>
      <c r="F451" s="6">
        <f t="shared" si="7"/>
        <v>-5</v>
      </c>
      <c r="G451" s="3" t="s">
        <v>5</v>
      </c>
      <c r="H451" t="str">
        <f>VLOOKUP(Data!G451,TblDV[],2,TRUE)</f>
        <v>Dining Out</v>
      </c>
      <c r="I451" t="str">
        <f>IFERROR(VLOOKUP(H451,TblDV[],3,TRUE),"Expense")</f>
        <v>Expense</v>
      </c>
    </row>
    <row r="452" spans="1:9" x14ac:dyDescent="0.25">
      <c r="A452" s="2" t="s">
        <v>3</v>
      </c>
      <c r="B452" s="1">
        <v>44482</v>
      </c>
      <c r="C452" s="2" t="s">
        <v>14</v>
      </c>
      <c r="D452" s="2">
        <v>86.399999999999977</v>
      </c>
      <c r="E452" s="2"/>
      <c r="F452" s="6">
        <f t="shared" si="7"/>
        <v>-86.399999999999977</v>
      </c>
      <c r="G452" s="3" t="s">
        <v>15</v>
      </c>
      <c r="H452" t="str">
        <f>VLOOKUP(Data!G452,TblDV[],2,TRUE)</f>
        <v>Transport</v>
      </c>
      <c r="I452" t="str">
        <f>IFERROR(VLOOKUP(H452,TblDV[],3,TRUE),"Expense")</f>
        <v>Expense</v>
      </c>
    </row>
    <row r="453" spans="1:9" x14ac:dyDescent="0.25">
      <c r="A453" s="5" t="s">
        <v>3</v>
      </c>
      <c r="B453" s="4">
        <v>44482</v>
      </c>
      <c r="C453" s="5" t="s">
        <v>4</v>
      </c>
      <c r="D453" s="5">
        <v>5</v>
      </c>
      <c r="E453" s="5"/>
      <c r="F453" s="6">
        <f t="shared" si="7"/>
        <v>-5</v>
      </c>
      <c r="G453" s="3" t="s">
        <v>5</v>
      </c>
      <c r="H453" t="str">
        <f>VLOOKUP(Data!G453,TblDV[],2,TRUE)</f>
        <v>Dining Out</v>
      </c>
      <c r="I453" t="str">
        <f>IFERROR(VLOOKUP(H453,TblDV[],3,TRUE),"Expense")</f>
        <v>Expense</v>
      </c>
    </row>
    <row r="454" spans="1:9" x14ac:dyDescent="0.25">
      <c r="A454" s="2" t="s">
        <v>3</v>
      </c>
      <c r="B454" s="1">
        <v>44483</v>
      </c>
      <c r="C454" s="2" t="s">
        <v>4</v>
      </c>
      <c r="D454" s="2">
        <v>5</v>
      </c>
      <c r="E454" s="2"/>
      <c r="F454" s="6">
        <f t="shared" si="7"/>
        <v>-5</v>
      </c>
      <c r="G454" s="3" t="s">
        <v>5</v>
      </c>
      <c r="H454" t="str">
        <f>VLOOKUP(Data!G454,TblDV[],2,TRUE)</f>
        <v>Dining Out</v>
      </c>
      <c r="I454" t="str">
        <f>IFERROR(VLOOKUP(H454,TblDV[],3,TRUE),"Expense")</f>
        <v>Expense</v>
      </c>
    </row>
    <row r="455" spans="1:9" x14ac:dyDescent="0.25">
      <c r="A455" s="5" t="s">
        <v>3</v>
      </c>
      <c r="B455" s="4">
        <v>44484</v>
      </c>
      <c r="C455" s="5" t="s">
        <v>10</v>
      </c>
      <c r="D455" s="5">
        <v>143.9</v>
      </c>
      <c r="E455" s="5"/>
      <c r="F455" s="6">
        <f t="shared" si="7"/>
        <v>-143.9</v>
      </c>
      <c r="G455" s="3" t="s">
        <v>11</v>
      </c>
      <c r="H455" t="str">
        <f>VLOOKUP(Data!G455,TblDV[],2,TRUE)</f>
        <v>Living Expenses</v>
      </c>
      <c r="I455" t="str">
        <f>IFERROR(VLOOKUP(H455,TblDV[],3,TRUE),"Expense")</f>
        <v>Expense</v>
      </c>
    </row>
    <row r="456" spans="1:9" x14ac:dyDescent="0.25">
      <c r="A456" s="2" t="s">
        <v>3</v>
      </c>
      <c r="B456" s="1">
        <v>44484</v>
      </c>
      <c r="C456" s="2" t="s">
        <v>4</v>
      </c>
      <c r="D456" s="2">
        <v>5</v>
      </c>
      <c r="E456" s="2"/>
      <c r="F456" s="6">
        <f t="shared" si="7"/>
        <v>-5</v>
      </c>
      <c r="G456" s="3" t="s">
        <v>5</v>
      </c>
      <c r="H456" t="str">
        <f>VLOOKUP(Data!G456,TblDV[],2,TRUE)</f>
        <v>Dining Out</v>
      </c>
      <c r="I456" t="str">
        <f>IFERROR(VLOOKUP(H456,TblDV[],3,TRUE),"Expense")</f>
        <v>Expense</v>
      </c>
    </row>
    <row r="457" spans="1:9" x14ac:dyDescent="0.25">
      <c r="A457" s="5" t="s">
        <v>3</v>
      </c>
      <c r="B457" s="4">
        <v>44485</v>
      </c>
      <c r="C457" s="5" t="s">
        <v>4</v>
      </c>
      <c r="D457" s="5">
        <v>5</v>
      </c>
      <c r="E457" s="5"/>
      <c r="F457" s="6">
        <f t="shared" si="7"/>
        <v>-5</v>
      </c>
      <c r="G457" s="3" t="s">
        <v>5</v>
      </c>
      <c r="H457" t="str">
        <f>VLOOKUP(Data!G457,TblDV[],2,TRUE)</f>
        <v>Dining Out</v>
      </c>
      <c r="I457" t="str">
        <f>IFERROR(VLOOKUP(H457,TblDV[],3,TRUE),"Expense")</f>
        <v>Expense</v>
      </c>
    </row>
    <row r="458" spans="1:9" x14ac:dyDescent="0.25">
      <c r="A458" s="2" t="s">
        <v>3</v>
      </c>
      <c r="B458" s="1">
        <v>44485</v>
      </c>
      <c r="C458" s="2" t="s">
        <v>16</v>
      </c>
      <c r="D458" s="2">
        <v>48.8</v>
      </c>
      <c r="E458" s="2"/>
      <c r="F458" s="6">
        <f t="shared" si="7"/>
        <v>-48.8</v>
      </c>
      <c r="G458" s="3" t="s">
        <v>17</v>
      </c>
      <c r="H458" t="str">
        <f>VLOOKUP(Data!G458,TblDV[],2,TRUE)</f>
        <v>Discretionary</v>
      </c>
      <c r="I458" t="str">
        <f>IFERROR(VLOOKUP(H458,TblDV[],3,TRUE),"Expense")</f>
        <v>Expense</v>
      </c>
    </row>
    <row r="459" spans="1:9" x14ac:dyDescent="0.25">
      <c r="A459" s="5" t="s">
        <v>3</v>
      </c>
      <c r="B459" s="4">
        <v>44485</v>
      </c>
      <c r="C459" s="5" t="s">
        <v>18</v>
      </c>
      <c r="D459" s="5">
        <v>106.70000000000002</v>
      </c>
      <c r="E459" s="5"/>
      <c r="F459" s="6">
        <f t="shared" si="7"/>
        <v>-106.70000000000002</v>
      </c>
      <c r="G459" s="3" t="s">
        <v>19</v>
      </c>
      <c r="H459" t="str">
        <f>VLOOKUP(Data!G459,TblDV[],2,TRUE)</f>
        <v>Discretionary</v>
      </c>
      <c r="I459" t="str">
        <f>IFERROR(VLOOKUP(H459,TblDV[],3,TRUE),"Expense")</f>
        <v>Expense</v>
      </c>
    </row>
    <row r="460" spans="1:9" x14ac:dyDescent="0.25">
      <c r="A460" s="2" t="s">
        <v>3</v>
      </c>
      <c r="B460" s="1">
        <v>44485</v>
      </c>
      <c r="C460" s="2" t="s">
        <v>20</v>
      </c>
      <c r="D460" s="2">
        <v>61.1</v>
      </c>
      <c r="E460" s="2"/>
      <c r="F460" s="6">
        <f t="shared" si="7"/>
        <v>-61.1</v>
      </c>
      <c r="G460" s="3" t="s">
        <v>21</v>
      </c>
      <c r="H460" t="str">
        <f>VLOOKUP(Data!G460,TblDV[],2,TRUE)</f>
        <v>Dining Out</v>
      </c>
      <c r="I460" t="str">
        <f>IFERROR(VLOOKUP(H460,TblDV[],3,TRUE),"Expense")</f>
        <v>Expense</v>
      </c>
    </row>
    <row r="461" spans="1:9" x14ac:dyDescent="0.25">
      <c r="A461" s="5" t="s">
        <v>3</v>
      </c>
      <c r="B461" s="4">
        <v>44486</v>
      </c>
      <c r="C461" s="5" t="s">
        <v>22</v>
      </c>
      <c r="D461" s="5">
        <v>37.200000000000003</v>
      </c>
      <c r="E461" s="5"/>
      <c r="F461" s="6">
        <f t="shared" si="7"/>
        <v>-37.200000000000003</v>
      </c>
      <c r="G461" s="3" t="s">
        <v>23</v>
      </c>
      <c r="H461" t="str">
        <f>VLOOKUP(Data!G461,TblDV[],2,TRUE)</f>
        <v>Transport</v>
      </c>
      <c r="I461" t="str">
        <f>IFERROR(VLOOKUP(H461,TblDV[],3,TRUE),"Expense")</f>
        <v>Expense</v>
      </c>
    </row>
    <row r="462" spans="1:9" x14ac:dyDescent="0.25">
      <c r="A462" s="2" t="s">
        <v>0</v>
      </c>
      <c r="B462" s="1">
        <v>44487</v>
      </c>
      <c r="C462" s="2" t="s">
        <v>24</v>
      </c>
      <c r="D462" s="2">
        <v>30</v>
      </c>
      <c r="E462" s="2"/>
      <c r="F462" s="6">
        <f t="shared" si="7"/>
        <v>-30</v>
      </c>
      <c r="G462" s="3" t="s">
        <v>25</v>
      </c>
      <c r="H462" t="str">
        <f>VLOOKUP(Data!G462,TblDV[],2,TRUE)</f>
        <v>Discretionary</v>
      </c>
      <c r="I462" t="str">
        <f>IFERROR(VLOOKUP(H462,TblDV[],3,TRUE),"Expense")</f>
        <v>Expense</v>
      </c>
    </row>
    <row r="463" spans="1:9" x14ac:dyDescent="0.25">
      <c r="A463" s="5" t="s">
        <v>3</v>
      </c>
      <c r="B463" s="4">
        <v>44487</v>
      </c>
      <c r="C463" s="5" t="s">
        <v>4</v>
      </c>
      <c r="D463" s="5">
        <v>5</v>
      </c>
      <c r="E463" s="5"/>
      <c r="F463" s="6">
        <f t="shared" si="7"/>
        <v>-5</v>
      </c>
      <c r="G463" s="3" t="s">
        <v>5</v>
      </c>
      <c r="H463" t="str">
        <f>VLOOKUP(Data!G463,TblDV[],2,TRUE)</f>
        <v>Dining Out</v>
      </c>
      <c r="I463" t="str">
        <f>IFERROR(VLOOKUP(H463,TblDV[],3,TRUE),"Expense")</f>
        <v>Expense</v>
      </c>
    </row>
    <row r="464" spans="1:9" x14ac:dyDescent="0.25">
      <c r="A464" s="2" t="s">
        <v>3</v>
      </c>
      <c r="B464" s="1">
        <v>44488</v>
      </c>
      <c r="C464" s="2" t="s">
        <v>4</v>
      </c>
      <c r="D464" s="2">
        <v>5</v>
      </c>
      <c r="E464" s="2"/>
      <c r="F464" s="6">
        <f t="shared" si="7"/>
        <v>-5</v>
      </c>
      <c r="G464" s="3" t="s">
        <v>5</v>
      </c>
      <c r="H464" t="str">
        <f>VLOOKUP(Data!G464,TblDV[],2,TRUE)</f>
        <v>Dining Out</v>
      </c>
      <c r="I464" t="str">
        <f>IFERROR(VLOOKUP(H464,TblDV[],3,TRUE),"Expense")</f>
        <v>Expense</v>
      </c>
    </row>
    <row r="465" spans="1:9" x14ac:dyDescent="0.25">
      <c r="A465" s="5" t="s">
        <v>0</v>
      </c>
      <c r="B465" s="4">
        <v>44488</v>
      </c>
      <c r="C465" s="5" t="s">
        <v>40</v>
      </c>
      <c r="D465" s="5">
        <v>75</v>
      </c>
      <c r="E465" s="5"/>
      <c r="F465" s="6">
        <f t="shared" si="7"/>
        <v>-75</v>
      </c>
      <c r="G465" s="3" t="s">
        <v>41</v>
      </c>
      <c r="H465" t="str">
        <f>VLOOKUP(Data!G465,TblDV[],2,TRUE)</f>
        <v>Medical</v>
      </c>
      <c r="I465" t="str">
        <f>IFERROR(VLOOKUP(H465,TblDV[],3,TRUE),"Expense")</f>
        <v>Expense</v>
      </c>
    </row>
    <row r="466" spans="1:9" x14ac:dyDescent="0.25">
      <c r="A466" s="2" t="s">
        <v>0</v>
      </c>
      <c r="B466" s="1">
        <v>44488</v>
      </c>
      <c r="C466" s="2" t="s">
        <v>28</v>
      </c>
      <c r="D466" s="2">
        <v>40</v>
      </c>
      <c r="E466" s="2"/>
      <c r="F466" s="6">
        <f t="shared" si="7"/>
        <v>-40</v>
      </c>
      <c r="G466" s="3" t="s">
        <v>29</v>
      </c>
      <c r="H466" t="str">
        <f>VLOOKUP(Data!G466,TblDV[],2,TRUE)</f>
        <v>Living Expenses</v>
      </c>
      <c r="I466" t="str">
        <f>IFERROR(VLOOKUP(H466,TblDV[],3,TRUE),"Expense")</f>
        <v>Expense</v>
      </c>
    </row>
    <row r="467" spans="1:9" x14ac:dyDescent="0.25">
      <c r="A467" s="5" t="s">
        <v>3</v>
      </c>
      <c r="B467" s="4">
        <v>44489</v>
      </c>
      <c r="C467" s="5" t="s">
        <v>30</v>
      </c>
      <c r="D467" s="5">
        <v>54.1</v>
      </c>
      <c r="E467" s="5"/>
      <c r="F467" s="6">
        <f t="shared" si="7"/>
        <v>-54.1</v>
      </c>
      <c r="G467" s="3" t="s">
        <v>31</v>
      </c>
      <c r="H467" t="str">
        <f>VLOOKUP(Data!G467,TblDV[],2,TRUE)</f>
        <v>Discretionary</v>
      </c>
      <c r="I467" t="str">
        <f>IFERROR(VLOOKUP(H467,TblDV[],3,TRUE),"Expense")</f>
        <v>Expense</v>
      </c>
    </row>
    <row r="468" spans="1:9" x14ac:dyDescent="0.25">
      <c r="A468" s="2" t="s">
        <v>3</v>
      </c>
      <c r="B468" s="1">
        <v>44489</v>
      </c>
      <c r="C468" s="2" t="s">
        <v>32</v>
      </c>
      <c r="D468" s="2">
        <v>35</v>
      </c>
      <c r="E468" s="2"/>
      <c r="F468" s="6">
        <f t="shared" si="7"/>
        <v>-35</v>
      </c>
      <c r="G468" s="3" t="s">
        <v>17</v>
      </c>
      <c r="H468" t="str">
        <f>VLOOKUP(Data!G468,TblDV[],2,TRUE)</f>
        <v>Discretionary</v>
      </c>
      <c r="I468" t="str">
        <f>IFERROR(VLOOKUP(H468,TblDV[],3,TRUE),"Expense")</f>
        <v>Expense</v>
      </c>
    </row>
    <row r="469" spans="1:9" x14ac:dyDescent="0.25">
      <c r="A469" s="5" t="s">
        <v>3</v>
      </c>
      <c r="B469" s="4">
        <v>44489</v>
      </c>
      <c r="C469" s="5" t="s">
        <v>4</v>
      </c>
      <c r="D469" s="5">
        <v>5</v>
      </c>
      <c r="E469" s="5"/>
      <c r="F469" s="6">
        <f t="shared" si="7"/>
        <v>-5</v>
      </c>
      <c r="G469" s="3" t="s">
        <v>5</v>
      </c>
      <c r="H469" t="str">
        <f>VLOOKUP(Data!G469,TblDV[],2,TRUE)</f>
        <v>Dining Out</v>
      </c>
      <c r="I469" t="str">
        <f>IFERROR(VLOOKUP(H469,TblDV[],3,TRUE),"Expense")</f>
        <v>Expense</v>
      </c>
    </row>
    <row r="470" spans="1:9" x14ac:dyDescent="0.25">
      <c r="A470" s="2" t="s">
        <v>3</v>
      </c>
      <c r="B470" s="1">
        <v>44490</v>
      </c>
      <c r="C470" s="2" t="s">
        <v>4</v>
      </c>
      <c r="D470" s="2">
        <v>5</v>
      </c>
      <c r="E470" s="2"/>
      <c r="F470" s="6">
        <f t="shared" si="7"/>
        <v>-5</v>
      </c>
      <c r="G470" s="3" t="s">
        <v>5</v>
      </c>
      <c r="H470" t="str">
        <f>VLOOKUP(Data!G470,TblDV[],2,TRUE)</f>
        <v>Dining Out</v>
      </c>
      <c r="I470" t="str">
        <f>IFERROR(VLOOKUP(H470,TblDV[],3,TRUE),"Expense")</f>
        <v>Expense</v>
      </c>
    </row>
    <row r="471" spans="1:9" x14ac:dyDescent="0.25">
      <c r="A471" s="5" t="s">
        <v>3</v>
      </c>
      <c r="B471" s="4">
        <v>44491</v>
      </c>
      <c r="C471" s="5" t="s">
        <v>4</v>
      </c>
      <c r="D471" s="5">
        <v>5</v>
      </c>
      <c r="E471" s="5"/>
      <c r="F471" s="6">
        <f t="shared" si="7"/>
        <v>-5</v>
      </c>
      <c r="G471" s="3" t="s">
        <v>5</v>
      </c>
      <c r="H471" t="str">
        <f>VLOOKUP(Data!G471,TblDV[],2,TRUE)</f>
        <v>Dining Out</v>
      </c>
      <c r="I471" t="str">
        <f>IFERROR(VLOOKUP(H471,TblDV[],3,TRUE),"Expense")</f>
        <v>Expense</v>
      </c>
    </row>
    <row r="472" spans="1:9" x14ac:dyDescent="0.25">
      <c r="A472" s="2" t="s">
        <v>3</v>
      </c>
      <c r="B472" s="1">
        <v>44491</v>
      </c>
      <c r="C472" s="2" t="s">
        <v>10</v>
      </c>
      <c r="D472" s="2">
        <v>178.9</v>
      </c>
      <c r="E472" s="2"/>
      <c r="F472" s="6">
        <f t="shared" si="7"/>
        <v>-178.9</v>
      </c>
      <c r="G472" s="3" t="s">
        <v>11</v>
      </c>
      <c r="H472" t="str">
        <f>VLOOKUP(Data!G472,TblDV[],2,TRUE)</f>
        <v>Living Expenses</v>
      </c>
      <c r="I472" t="str">
        <f>IFERROR(VLOOKUP(H472,TblDV[],3,TRUE),"Expense")</f>
        <v>Expense</v>
      </c>
    </row>
    <row r="473" spans="1:9" x14ac:dyDescent="0.25">
      <c r="A473" s="5" t="s">
        <v>3</v>
      </c>
      <c r="B473" s="4">
        <v>44492</v>
      </c>
      <c r="C473" s="5" t="s">
        <v>33</v>
      </c>
      <c r="D473" s="5">
        <v>46.2</v>
      </c>
      <c r="E473" s="5"/>
      <c r="F473" s="6">
        <f t="shared" si="7"/>
        <v>-46.2</v>
      </c>
      <c r="G473" s="3" t="s">
        <v>21</v>
      </c>
      <c r="H473" t="str">
        <f>VLOOKUP(Data!G473,TblDV[],2,TRUE)</f>
        <v>Dining Out</v>
      </c>
      <c r="I473" t="str">
        <f>IFERROR(VLOOKUP(H473,TblDV[],3,TRUE),"Expense")</f>
        <v>Expense</v>
      </c>
    </row>
    <row r="474" spans="1:9" x14ac:dyDescent="0.25">
      <c r="A474" s="2" t="s">
        <v>3</v>
      </c>
      <c r="B474" s="1">
        <v>44493</v>
      </c>
      <c r="C474" s="2" t="s">
        <v>34</v>
      </c>
      <c r="D474" s="2">
        <v>21.099999999999998</v>
      </c>
      <c r="E474" s="2"/>
      <c r="F474" s="6">
        <f t="shared" si="7"/>
        <v>-21.099999999999998</v>
      </c>
      <c r="G474" s="3" t="s">
        <v>21</v>
      </c>
      <c r="H474" t="str">
        <f>VLOOKUP(Data!G474,TblDV[],2,TRUE)</f>
        <v>Dining Out</v>
      </c>
      <c r="I474" t="str">
        <f>IFERROR(VLOOKUP(H474,TblDV[],3,TRUE),"Expense")</f>
        <v>Expense</v>
      </c>
    </row>
    <row r="475" spans="1:9" x14ac:dyDescent="0.25">
      <c r="A475" s="5" t="s">
        <v>0</v>
      </c>
      <c r="B475" s="4">
        <v>44494</v>
      </c>
      <c r="C475" s="5" t="s">
        <v>35</v>
      </c>
      <c r="D475" s="5">
        <v>55</v>
      </c>
      <c r="E475" s="5"/>
      <c r="F475" s="6">
        <f t="shared" si="7"/>
        <v>-55</v>
      </c>
      <c r="G475" s="3" t="s">
        <v>36</v>
      </c>
      <c r="H475" t="str">
        <f>VLOOKUP(Data!G475,TblDV[],2,TRUE)</f>
        <v>Charity</v>
      </c>
      <c r="I475" t="str">
        <f>IFERROR(VLOOKUP(H475,TblDV[],3,TRUE),"Expense")</f>
        <v>Expense</v>
      </c>
    </row>
    <row r="476" spans="1:9" x14ac:dyDescent="0.25">
      <c r="A476" s="2" t="s">
        <v>3</v>
      </c>
      <c r="B476" s="1">
        <v>44494</v>
      </c>
      <c r="C476" s="2" t="s">
        <v>14</v>
      </c>
      <c r="D476" s="2">
        <v>71.500000000000028</v>
      </c>
      <c r="E476" s="2"/>
      <c r="F476" s="6">
        <f t="shared" si="7"/>
        <v>-71.500000000000028</v>
      </c>
      <c r="G476" s="3" t="s">
        <v>15</v>
      </c>
      <c r="H476" t="str">
        <f>VLOOKUP(Data!G476,TblDV[],2,TRUE)</f>
        <v>Transport</v>
      </c>
      <c r="I476" t="str">
        <f>IFERROR(VLOOKUP(H476,TblDV[],3,TRUE),"Expense")</f>
        <v>Expense</v>
      </c>
    </row>
    <row r="477" spans="1:9" x14ac:dyDescent="0.25">
      <c r="A477" s="5" t="s">
        <v>3</v>
      </c>
      <c r="B477" s="4">
        <v>44494</v>
      </c>
      <c r="C477" s="5" t="s">
        <v>4</v>
      </c>
      <c r="D477" s="5">
        <v>5</v>
      </c>
      <c r="E477" s="5"/>
      <c r="F477" s="6">
        <f t="shared" si="7"/>
        <v>-5</v>
      </c>
      <c r="G477" s="3" t="s">
        <v>5</v>
      </c>
      <c r="H477" t="str">
        <f>VLOOKUP(Data!G477,TblDV[],2,TRUE)</f>
        <v>Dining Out</v>
      </c>
      <c r="I477" t="str">
        <f>IFERROR(VLOOKUP(H477,TblDV[],3,TRUE),"Expense")</f>
        <v>Expense</v>
      </c>
    </row>
    <row r="478" spans="1:9" x14ac:dyDescent="0.25">
      <c r="A478" s="2" t="s">
        <v>3</v>
      </c>
      <c r="B478" s="1">
        <v>44495</v>
      </c>
      <c r="C478" s="2" t="s">
        <v>4</v>
      </c>
      <c r="D478" s="2">
        <v>5</v>
      </c>
      <c r="E478" s="2"/>
      <c r="F478" s="6">
        <f t="shared" si="7"/>
        <v>-5</v>
      </c>
      <c r="G478" s="3" t="s">
        <v>5</v>
      </c>
      <c r="H478" t="str">
        <f>VLOOKUP(Data!G478,TblDV[],2,TRUE)</f>
        <v>Dining Out</v>
      </c>
      <c r="I478" t="str">
        <f>IFERROR(VLOOKUP(H478,TblDV[],3,TRUE),"Expense")</f>
        <v>Expense</v>
      </c>
    </row>
    <row r="479" spans="1:9" x14ac:dyDescent="0.25">
      <c r="A479" s="5" t="s">
        <v>3</v>
      </c>
      <c r="B479" s="4">
        <v>44496</v>
      </c>
      <c r="C479" s="5" t="s">
        <v>4</v>
      </c>
      <c r="D479" s="5">
        <v>5</v>
      </c>
      <c r="E479" s="5"/>
      <c r="F479" s="6">
        <f t="shared" si="7"/>
        <v>-5</v>
      </c>
      <c r="G479" s="3" t="s">
        <v>5</v>
      </c>
      <c r="H479" t="str">
        <f>VLOOKUP(Data!G479,TblDV[],2,TRUE)</f>
        <v>Dining Out</v>
      </c>
      <c r="I479" t="str">
        <f>IFERROR(VLOOKUP(H479,TblDV[],3,TRUE),"Expense")</f>
        <v>Expense</v>
      </c>
    </row>
    <row r="480" spans="1:9" x14ac:dyDescent="0.25">
      <c r="A480" s="2" t="s">
        <v>3</v>
      </c>
      <c r="B480" s="1">
        <v>44497</v>
      </c>
      <c r="C480" s="2" t="s">
        <v>4</v>
      </c>
      <c r="D480" s="2">
        <v>5</v>
      </c>
      <c r="E480" s="2"/>
      <c r="F480" s="6">
        <f t="shared" si="7"/>
        <v>-5</v>
      </c>
      <c r="G480" s="3" t="s">
        <v>5</v>
      </c>
      <c r="H480" t="str">
        <f>VLOOKUP(Data!G480,TblDV[],2,TRUE)</f>
        <v>Dining Out</v>
      </c>
      <c r="I480" t="str">
        <f>IFERROR(VLOOKUP(H480,TblDV[],3,TRUE),"Expense")</f>
        <v>Expense</v>
      </c>
    </row>
    <row r="481" spans="1:9" x14ac:dyDescent="0.25">
      <c r="A481" s="5" t="s">
        <v>3</v>
      </c>
      <c r="B481" s="4">
        <v>44498</v>
      </c>
      <c r="C481" s="5" t="s">
        <v>4</v>
      </c>
      <c r="D481" s="5">
        <v>5</v>
      </c>
      <c r="E481" s="5"/>
      <c r="F481" s="6">
        <f t="shared" si="7"/>
        <v>-5</v>
      </c>
      <c r="G481" s="3" t="s">
        <v>5</v>
      </c>
      <c r="H481" t="str">
        <f>VLOOKUP(Data!G481,TblDV[],2,TRUE)</f>
        <v>Dining Out</v>
      </c>
      <c r="I481" t="str">
        <f>IFERROR(VLOOKUP(H481,TblDV[],3,TRUE),"Expense")</f>
        <v>Expense</v>
      </c>
    </row>
    <row r="482" spans="1:9" x14ac:dyDescent="0.25">
      <c r="A482" s="2" t="s">
        <v>3</v>
      </c>
      <c r="B482" s="1">
        <v>44498</v>
      </c>
      <c r="C482" s="2" t="s">
        <v>10</v>
      </c>
      <c r="D482" s="2">
        <v>189</v>
      </c>
      <c r="E482" s="2"/>
      <c r="F482" s="6">
        <f t="shared" si="7"/>
        <v>-189</v>
      </c>
      <c r="G482" s="3" t="s">
        <v>11</v>
      </c>
      <c r="H482" t="str">
        <f>VLOOKUP(Data!G482,TblDV[],2,TRUE)</f>
        <v>Living Expenses</v>
      </c>
      <c r="I482" t="str">
        <f>IFERROR(VLOOKUP(H482,TblDV[],3,TRUE),"Expense")</f>
        <v>Expense</v>
      </c>
    </row>
    <row r="483" spans="1:9" x14ac:dyDescent="0.25">
      <c r="A483" s="5" t="s">
        <v>3</v>
      </c>
      <c r="B483" s="4">
        <v>44499</v>
      </c>
      <c r="C483" s="5" t="s">
        <v>37</v>
      </c>
      <c r="D483" s="5">
        <v>133.80000000000001</v>
      </c>
      <c r="E483" s="5"/>
      <c r="F483" s="6">
        <f t="shared" si="7"/>
        <v>-133.80000000000001</v>
      </c>
      <c r="G483" s="3" t="s">
        <v>19</v>
      </c>
      <c r="H483" t="str">
        <f>VLOOKUP(Data!G483,TblDV[],2,TRUE)</f>
        <v>Discretionary</v>
      </c>
      <c r="I483" t="str">
        <f>IFERROR(VLOOKUP(H483,TblDV[],3,TRUE),"Expense")</f>
        <v>Expense</v>
      </c>
    </row>
    <row r="484" spans="1:9" x14ac:dyDescent="0.25">
      <c r="A484" s="2" t="s">
        <v>3</v>
      </c>
      <c r="B484" s="1">
        <v>44499</v>
      </c>
      <c r="C484" s="2" t="s">
        <v>38</v>
      </c>
      <c r="D484" s="2">
        <v>184.39999999999998</v>
      </c>
      <c r="E484" s="2"/>
      <c r="F484" s="6">
        <f t="shared" si="7"/>
        <v>-184.39999999999998</v>
      </c>
      <c r="G484" s="3" t="s">
        <v>17</v>
      </c>
      <c r="H484" t="str">
        <f>VLOOKUP(Data!G484,TblDV[],2,TRUE)</f>
        <v>Discretionary</v>
      </c>
      <c r="I484" t="str">
        <f>IFERROR(VLOOKUP(H484,TblDV[],3,TRUE),"Expense")</f>
        <v>Expense</v>
      </c>
    </row>
    <row r="485" spans="1:9" x14ac:dyDescent="0.25">
      <c r="A485" s="5" t="s">
        <v>3</v>
      </c>
      <c r="B485" s="4">
        <v>44500</v>
      </c>
      <c r="C485" s="5" t="s">
        <v>18</v>
      </c>
      <c r="D485" s="5">
        <v>154.49999999999997</v>
      </c>
      <c r="E485" s="5"/>
      <c r="F485" s="6">
        <f t="shared" si="7"/>
        <v>-154.49999999999997</v>
      </c>
      <c r="G485" s="3" t="s">
        <v>19</v>
      </c>
      <c r="H485" t="str">
        <f>VLOOKUP(Data!G485,TblDV[],2,TRUE)</f>
        <v>Discretionary</v>
      </c>
      <c r="I485" t="str">
        <f>IFERROR(VLOOKUP(H485,TblDV[],3,TRUE),"Expense")</f>
        <v>Expense</v>
      </c>
    </row>
    <row r="486" spans="1:9" x14ac:dyDescent="0.25">
      <c r="A486" s="2" t="s">
        <v>3</v>
      </c>
      <c r="B486" s="1">
        <v>44500</v>
      </c>
      <c r="C486" s="2" t="s">
        <v>22</v>
      </c>
      <c r="D486" s="2">
        <v>32.1</v>
      </c>
      <c r="E486" s="2"/>
      <c r="F486" s="6">
        <f t="shared" si="7"/>
        <v>-32.1</v>
      </c>
      <c r="G486" s="3" t="s">
        <v>23</v>
      </c>
      <c r="H486" t="str">
        <f>VLOOKUP(Data!G486,TblDV[],2,TRUE)</f>
        <v>Transport</v>
      </c>
      <c r="I486" t="str">
        <f>IFERROR(VLOOKUP(H486,TblDV[],3,TRUE),"Expense")</f>
        <v>Expense</v>
      </c>
    </row>
    <row r="487" spans="1:9" x14ac:dyDescent="0.25">
      <c r="A487" s="5" t="s">
        <v>3</v>
      </c>
      <c r="B487" s="4">
        <v>44500</v>
      </c>
      <c r="C487" s="5" t="s">
        <v>43</v>
      </c>
      <c r="D487" s="5">
        <v>15</v>
      </c>
      <c r="E487" s="5"/>
      <c r="F487" s="6">
        <f t="shared" si="7"/>
        <v>-15</v>
      </c>
      <c r="G487" s="3" t="s">
        <v>21</v>
      </c>
      <c r="H487" t="str">
        <f>VLOOKUP(Data!G487,TblDV[],2,TRUE)</f>
        <v>Dining Out</v>
      </c>
      <c r="I487" t="str">
        <f>IFERROR(VLOOKUP(H487,TblDV[],3,TRUE),"Expense")</f>
        <v>Expense</v>
      </c>
    </row>
  </sheetData>
  <dataValidations count="1">
    <dataValidation type="list" allowBlank="1" showInputMessage="1" showErrorMessage="1" sqref="G2:G487" xr:uid="{57066762-2EC0-4614-A843-9F73A4A5459C}">
      <formula1>Categories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965B-58F6-4B18-B1F1-8C1996C6C575}">
  <dimension ref="A2:C20"/>
  <sheetViews>
    <sheetView workbookViewId="0">
      <selection activeCell="E15" sqref="E15"/>
    </sheetView>
  </sheetViews>
  <sheetFormatPr defaultRowHeight="15" x14ac:dyDescent="0.25"/>
  <cols>
    <col min="1" max="1" width="14.85546875" bestFit="1" customWidth="1"/>
    <col min="2" max="2" width="15" bestFit="1" customWidth="1"/>
    <col min="3" max="3" width="16" bestFit="1" customWidth="1"/>
  </cols>
  <sheetData>
    <row r="2" spans="1:3" x14ac:dyDescent="0.25">
      <c r="A2" s="10" t="s">
        <v>52</v>
      </c>
      <c r="B2" s="10" t="s">
        <v>55</v>
      </c>
      <c r="C2" s="10" t="s">
        <v>56</v>
      </c>
    </row>
    <row r="3" spans="1:3" x14ac:dyDescent="0.25">
      <c r="A3" t="s">
        <v>19</v>
      </c>
      <c r="B3" t="s">
        <v>57</v>
      </c>
      <c r="C3" t="s">
        <v>58</v>
      </c>
    </row>
    <row r="4" spans="1:3" x14ac:dyDescent="0.25">
      <c r="A4" t="s">
        <v>5</v>
      </c>
      <c r="B4" t="s">
        <v>59</v>
      </c>
      <c r="C4" t="s">
        <v>58</v>
      </c>
    </row>
    <row r="5" spans="1:3" x14ac:dyDescent="0.25">
      <c r="A5" t="s">
        <v>27</v>
      </c>
      <c r="B5" t="s">
        <v>60</v>
      </c>
      <c r="C5" t="s">
        <v>58</v>
      </c>
    </row>
    <row r="6" spans="1:3" x14ac:dyDescent="0.25">
      <c r="A6" t="s">
        <v>41</v>
      </c>
      <c r="B6" t="s">
        <v>60</v>
      </c>
      <c r="C6" t="s">
        <v>58</v>
      </c>
    </row>
    <row r="7" spans="1:3" x14ac:dyDescent="0.25">
      <c r="A7" t="s">
        <v>36</v>
      </c>
      <c r="B7" t="s">
        <v>61</v>
      </c>
      <c r="C7" t="s">
        <v>58</v>
      </c>
    </row>
    <row r="8" spans="1:3" x14ac:dyDescent="0.25">
      <c r="A8" t="s">
        <v>17</v>
      </c>
      <c r="B8" t="s">
        <v>57</v>
      </c>
      <c r="C8" t="s">
        <v>58</v>
      </c>
    </row>
    <row r="9" spans="1:3" x14ac:dyDescent="0.25">
      <c r="A9" t="s">
        <v>46</v>
      </c>
      <c r="B9" t="s">
        <v>57</v>
      </c>
      <c r="C9" t="s">
        <v>58</v>
      </c>
    </row>
    <row r="10" spans="1:3" x14ac:dyDescent="0.25">
      <c r="A10" t="s">
        <v>13</v>
      </c>
      <c r="B10" t="s">
        <v>62</v>
      </c>
      <c r="C10" t="s">
        <v>58</v>
      </c>
    </row>
    <row r="11" spans="1:3" x14ac:dyDescent="0.25">
      <c r="A11" t="s">
        <v>31</v>
      </c>
      <c r="B11" t="s">
        <v>57</v>
      </c>
      <c r="C11" t="s">
        <v>58</v>
      </c>
    </row>
    <row r="12" spans="1:3" x14ac:dyDescent="0.25">
      <c r="A12" t="s">
        <v>11</v>
      </c>
      <c r="B12" t="s">
        <v>62</v>
      </c>
      <c r="C12" t="s">
        <v>58</v>
      </c>
    </row>
    <row r="13" spans="1:3" x14ac:dyDescent="0.25">
      <c r="A13" t="s">
        <v>25</v>
      </c>
      <c r="B13" t="s">
        <v>57</v>
      </c>
      <c r="C13" t="s">
        <v>58</v>
      </c>
    </row>
    <row r="14" spans="1:3" x14ac:dyDescent="0.25">
      <c r="A14" t="s">
        <v>15</v>
      </c>
      <c r="B14" t="s">
        <v>63</v>
      </c>
      <c r="C14" t="s">
        <v>58</v>
      </c>
    </row>
    <row r="15" spans="1:3" x14ac:dyDescent="0.25">
      <c r="A15" t="s">
        <v>9</v>
      </c>
      <c r="B15" t="s">
        <v>63</v>
      </c>
      <c r="C15" t="s">
        <v>58</v>
      </c>
    </row>
    <row r="16" spans="1:3" x14ac:dyDescent="0.25">
      <c r="A16" t="s">
        <v>29</v>
      </c>
      <c r="B16" t="s">
        <v>62</v>
      </c>
      <c r="C16" t="s">
        <v>58</v>
      </c>
    </row>
    <row r="17" spans="1:3" x14ac:dyDescent="0.25">
      <c r="A17" t="s">
        <v>7</v>
      </c>
      <c r="B17" t="s">
        <v>62</v>
      </c>
      <c r="C17" t="s">
        <v>58</v>
      </c>
    </row>
    <row r="18" spans="1:3" x14ac:dyDescent="0.25">
      <c r="A18" t="s">
        <v>21</v>
      </c>
      <c r="B18" t="s">
        <v>59</v>
      </c>
      <c r="C18" t="s">
        <v>58</v>
      </c>
    </row>
    <row r="19" spans="1:3" x14ac:dyDescent="0.25">
      <c r="A19" t="s">
        <v>2</v>
      </c>
      <c r="B19" t="s">
        <v>2</v>
      </c>
      <c r="C19" t="s">
        <v>54</v>
      </c>
    </row>
    <row r="20" spans="1:3" x14ac:dyDescent="0.25">
      <c r="A20" t="s">
        <v>23</v>
      </c>
      <c r="B20" t="s">
        <v>63</v>
      </c>
      <c r="C20" t="s">
        <v>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Data</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Naved</dc:creator>
  <cp:lastModifiedBy>Naved</cp:lastModifiedBy>
  <dcterms:created xsi:type="dcterms:W3CDTF">2021-12-23T04:32:24Z</dcterms:created>
  <dcterms:modified xsi:type="dcterms:W3CDTF">2021-12-23T14:50:46Z</dcterms:modified>
</cp:coreProperties>
</file>