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11"/>
  <workbookPr/>
  <mc:AlternateContent xmlns:mc="http://schemas.openxmlformats.org/markup-compatibility/2006">
    <mc:Choice Requires="x15">
      <x15ac:absPath xmlns:x15ac="http://schemas.microsoft.com/office/spreadsheetml/2010/11/ac" url="https://d.docs.live.net/bf0c6274c559b339/lane/lan/references/"/>
    </mc:Choice>
  </mc:AlternateContent>
  <xr:revisionPtr revIDLastSave="33" documentId="11_85DA5E14560B3C94E76FF0CA2D80A63DD8764D36" xr6:coauthVersionLast="47" xr6:coauthVersionMax="47" xr10:uidLastSave="{70A082E9-A76A-40DA-AA99-9C26B5F257A8}"/>
  <bookViews>
    <workbookView xWindow="76680" yWindow="-120" windowWidth="38640" windowHeight="21120" xr2:uid="{00000000-000D-0000-FFFF-FFFF00000000}"/>
  </bookViews>
  <sheets>
    <sheet name="Conjugation" sheetId="1" r:id="rId1"/>
    <sheet name="Parts" sheetId="2" r:id="rId2"/>
    <sheet name="xml Generator" sheetId="3" r:id="rId3"/>
    <sheet name="Lane Notes" sheetId="4" r:id="rId4"/>
  </sheets>
  <definedNames>
    <definedName name="_xlnm._FilterDatabase" localSheetId="1">Parts!$D$1:$D$30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N4" i="3"/>
  <c r="N3" i="3"/>
  <c r="N2" i="3"/>
  <c r="C16" i="1"/>
  <c r="C15" i="1"/>
  <c r="C14" i="1"/>
  <c r="C13" i="1"/>
  <c r="C12" i="1"/>
  <c r="C11" i="1"/>
  <c r="C10" i="1"/>
  <c r="C9" i="1"/>
  <c r="C6" i="1"/>
  <c r="C5" i="1"/>
  <c r="I3" i="1"/>
  <c r="H3" i="1"/>
  <c r="G3" i="1"/>
  <c r="F3" i="1"/>
  <c r="E3" i="1"/>
  <c r="D3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<sst xmlns="http://schemas.openxmlformats.org/spreadsheetml/2006/main" count="186" uniqueCount="117">
  <si>
    <t>Verb Form</t>
  </si>
  <si>
    <t>1st variety
فَعَلَ، يَفْعُلُ</t>
  </si>
  <si>
    <t>2nd variety
فَعَلَ، يَفْعِلُ</t>
  </si>
  <si>
    <t>3rd variety
فَعَلَ، يَفْعَلُ</t>
  </si>
  <si>
    <t>4th variety
فَعِلَ، يَفْعَلُ</t>
  </si>
  <si>
    <t>5th variety
فَعَلَ، يَفْعُلُ</t>
  </si>
  <si>
    <t>6th variety
فَعِلَ، يَفْعِلُ</t>
  </si>
  <si>
    <t>3rd Radical</t>
  </si>
  <si>
    <t>2nd Radical</t>
  </si>
  <si>
    <t>1st Radical</t>
  </si>
  <si>
    <t>Verb</t>
  </si>
  <si>
    <t>س</t>
  </si>
  <si>
    <t>ج</t>
  </si>
  <si>
    <t>ب</t>
  </si>
  <si>
    <t>يَبْجُسُ</t>
  </si>
  <si>
    <t>يَبْجِسُ</t>
  </si>
  <si>
    <t>يَبْجَسُ</t>
  </si>
  <si>
    <t>فَعَّلَ</t>
  </si>
  <si>
    <t>بَجَّسَ</t>
  </si>
  <si>
    <t>فَاعَلَ</t>
  </si>
  <si>
    <t>باَجَسَ</t>
  </si>
  <si>
    <t>أَفْعَل</t>
  </si>
  <si>
    <t>أبْجَسَ</t>
  </si>
  <si>
    <t>تَفَعَّلَ</t>
  </si>
  <si>
    <t>تبَجَّسَ</t>
  </si>
  <si>
    <t>تَفَاعَلَ‎</t>
  </si>
  <si>
    <t>تباَجَسَ</t>
  </si>
  <si>
    <t>اِنْفَعَلَ</t>
  </si>
  <si>
    <t>اِنْبَجَسَ</t>
  </si>
  <si>
    <t>اِفْتَعَلَ</t>
  </si>
  <si>
    <t>اِبْتَجَسَ</t>
  </si>
  <si>
    <t>اِفْعَلَّ</t>
  </si>
  <si>
    <t>اِبْجَسَّ</t>
  </si>
  <si>
    <t>اِسْتَفْعَلَ</t>
  </si>
  <si>
    <t>اِسْتبَجسَ</t>
  </si>
  <si>
    <t>اِفْعَالَّ</t>
  </si>
  <si>
    <t>اِبْجَاسَّ</t>
  </si>
  <si>
    <t>اِفْعَوْعَلَ</t>
  </si>
  <si>
    <t>اِبْجَوْجَسَ</t>
  </si>
  <si>
    <t>اِفْعَوَّلَ</t>
  </si>
  <si>
    <t>اِبْجَوَّسَ</t>
  </si>
  <si>
    <t>Vowels</t>
  </si>
  <si>
    <t>ا</t>
  </si>
  <si>
    <t>ُ</t>
  </si>
  <si>
    <t>Dammah</t>
  </si>
  <si>
    <t>أ</t>
  </si>
  <si>
    <t>َ</t>
  </si>
  <si>
    <t>Fathah</t>
  </si>
  <si>
    <t>ِ</t>
  </si>
  <si>
    <t>Kasrah</t>
  </si>
  <si>
    <t>ت</t>
  </si>
  <si>
    <t>ْ</t>
  </si>
  <si>
    <t>Sukun</t>
  </si>
  <si>
    <t>ث</t>
  </si>
  <si>
    <t>ح</t>
  </si>
  <si>
    <t>خ</t>
  </si>
  <si>
    <t>د</t>
  </si>
  <si>
    <t>ذ</t>
  </si>
  <si>
    <t>ر</t>
  </si>
  <si>
    <t>ز</t>
  </si>
  <si>
    <t>ش</t>
  </si>
  <si>
    <t>ص</t>
  </si>
  <si>
    <t>ض</t>
  </si>
  <si>
    <t>ط</t>
  </si>
  <si>
    <t>ظ</t>
  </si>
  <si>
    <t>ع</t>
  </si>
  <si>
    <t>غ</t>
  </si>
  <si>
    <t>ف</t>
  </si>
  <si>
    <t>ق</t>
  </si>
  <si>
    <t>ك</t>
  </si>
  <si>
    <t>ل</t>
  </si>
  <si>
    <t>م</t>
  </si>
  <si>
    <t>ن</t>
  </si>
  <si>
    <t>ه</t>
  </si>
  <si>
    <t>و</t>
  </si>
  <si>
    <t>ى</t>
  </si>
  <si>
    <t>Reference #</t>
  </si>
  <si>
    <t>Original</t>
  </si>
  <si>
    <t>Certainty</t>
  </si>
  <si>
    <t>Correction</t>
  </si>
  <si>
    <t>XML</t>
  </si>
  <si>
    <t>&lt;choice&gt;</t>
  </si>
  <si>
    <t>&lt;sic&gt;</t>
  </si>
  <si>
    <t>&lt;foreign lang="ar"&gt;</t>
  </si>
  <si>
    <t>مَعَلٌ</t>
  </si>
  <si>
    <t>&lt;/foreign&gt;</t>
  </si>
  <si>
    <t>&lt;/sic&gt;</t>
  </si>
  <si>
    <t>&lt;corr id="</t>
  </si>
  <si>
    <t>n1079</t>
  </si>
  <si>
    <t>" resp="</t>
  </si>
  <si>
    <t>Naveed</t>
  </si>
  <si>
    <t>"</t>
  </si>
  <si>
    <t xml:space="preserve"> cert="</t>
  </si>
  <si>
    <t>high</t>
  </si>
  <si>
    <t>"&gt;</t>
  </si>
  <si>
    <t>مَعْفَلٌ</t>
  </si>
  <si>
    <t>&lt;/corr&gt;</t>
  </si>
  <si>
    <t>&lt;/choice&gt;</t>
  </si>
  <si>
    <t>&lt;note target="#</t>
  </si>
  <si>
    <t>n1193</t>
  </si>
  <si>
    <t>"&gt;[</t>
  </si>
  <si>
    <t>App. مُؤْمِنِينَ is a mistranscription. Correct is مُؤْمِنَيْنِ i. e. the first ن with fet-h and the secon ن with kesreh.</t>
  </si>
  <si>
    <t>]&lt;/note&gt;</t>
  </si>
  <si>
    <t>&lt;foreign lang="ar"&gt;ى&lt;/foreign&gt;</t>
  </si>
  <si>
    <t xml:space="preserve">&lt;foreign lang="ar"&gt;ا&lt;/foreign&gt;, </t>
  </si>
  <si>
    <t xml:space="preserve">&lt;foreign lang="ar"&gt;و&lt;/foreign&gt;, </t>
  </si>
  <si>
    <t xml:space="preserve">&lt;foreign lang="ar"&gt;م&lt;/foreign&gt;, </t>
  </si>
  <si>
    <t xml:space="preserve">&lt;foreign lang="ar"&gt;ب&lt;/foreign&gt;, </t>
  </si>
  <si>
    <t xml:space="preserve">&lt;foreign lang="ar"&gt;ف&lt;/foreign&gt;, </t>
  </si>
  <si>
    <t xml:space="preserve">&lt;foreign lang="ar"&gt;ن&lt;/foreign&gt;, </t>
  </si>
  <si>
    <t xml:space="preserve">&lt;foreign lang="ar"&gt;ل&lt;/foreign&gt;, </t>
  </si>
  <si>
    <t xml:space="preserve">&lt;foreign lang="ar"&gt;ر&lt;/foreign&gt;, </t>
  </si>
  <si>
    <t xml:space="preserve">&lt;foreign lang="ar"&gt;ث&lt;/foreign&gt;, </t>
  </si>
  <si>
    <t xml:space="preserve">&lt;foreign lang="ar"&gt;ذ&lt;/foreign&gt;, </t>
  </si>
  <si>
    <t xml:space="preserve">&lt;foreign lang="ar"&gt;ظ&lt;/foreign&gt;, </t>
  </si>
  <si>
    <t xml:space="preserve">&lt;foreign lang="ar"&gt;ت&lt;/foreign&gt;, </t>
  </si>
  <si>
    <t xml:space="preserve">&lt;foreign lang="ar"&gt;د&lt;/foreign&gt;,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</si>
</sst>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FF"/>
      <name val="Consolas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2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D0D0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2" fillId="2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5" fillId="0" borderId="3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3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F1:F30" totalsRowShown="0">
  <autoFilter ref="F1:F30" xr:uid="{00000000-0009-0000-0100-000001000000}"/>
  <tableColumns count="1">
    <tableColumn id="1" xr3:uid="{00000000-0010-0000-0000-000001000000}" name="3rd Radic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G1:G5" totalsRowShown="0">
  <autoFilter ref="G1:G5" xr:uid="{00000000-0009-0000-0100-000002000000}"/>
  <tableColumns count="1">
    <tableColumn id="1" xr3:uid="{00000000-0010-0000-0100-000001000000}" name="Vowel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D1:D30" totalsRowShown="0">
  <autoFilter ref="D1:D30" xr:uid="{00000000-0009-0000-0100-000003000000}"/>
  <tableColumns count="1">
    <tableColumn id="1" xr3:uid="{00000000-0010-0000-0200-000001000000}" name="1st Radic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" displayName="Table24" ref="E1:E30" totalsRowShown="0">
  <autoFilter ref="E1:E30" xr:uid="{00000000-0009-0000-0100-000004000000}"/>
  <tableColumns count="1">
    <tableColumn id="1" xr3:uid="{00000000-0010-0000-0300-000001000000}" name="2nd Radic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tabSelected="1" zoomScale="145" zoomScaleNormal="145" workbookViewId="0">
      <selection activeCell="D5" sqref="D5:D16"/>
    </sheetView>
  </sheetViews>
  <sheetFormatPr defaultRowHeight="14.45"/>
  <cols>
    <col min="1" max="1" width="7.85546875" style="16" bestFit="1" customWidth="1"/>
    <col min="2" max="2" width="8.85546875" style="8" bestFit="1" customWidth="1"/>
    <col min="3" max="3" width="14" style="8" bestFit="1" customWidth="1"/>
    <col min="4" max="4" width="14.85546875" bestFit="1" customWidth="1"/>
    <col min="5" max="5" width="18.28515625" bestFit="1" customWidth="1"/>
    <col min="6" max="8" width="14.28515625" bestFit="1" customWidth="1"/>
    <col min="9" max="9" width="14.7109375" bestFit="1" customWidth="1"/>
    <col min="10" max="10" width="15.28515625" bestFit="1" customWidth="1"/>
    <col min="11" max="11" width="16.5703125" bestFit="1" customWidth="1"/>
    <col min="12" max="12" width="14.28515625" bestFit="1" customWidth="1"/>
  </cols>
  <sheetData>
    <row r="1" spans="1:12" s="4" customFormat="1" ht="45" customHeight="1">
      <c r="A1" s="9" t="s">
        <v>0</v>
      </c>
      <c r="B1" s="10"/>
      <c r="C1" s="11"/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2" ht="25.5" customHeight="1">
      <c r="A2" s="13" t="s">
        <v>10</v>
      </c>
      <c r="B2" s="14"/>
      <c r="D2" s="14" t="str">
        <f>CONCATENATE(L2,"َ",K2,"َ",J2,"َ")</f>
        <v>بَجَسَ</v>
      </c>
      <c r="E2" s="14" t="str">
        <f>CONCATENATE(L2,"َ",K2,"َ",J2,"َ")</f>
        <v>بَجَسَ</v>
      </c>
      <c r="F2" s="14" t="str">
        <f>CONCATENATE(L2,"َ",K2,"َ",J2,"َ")</f>
        <v>بَجَسَ</v>
      </c>
      <c r="G2" s="14" t="str">
        <f>CONCATENATE(L2,"َ",K2,"ِ",J2,"َ")</f>
        <v>بَجِسَ</v>
      </c>
      <c r="H2" s="14" t="str">
        <f>CONCATENATE(L2,"َ",K2,"َ",J2,"َ")</f>
        <v>بَجَسَ</v>
      </c>
      <c r="I2" s="14"/>
      <c r="J2" s="15" t="s">
        <v>11</v>
      </c>
      <c r="K2" s="15" t="s">
        <v>12</v>
      </c>
      <c r="L2" s="15" t="s">
        <v>13</v>
      </c>
    </row>
    <row r="3" spans="1:12" ht="24.75" customHeight="1">
      <c r="A3" s="13">
        <v>1</v>
      </c>
      <c r="D3" s="14" t="str">
        <f>CONCATENATE("ي","َ",L2,"ْ",K2,"ُ",J2,"ُ")</f>
        <v>يَبْجُسُ</v>
      </c>
      <c r="E3" s="14" t="str">
        <f>CONCATENATE("ي","َ",L2,"ْ",K2,"ِ",J2,"ُ")</f>
        <v>يَبْجِسُ</v>
      </c>
      <c r="F3" s="14" t="str">
        <f>CONCATENATE("ي","َ",L2,"ْ",K2,"َ",J2,"ُ")</f>
        <v>يَبْجَسُ</v>
      </c>
      <c r="G3" s="14" t="str">
        <f>CONCATENATE("ي","َ",L2,"ْ",K2,"َ",J2,"ُ")</f>
        <v>يَبْجَسُ</v>
      </c>
      <c r="H3" s="14" t="str">
        <f>CONCATENATE("ي","َ",L2,"ْ",K2,"ُ",J2,"ُ")</f>
        <v>يَبْجُسُ</v>
      </c>
      <c r="I3" s="14" t="str">
        <f>CONCATENATE("ي","َ",L2,"ْ",K2,"ِ",J2,"ُ")</f>
        <v>يَبْجِسُ</v>
      </c>
      <c r="J3" s="14"/>
      <c r="K3" s="14"/>
      <c r="L3" s="14"/>
    </row>
    <row r="4" spans="1:12" ht="33" customHeight="1">
      <c r="B4" s="14"/>
      <c r="C4" s="17"/>
      <c r="D4" s="14" t="s">
        <v>14</v>
      </c>
      <c r="E4" s="14" t="s">
        <v>15</v>
      </c>
      <c r="F4" s="14" t="s">
        <v>16</v>
      </c>
      <c r="G4" s="14" t="s">
        <v>16</v>
      </c>
      <c r="H4" s="14" t="s">
        <v>14</v>
      </c>
      <c r="I4" s="14" t="s">
        <v>15</v>
      </c>
      <c r="J4" s="14"/>
      <c r="K4" s="14"/>
    </row>
    <row r="5" spans="1:12" ht="24.75" customHeight="1">
      <c r="A5" s="13">
        <v>2</v>
      </c>
      <c r="B5" s="14" t="s">
        <v>17</v>
      </c>
      <c r="C5" s="14" t="str">
        <f>CONCATENATE(L2,"َ",K2,"َّ",J2,"َ")</f>
        <v>بَجَّسَ</v>
      </c>
      <c r="D5" s="14" t="s">
        <v>18</v>
      </c>
      <c r="E5" s="14"/>
      <c r="F5" s="14"/>
      <c r="G5" s="14"/>
      <c r="H5" s="14"/>
      <c r="I5" s="14"/>
      <c r="J5" s="14"/>
      <c r="K5" s="14"/>
    </row>
    <row r="6" spans="1:12" ht="24.75" customHeight="1">
      <c r="A6" s="13">
        <v>3</v>
      </c>
      <c r="B6" s="14" t="s">
        <v>19</v>
      </c>
      <c r="C6" s="14" t="str">
        <f>CONCATENATE(L2,"ا","َ",K2,"َ",J2,"َ")</f>
        <v>باَجَسَ</v>
      </c>
      <c r="D6" s="14" t="s">
        <v>20</v>
      </c>
      <c r="E6" s="14"/>
      <c r="F6" s="14"/>
      <c r="G6" s="14"/>
      <c r="H6" s="14"/>
      <c r="I6" s="14"/>
      <c r="J6" s="14"/>
      <c r="K6" s="14"/>
    </row>
    <row r="7" spans="1:12" ht="24.75" customHeight="1">
      <c r="A7" s="13">
        <v>4</v>
      </c>
      <c r="B7" s="14" t="s">
        <v>21</v>
      </c>
      <c r="C7" s="14" t="str">
        <f>CONCATENATE("أ",L2,"ْ",K2,"َ",J2,"َ")</f>
        <v>أبْجَسَ</v>
      </c>
      <c r="D7" s="14" t="s">
        <v>22</v>
      </c>
      <c r="E7" s="14"/>
      <c r="F7" s="14"/>
      <c r="G7" s="14"/>
      <c r="H7" s="14"/>
      <c r="I7" s="14"/>
      <c r="J7" s="14"/>
      <c r="K7" s="14"/>
    </row>
    <row r="8" spans="1:12" ht="24.75" customHeight="1">
      <c r="A8" s="13">
        <v>5</v>
      </c>
      <c r="B8" s="14" t="s">
        <v>23</v>
      </c>
      <c r="C8" s="14" t="str">
        <f>CONCATENATE("ت",L2,"َ",K2,"َّ",J2,"َ")</f>
        <v>تبَجَّسَ</v>
      </c>
      <c r="D8" s="14" t="s">
        <v>24</v>
      </c>
      <c r="E8" s="14"/>
      <c r="F8" s="14"/>
      <c r="G8" s="14"/>
      <c r="H8" s="14"/>
      <c r="I8" s="14"/>
      <c r="J8" s="14"/>
      <c r="K8" s="14"/>
    </row>
    <row r="9" spans="1:12" ht="24.75" customHeight="1">
      <c r="A9" s="13">
        <v>6</v>
      </c>
      <c r="B9" s="14" t="s">
        <v>25</v>
      </c>
      <c r="C9" s="14" t="str">
        <f>CONCATENATE("ت",L2,"ا","َ",K2,"َ",J2,"َ")</f>
        <v>تباَجَسَ</v>
      </c>
      <c r="D9" s="14" t="s">
        <v>26</v>
      </c>
      <c r="E9" s="14"/>
      <c r="F9" s="14"/>
      <c r="G9" s="14"/>
      <c r="H9" s="14"/>
      <c r="I9" s="14"/>
      <c r="J9" s="14"/>
      <c r="K9" s="14"/>
    </row>
    <row r="10" spans="1:12" ht="24.75" customHeight="1">
      <c r="A10" s="13">
        <v>7</v>
      </c>
      <c r="B10" s="14" t="s">
        <v>27</v>
      </c>
      <c r="C10" s="14" t="str">
        <f>CONCATENATE("ا","ِ","ن","ْ",L2,"َ",K2,"َ",J2,"َ")</f>
        <v>اِنْبَجَسَ</v>
      </c>
      <c r="D10" s="14" t="s">
        <v>28</v>
      </c>
      <c r="E10" s="14"/>
      <c r="F10" s="14"/>
      <c r="G10" s="14"/>
      <c r="H10" s="14"/>
      <c r="I10" s="14"/>
      <c r="J10" s="14"/>
      <c r="K10" s="14"/>
    </row>
    <row r="11" spans="1:12" ht="24.75" customHeight="1">
      <c r="A11" s="13">
        <v>8</v>
      </c>
      <c r="B11" s="14" t="s">
        <v>29</v>
      </c>
      <c r="C11" s="14" t="str">
        <f>CONCATENATE("ا","ِ",L2,"ْ","ت","َ",K2,"َ",J2,"َ")</f>
        <v>اِبْتَجَسَ</v>
      </c>
      <c r="D11" s="14" t="s">
        <v>30</v>
      </c>
      <c r="E11" s="14"/>
      <c r="F11" s="14"/>
      <c r="G11" s="14"/>
      <c r="H11" s="14"/>
      <c r="I11" s="14"/>
      <c r="J11" s="14"/>
      <c r="K11" s="14"/>
    </row>
    <row r="12" spans="1:12" ht="24.75" customHeight="1">
      <c r="A12" s="13">
        <v>9</v>
      </c>
      <c r="B12" s="14" t="s">
        <v>31</v>
      </c>
      <c r="C12" s="14" t="str">
        <f>CONCATENATE("ا","ِ",L2,"ْ",K2,"َ",J2,"َّ")</f>
        <v>اِبْجَسَّ</v>
      </c>
      <c r="D12" s="14" t="s">
        <v>32</v>
      </c>
      <c r="E12" s="14"/>
      <c r="F12" s="14"/>
      <c r="G12" s="14"/>
      <c r="H12" s="14"/>
      <c r="I12" s="14"/>
      <c r="J12" s="14"/>
      <c r="K12" s="14"/>
    </row>
    <row r="13" spans="1:12" ht="24.75" customHeight="1">
      <c r="A13" s="13">
        <v>10</v>
      </c>
      <c r="B13" s="14" t="s">
        <v>33</v>
      </c>
      <c r="C13" s="14" t="str">
        <f>CONCATENATE("ا","ِ","س","ْ","ت",L2,"َ",K2,J2,"َ")</f>
        <v>اِسْتبَجسَ</v>
      </c>
      <c r="D13" s="14" t="s">
        <v>34</v>
      </c>
      <c r="E13" s="14"/>
      <c r="F13" s="14"/>
      <c r="G13" s="14"/>
      <c r="H13" s="14"/>
      <c r="I13" s="14"/>
      <c r="J13" s="14"/>
      <c r="K13" s="14"/>
    </row>
    <row r="14" spans="1:12" ht="24.75" customHeight="1">
      <c r="A14" s="13">
        <v>11</v>
      </c>
      <c r="B14" s="14" t="s">
        <v>35</v>
      </c>
      <c r="C14" s="14" t="str">
        <f>CONCATENATE("ا","ِ",L2,"ْ",K2,"َ","ا",J2,"َّ")</f>
        <v>اِبْجَاسَّ</v>
      </c>
      <c r="D14" s="14" t="s">
        <v>36</v>
      </c>
      <c r="E14" s="14"/>
      <c r="F14" s="14"/>
      <c r="G14" s="14"/>
      <c r="H14" s="14"/>
      <c r="I14" s="14"/>
      <c r="J14" s="14"/>
      <c r="K14" s="14"/>
    </row>
    <row r="15" spans="1:12" ht="24.75" customHeight="1">
      <c r="A15" s="13">
        <v>12</v>
      </c>
      <c r="B15" s="14" t="s">
        <v>37</v>
      </c>
      <c r="C15" s="14" t="str">
        <f>CONCATENATE("ا","ِ",L2,"ْ",K2,"َ","و","ْ",K2,"َ",J2,"َ")</f>
        <v>اِبْجَوْجَسَ</v>
      </c>
      <c r="D15" s="14" t="s">
        <v>38</v>
      </c>
      <c r="E15" s="14"/>
      <c r="F15" s="14"/>
      <c r="G15" s="14"/>
      <c r="H15" s="14"/>
      <c r="I15" s="14"/>
      <c r="J15" s="14"/>
      <c r="K15" s="14"/>
    </row>
    <row r="16" spans="1:12" ht="24.75" customHeight="1">
      <c r="A16" s="13">
        <v>13</v>
      </c>
      <c r="B16" s="14" t="s">
        <v>39</v>
      </c>
      <c r="C16" s="14" t="str">
        <f>CONCATENATE("ا","ِ",L2,"ْ",K2,"َ","و","َّ",J2,"َ")</f>
        <v>اِبْجَوَّسَ</v>
      </c>
      <c r="D16" s="1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D1:H30"/>
  <sheetViews>
    <sheetView workbookViewId="0"/>
  </sheetViews>
  <sheetFormatPr defaultRowHeight="14.45"/>
  <cols>
    <col min="1" max="3" width="13.5703125" bestFit="1" customWidth="1"/>
    <col min="4" max="6" width="13.140625" style="8" bestFit="1" customWidth="1"/>
    <col min="7" max="7" width="12.28515625" bestFit="1" customWidth="1"/>
    <col min="8" max="8" width="13.5703125" bestFit="1" customWidth="1"/>
  </cols>
  <sheetData>
    <row r="1" spans="4:8" ht="18.75" customHeight="1">
      <c r="D1" s="7" t="s">
        <v>9</v>
      </c>
      <c r="E1" s="7" t="s">
        <v>8</v>
      </c>
      <c r="F1" s="7" t="s">
        <v>7</v>
      </c>
      <c r="G1" t="s">
        <v>41</v>
      </c>
    </row>
    <row r="2" spans="4:8" ht="18.75" customHeight="1">
      <c r="D2" s="7" t="s">
        <v>42</v>
      </c>
      <c r="E2" s="7" t="s">
        <v>42</v>
      </c>
      <c r="F2" s="7" t="s">
        <v>42</v>
      </c>
      <c r="G2" t="s">
        <v>43</v>
      </c>
      <c r="H2" t="s">
        <v>44</v>
      </c>
    </row>
    <row r="3" spans="4:8" ht="18.75" customHeight="1">
      <c r="D3" s="7" t="s">
        <v>45</v>
      </c>
      <c r="E3" s="7" t="s">
        <v>45</v>
      </c>
      <c r="F3" s="7" t="s">
        <v>45</v>
      </c>
      <c r="G3" t="s">
        <v>46</v>
      </c>
      <c r="H3" t="s">
        <v>47</v>
      </c>
    </row>
    <row r="4" spans="4:8" ht="18.75" customHeight="1">
      <c r="D4" s="7" t="s">
        <v>13</v>
      </c>
      <c r="E4" s="7" t="s">
        <v>13</v>
      </c>
      <c r="F4" s="7" t="s">
        <v>13</v>
      </c>
      <c r="G4" t="s">
        <v>48</v>
      </c>
      <c r="H4" t="s">
        <v>49</v>
      </c>
    </row>
    <row r="5" spans="4:8" ht="18.75" customHeight="1">
      <c r="D5" s="7" t="s">
        <v>50</v>
      </c>
      <c r="E5" s="7" t="s">
        <v>50</v>
      </c>
      <c r="F5" s="7" t="s">
        <v>50</v>
      </c>
      <c r="G5" t="s">
        <v>51</v>
      </c>
      <c r="H5" t="s">
        <v>52</v>
      </c>
    </row>
    <row r="6" spans="4:8" ht="18.75" customHeight="1">
      <c r="D6" s="7" t="s">
        <v>53</v>
      </c>
      <c r="E6" s="7" t="s">
        <v>53</v>
      </c>
      <c r="F6" s="7" t="s">
        <v>53</v>
      </c>
    </row>
    <row r="7" spans="4:8" ht="18.75" customHeight="1">
      <c r="D7" s="7" t="s">
        <v>12</v>
      </c>
      <c r="E7" s="7" t="s">
        <v>12</v>
      </c>
      <c r="F7" s="7" t="s">
        <v>12</v>
      </c>
    </row>
    <row r="8" spans="4:8" ht="18.75" customHeight="1">
      <c r="D8" s="7" t="s">
        <v>54</v>
      </c>
      <c r="E8" s="7" t="s">
        <v>54</v>
      </c>
      <c r="F8" s="7" t="s">
        <v>54</v>
      </c>
    </row>
    <row r="9" spans="4:8" ht="18.75" customHeight="1">
      <c r="D9" s="7" t="s">
        <v>55</v>
      </c>
      <c r="E9" s="7" t="s">
        <v>55</v>
      </c>
      <c r="F9" s="7" t="s">
        <v>55</v>
      </c>
    </row>
    <row r="10" spans="4:8" ht="18.75" customHeight="1">
      <c r="D10" s="7" t="s">
        <v>56</v>
      </c>
      <c r="E10" s="7" t="s">
        <v>56</v>
      </c>
      <c r="F10" s="7" t="s">
        <v>56</v>
      </c>
    </row>
    <row r="11" spans="4:8" ht="18.75" customHeight="1">
      <c r="D11" s="7" t="s">
        <v>57</v>
      </c>
      <c r="E11" s="7" t="s">
        <v>57</v>
      </c>
      <c r="F11" s="7" t="s">
        <v>57</v>
      </c>
    </row>
    <row r="12" spans="4:8" ht="18.75" customHeight="1">
      <c r="D12" s="7" t="s">
        <v>58</v>
      </c>
      <c r="E12" s="7" t="s">
        <v>58</v>
      </c>
      <c r="F12" s="7" t="s">
        <v>58</v>
      </c>
    </row>
    <row r="13" spans="4:8" ht="18.75" customHeight="1">
      <c r="D13" s="7" t="s">
        <v>59</v>
      </c>
      <c r="E13" s="7" t="s">
        <v>59</v>
      </c>
      <c r="F13" s="7" t="s">
        <v>59</v>
      </c>
    </row>
    <row r="14" spans="4:8" ht="18.75" customHeight="1">
      <c r="D14" s="7" t="s">
        <v>11</v>
      </c>
      <c r="E14" s="7" t="s">
        <v>11</v>
      </c>
      <c r="F14" s="7" t="s">
        <v>11</v>
      </c>
    </row>
    <row r="15" spans="4:8" ht="18.75" customHeight="1">
      <c r="D15" s="7" t="s">
        <v>60</v>
      </c>
      <c r="E15" s="7" t="s">
        <v>60</v>
      </c>
      <c r="F15" s="7" t="s">
        <v>60</v>
      </c>
    </row>
    <row r="16" spans="4:8" ht="18.75" customHeight="1">
      <c r="D16" s="7" t="s">
        <v>61</v>
      </c>
      <c r="E16" s="7" t="s">
        <v>61</v>
      </c>
      <c r="F16" s="7" t="s">
        <v>61</v>
      </c>
    </row>
    <row r="17" spans="4:6" ht="18.75" customHeight="1">
      <c r="D17" s="7" t="s">
        <v>62</v>
      </c>
      <c r="E17" s="7" t="s">
        <v>62</v>
      </c>
      <c r="F17" s="7" t="s">
        <v>62</v>
      </c>
    </row>
    <row r="18" spans="4:6" ht="18.75" customHeight="1">
      <c r="D18" s="7" t="s">
        <v>63</v>
      </c>
      <c r="E18" s="7" t="s">
        <v>63</v>
      </c>
      <c r="F18" s="7" t="s">
        <v>63</v>
      </c>
    </row>
    <row r="19" spans="4:6" ht="18.75" customHeight="1">
      <c r="D19" s="7" t="s">
        <v>64</v>
      </c>
      <c r="E19" s="7" t="s">
        <v>64</v>
      </c>
      <c r="F19" s="7" t="s">
        <v>64</v>
      </c>
    </row>
    <row r="20" spans="4:6" ht="18.75" customHeight="1">
      <c r="D20" s="7" t="s">
        <v>65</v>
      </c>
      <c r="E20" s="7" t="s">
        <v>65</v>
      </c>
      <c r="F20" s="7" t="s">
        <v>65</v>
      </c>
    </row>
    <row r="21" spans="4:6" ht="18.75" customHeight="1">
      <c r="D21" s="7" t="s">
        <v>66</v>
      </c>
      <c r="E21" s="7" t="s">
        <v>66</v>
      </c>
      <c r="F21" s="7" t="s">
        <v>66</v>
      </c>
    </row>
    <row r="22" spans="4:6" ht="18.75" customHeight="1">
      <c r="D22" s="7" t="s">
        <v>67</v>
      </c>
      <c r="E22" s="7" t="s">
        <v>67</v>
      </c>
      <c r="F22" s="7" t="s">
        <v>67</v>
      </c>
    </row>
    <row r="23" spans="4:6" ht="18.75" customHeight="1">
      <c r="D23" s="7" t="s">
        <v>68</v>
      </c>
      <c r="E23" s="7" t="s">
        <v>68</v>
      </c>
      <c r="F23" s="7" t="s">
        <v>68</v>
      </c>
    </row>
    <row r="24" spans="4:6" ht="18.75" customHeight="1">
      <c r="D24" s="7" t="s">
        <v>69</v>
      </c>
      <c r="E24" s="7" t="s">
        <v>69</v>
      </c>
      <c r="F24" s="7" t="s">
        <v>69</v>
      </c>
    </row>
    <row r="25" spans="4:6" ht="18.75" customHeight="1">
      <c r="D25" s="7" t="s">
        <v>70</v>
      </c>
      <c r="E25" s="7" t="s">
        <v>70</v>
      </c>
      <c r="F25" s="7" t="s">
        <v>70</v>
      </c>
    </row>
    <row r="26" spans="4:6" ht="18.75" customHeight="1">
      <c r="D26" s="7" t="s">
        <v>71</v>
      </c>
      <c r="E26" s="7" t="s">
        <v>71</v>
      </c>
      <c r="F26" s="7" t="s">
        <v>71</v>
      </c>
    </row>
    <row r="27" spans="4:6" ht="18.75" customHeight="1">
      <c r="D27" s="7" t="s">
        <v>72</v>
      </c>
      <c r="E27" s="7" t="s">
        <v>72</v>
      </c>
      <c r="F27" s="7" t="s">
        <v>72</v>
      </c>
    </row>
    <row r="28" spans="4:6" ht="18.75" customHeight="1">
      <c r="D28" s="7" t="s">
        <v>73</v>
      </c>
      <c r="E28" s="7" t="s">
        <v>73</v>
      </c>
      <c r="F28" s="7" t="s">
        <v>73</v>
      </c>
    </row>
    <row r="29" spans="4:6" ht="18.75" customHeight="1">
      <c r="D29" s="7" t="s">
        <v>74</v>
      </c>
      <c r="E29" s="7" t="s">
        <v>74</v>
      </c>
      <c r="F29" s="7" t="s">
        <v>74</v>
      </c>
    </row>
    <row r="30" spans="4:6" ht="18.75" customHeight="1">
      <c r="D30" s="7" t="s">
        <v>75</v>
      </c>
      <c r="E30" s="7" t="s">
        <v>75</v>
      </c>
      <c r="F30" s="7" t="s">
        <v>75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"/>
  <sheetViews>
    <sheetView workbookViewId="0"/>
  </sheetViews>
  <sheetFormatPr defaultRowHeight="14.45"/>
  <cols>
    <col min="1" max="1" width="13.7109375" bestFit="1" customWidth="1"/>
    <col min="2" max="2" width="14" bestFit="1" customWidth="1"/>
    <col min="3" max="3" width="16.85546875" bestFit="1" customWidth="1"/>
    <col min="4" max="4" width="31.7109375" bestFit="1" customWidth="1"/>
    <col min="5" max="5" width="14.28515625" bestFit="1" customWidth="1"/>
    <col min="6" max="6" width="13.5703125" bestFit="1" customWidth="1"/>
    <col min="7" max="7" width="14.7109375" bestFit="1" customWidth="1"/>
    <col min="8" max="8" width="13.5703125" bestFit="1" customWidth="1"/>
    <col min="9" max="9" width="16.85546875" bestFit="1" customWidth="1"/>
    <col min="10" max="10" width="15" bestFit="1" customWidth="1"/>
    <col min="11" max="11" width="9.5703125" bestFit="1" customWidth="1"/>
    <col min="12" max="13" width="13.5703125" bestFit="1" customWidth="1"/>
    <col min="14" max="14" width="92.7109375" style="4" bestFit="1" customWidth="1"/>
  </cols>
  <sheetData>
    <row r="1" spans="1:14" ht="18.75" customHeight="1">
      <c r="A1" s="1"/>
      <c r="B1" s="1" t="s">
        <v>76</v>
      </c>
      <c r="C1" s="1"/>
      <c r="D1" s="1" t="s">
        <v>77</v>
      </c>
      <c r="E1" s="1"/>
      <c r="F1" s="1"/>
      <c r="G1" s="1" t="s">
        <v>78</v>
      </c>
      <c r="J1" s="1" t="s">
        <v>79</v>
      </c>
      <c r="N1" s="2" t="s">
        <v>80</v>
      </c>
    </row>
    <row r="2" spans="1:14" ht="18.75" customHeight="1">
      <c r="A2" t="s">
        <v>81</v>
      </c>
      <c r="B2" t="s">
        <v>82</v>
      </c>
      <c r="C2" t="s">
        <v>83</v>
      </c>
      <c r="D2" s="3" t="s">
        <v>84</v>
      </c>
      <c r="E2" t="s">
        <v>85</v>
      </c>
      <c r="F2" t="s">
        <v>86</v>
      </c>
      <c r="N2" s="4" t="str">
        <f>CONCATENATE(A2,B2,C2,D2,E2,F2)</f>
        <v>&lt;choice&gt;&lt;sic&gt;&lt;foreign lang="ar"&gt;مَعَلٌ&lt;/foreign&gt;&lt;/sic&gt;</v>
      </c>
    </row>
    <row r="3" spans="1:14" ht="18.75" customHeight="1">
      <c r="A3" t="s">
        <v>87</v>
      </c>
      <c r="B3" s="5" t="s">
        <v>88</v>
      </c>
      <c r="C3" t="s">
        <v>89</v>
      </c>
      <c r="D3" s="3" t="s">
        <v>90</v>
      </c>
      <c r="E3" t="s">
        <v>91</v>
      </c>
      <c r="F3" t="s">
        <v>92</v>
      </c>
      <c r="G3" s="3" t="s">
        <v>93</v>
      </c>
      <c r="H3" t="s">
        <v>94</v>
      </c>
      <c r="I3" t="s">
        <v>83</v>
      </c>
      <c r="J3" t="s">
        <v>95</v>
      </c>
      <c r="K3" t="s">
        <v>85</v>
      </c>
      <c r="L3" t="s">
        <v>96</v>
      </c>
      <c r="M3" t="s">
        <v>97</v>
      </c>
      <c r="N3" s="4" t="str">
        <f>CONCATENATE(A3,B3,C3,D3,E3,F3,G3,H3,I3,J3,K3,L3,M3)</f>
        <v>&lt;corr id="n1079" resp="Naveed" cert="high"&gt;&lt;foreign lang="ar"&gt;مَعْفَلٌ&lt;/foreign&gt;&lt;/corr&gt;&lt;/choice&gt;</v>
      </c>
    </row>
    <row r="4" spans="1:14" ht="63" customHeight="1">
      <c r="A4" t="s">
        <v>98</v>
      </c>
      <c r="B4" s="5" t="s">
        <v>99</v>
      </c>
      <c r="C4" t="s">
        <v>100</v>
      </c>
      <c r="D4" s="6" t="s">
        <v>101</v>
      </c>
      <c r="E4" t="s">
        <v>102</v>
      </c>
      <c r="N4" s="6" t="str">
        <f>CONCATENATE(A4,B4,C4,D4,E4)</f>
        <v>&lt;note target="#n1193"&gt;[App. مُؤْمِنِينَ is a mistranscription. Correct is مُؤْمِنَيْنِ i. e. the first ن with fet-h and the secon ن with kesreh.]&lt;/note&gt;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B14"/>
  <sheetViews>
    <sheetView workbookViewId="0"/>
  </sheetViews>
  <sheetFormatPr defaultRowHeight="14.45"/>
  <cols>
    <col min="1" max="1" width="28.28515625" bestFit="1" customWidth="1"/>
    <col min="2" max="2" width="26.85546875" bestFit="1" customWidth="1"/>
  </cols>
  <sheetData>
    <row r="1" spans="2:2" ht="18.75" customHeight="1">
      <c r="B1" t="s">
        <v>103</v>
      </c>
    </row>
    <row r="2" spans="2:2" ht="18.75" customHeight="1">
      <c r="B2" t="s">
        <v>104</v>
      </c>
    </row>
    <row r="3" spans="2:2" ht="18.75" customHeight="1">
      <c r="B3" t="s">
        <v>105</v>
      </c>
    </row>
    <row r="4" spans="2:2" ht="18.75" customHeight="1">
      <c r="B4" t="s">
        <v>106</v>
      </c>
    </row>
    <row r="5" spans="2:2" ht="18.75" customHeight="1">
      <c r="B5" t="s">
        <v>107</v>
      </c>
    </row>
    <row r="6" spans="2:2" ht="18.75" customHeight="1">
      <c r="B6" t="s">
        <v>108</v>
      </c>
    </row>
    <row r="7" spans="2:2" ht="18.75" customHeight="1">
      <c r="B7" t="s">
        <v>109</v>
      </c>
    </row>
    <row r="8" spans="2:2" ht="18.75" customHeight="1">
      <c r="B8" t="s">
        <v>110</v>
      </c>
    </row>
    <row r="9" spans="2:2" ht="18.75" customHeight="1">
      <c r="B9" t="s">
        <v>111</v>
      </c>
    </row>
    <row r="10" spans="2:2" ht="18.75" customHeight="1">
      <c r="B10" t="s">
        <v>112</v>
      </c>
    </row>
    <row r="11" spans="2:2" ht="18.75" customHeight="1">
      <c r="B11" t="s">
        <v>113</v>
      </c>
    </row>
    <row r="12" spans="2:2" ht="18.75" customHeight="1">
      <c r="B12" t="s">
        <v>114</v>
      </c>
    </row>
    <row r="13" spans="2:2" ht="18.75" customHeight="1">
      <c r="B13" t="s">
        <v>115</v>
      </c>
    </row>
    <row r="14" spans="2:2" ht="18.75" customHeight="1">
      <c r="B1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Naveed Ul Islam</cp:lastModifiedBy>
  <cp:revision/>
  <dcterms:created xsi:type="dcterms:W3CDTF">2025-09-19T12:49:52Z</dcterms:created>
  <dcterms:modified xsi:type="dcterms:W3CDTF">2025-09-21T23:09:04Z</dcterms:modified>
  <cp:category/>
  <cp:contentStatus/>
</cp:coreProperties>
</file>