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siness Analytics with excel\"/>
    </mc:Choice>
  </mc:AlternateContent>
  <xr:revisionPtr revIDLastSave="0" documentId="13_ncr:1_{BB903594-7541-46A9-A45B-F5CA49BC92FE}" xr6:coauthVersionLast="47" xr6:coauthVersionMax="47" xr10:uidLastSave="{00000000-0000-0000-0000-000000000000}"/>
  <bookViews>
    <workbookView xWindow="-108" yWindow="-108" windowWidth="23256" windowHeight="12576" xr2:uid="{4D2D4B62-A8E2-4E0F-9352-608D06A0394B}"/>
  </bookViews>
  <sheets>
    <sheet name="Budget" sheetId="1" r:id="rId1"/>
    <sheet name="NCAA T-Shirt" sheetId="2" r:id="rId2"/>
    <sheet name="Woodwor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F22" i="3" s="1"/>
  <c r="C21" i="3"/>
  <c r="C19" i="3"/>
  <c r="E19" i="3"/>
  <c r="E22" i="3"/>
  <c r="D22" i="3"/>
  <c r="D18" i="3"/>
  <c r="B19" i="3"/>
  <c r="B20" i="3" s="1"/>
  <c r="F19" i="3"/>
  <c r="D19" i="3"/>
  <c r="D20" i="3"/>
  <c r="D21" i="3" s="1"/>
  <c r="F18" i="3"/>
  <c r="E18" i="3"/>
  <c r="C18" i="3"/>
  <c r="B18" i="3"/>
  <c r="F17" i="3"/>
  <c r="E17" i="3"/>
  <c r="D17" i="3"/>
  <c r="C17" i="3"/>
  <c r="B17" i="3"/>
  <c r="C12" i="3"/>
  <c r="B12" i="3"/>
  <c r="C10" i="3"/>
  <c r="B10" i="3"/>
  <c r="C6" i="3"/>
  <c r="B6" i="3"/>
  <c r="B16" i="2"/>
  <c r="B15" i="2"/>
  <c r="B18" i="2"/>
  <c r="B20" i="1"/>
  <c r="B19" i="1"/>
  <c r="B12" i="1"/>
  <c r="B9" i="1"/>
  <c r="B5" i="1"/>
  <c r="C20" i="2"/>
  <c r="C19" i="2"/>
  <c r="C18" i="2"/>
  <c r="C16" i="2"/>
  <c r="C15" i="2"/>
  <c r="C20" i="1"/>
  <c r="C19" i="1"/>
  <c r="C9" i="1"/>
  <c r="C5" i="1"/>
  <c r="E20" i="3" l="1"/>
  <c r="B21" i="3"/>
  <c r="C20" i="3"/>
  <c r="B19" i="2"/>
  <c r="B20" i="2" s="1"/>
  <c r="E21" i="3" l="1"/>
  <c r="B22" i="3"/>
  <c r="F20" i="3"/>
  <c r="F21" i="3" l="1"/>
</calcChain>
</file>

<file path=xl/sharedStrings.xml><?xml version="1.0" encoding="utf-8"?>
<sst xmlns="http://schemas.openxmlformats.org/spreadsheetml/2006/main" count="52" uniqueCount="49">
  <si>
    <t>Budget</t>
  </si>
  <si>
    <t>Income</t>
  </si>
  <si>
    <t>Salary:</t>
  </si>
  <si>
    <t>Taxes (22%):</t>
  </si>
  <si>
    <t xml:space="preserve">Medical: </t>
  </si>
  <si>
    <t>Dental:</t>
  </si>
  <si>
    <t>Retirement:</t>
  </si>
  <si>
    <t>Net Income:</t>
  </si>
  <si>
    <t>Expenses</t>
  </si>
  <si>
    <t>Rent:</t>
  </si>
  <si>
    <t>Food:</t>
  </si>
  <si>
    <t>Transport:</t>
  </si>
  <si>
    <t>Apt items:</t>
  </si>
  <si>
    <t>Gifts:</t>
  </si>
  <si>
    <t>savings:</t>
  </si>
  <si>
    <t>Loans:</t>
  </si>
  <si>
    <t>Net Expenses:</t>
  </si>
  <si>
    <t>Net savings:</t>
  </si>
  <si>
    <t>NCAA T-Shirt Vendor</t>
  </si>
  <si>
    <t>Costs:</t>
  </si>
  <si>
    <t>fixed cost:</t>
  </si>
  <si>
    <t>Variable:</t>
  </si>
  <si>
    <t>Per shirt</t>
  </si>
  <si>
    <t>Given</t>
  </si>
  <si>
    <t>Revenue:</t>
  </si>
  <si>
    <t>No. of shirts ordered:</t>
  </si>
  <si>
    <t>No. of shirts sold for FP</t>
  </si>
  <si>
    <t>Demand</t>
  </si>
  <si>
    <t>No. of shirts sold for RP</t>
  </si>
  <si>
    <t>Full Price (FP):</t>
  </si>
  <si>
    <t xml:space="preserve">Reduced Price (RP): </t>
  </si>
  <si>
    <t>Total Cost:</t>
  </si>
  <si>
    <t>Total Revenue:</t>
  </si>
  <si>
    <t>Total Profit:</t>
  </si>
  <si>
    <t>Woodworks Bookshelf Co.</t>
  </si>
  <si>
    <t>Cherry</t>
  </si>
  <si>
    <t>Oak</t>
  </si>
  <si>
    <t>unit cost:</t>
  </si>
  <si>
    <t>Board feet:</t>
  </si>
  <si>
    <t>Material cost:</t>
  </si>
  <si>
    <t>Labour required</t>
  </si>
  <si>
    <t>Labour cost/hr</t>
  </si>
  <si>
    <t>Labour cost :</t>
  </si>
  <si>
    <t>Cost increase/year</t>
  </si>
  <si>
    <t>Year</t>
  </si>
  <si>
    <t xml:space="preserve">Cherry </t>
  </si>
  <si>
    <t>Labour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</si>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</sst>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&quot;$&quot;#,##0"/>
    <numFmt numFmtId="170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/>
    <xf numFmtId="168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/>
    </xf>
    <xf numFmtId="44" fontId="0" fillId="0" borderId="0" xfId="1" applyFont="1"/>
    <xf numFmtId="168" fontId="0" fillId="0" borderId="0" xfId="1" applyNumberFormat="1" applyFont="1"/>
    <xf numFmtId="168" fontId="3" fillId="0" borderId="0" xfId="0" applyNumberFormat="1" applyFont="1"/>
    <xf numFmtId="44" fontId="0" fillId="0" borderId="0" xfId="0" applyNumberFormat="1"/>
    <xf numFmtId="170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1" xfId="2" applyAlignment="1">
      <alignment horizontal="center"/>
    </xf>
    <xf numFmtId="0" fontId="1" fillId="3" borderId="0" xfId="3" applyFont="1" applyFill="1"/>
    <xf numFmtId="0" fontId="3" fillId="0" borderId="0" xfId="0" applyFont="1" applyAlignment="1">
      <alignment horizontal="right"/>
    </xf>
    <xf numFmtId="44" fontId="0" fillId="0" borderId="0" xfId="1" applyNumberFormat="1" applyFont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0" fillId="0" borderId="2" xfId="0" applyNumberFormat="1" applyBorder="1"/>
    <xf numFmtId="0" fontId="3" fillId="0" borderId="2" xfId="0" applyFont="1" applyFill="1" applyBorder="1" applyAlignment="1">
      <alignment horizontal="center"/>
    </xf>
    <xf numFmtId="44" fontId="0" fillId="0" borderId="2" xfId="0" applyNumberFormat="1" applyFont="1" applyFill="1" applyBorder="1" applyAlignment="1">
      <alignment horizontal="center"/>
    </xf>
    <xf numFmtId="10" fontId="0" fillId="4" borderId="0" xfId="0" applyNumberFormat="1" applyFill="1"/>
  </cellXfs>
  <cellStyles count="4">
    <cellStyle name="Accent6" xfId="3" builtinId="49"/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Woodworks Bookshelf Co. Cost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Woodworks!$E$16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Woodworks!$A$17:$A$22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Woodworks!$E$17:$E$22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1-43DF-B6F4-C9740F12E497}"/>
            </c:ext>
          </c:extLst>
        </c:ser>
        <c:ser>
          <c:idx val="4"/>
          <c:order val="1"/>
          <c:tx>
            <c:strRef>
              <c:f>Woodworks!$F$16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Woodworks!$A$17:$A$22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Woodworks!$F$17:$F$22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1-43DF-B6F4-C9740F12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41999"/>
        <c:axId val="1844042959"/>
      </c:lineChart>
      <c:catAx>
        <c:axId val="184404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42959"/>
        <c:crosses val="autoZero"/>
        <c:auto val="1"/>
        <c:lblAlgn val="ctr"/>
        <c:lblOffset val="100"/>
        <c:noMultiLvlLbl val="0"/>
      </c:catAx>
      <c:valAx>
        <c:axId val="18440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</xdr:row>
      <xdr:rowOff>181971</xdr:rowOff>
    </xdr:from>
    <xdr:to>
      <xdr:col>16</xdr:col>
      <xdr:colOff>453294</xdr:colOff>
      <xdr:row>18</xdr:row>
      <xdr:rowOff>76200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F53603-58AA-CEB6-5E2F-B1076583ABDC}"/>
            </a:ext>
          </a:extLst>
        </xdr:cNvPr>
        <xdr:cNvGrpSpPr/>
      </xdr:nvGrpSpPr>
      <xdr:grpSpPr>
        <a:xfrm>
          <a:off x="4808220" y="441051"/>
          <a:ext cx="6617874" cy="3010809"/>
          <a:chOff x="6682740" y="311511"/>
          <a:chExt cx="6617874" cy="312510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1788D226-B876-61B8-FE84-09B47CB8EB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82740" y="1127760"/>
            <a:ext cx="6617874" cy="230886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4494331-F23D-975E-CAC6-FD731BDF67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82740" y="311511"/>
            <a:ext cx="4028476" cy="80089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56748</xdr:colOff>
      <xdr:row>1</xdr:row>
      <xdr:rowOff>91440</xdr:rowOff>
    </xdr:from>
    <xdr:to>
      <xdr:col>21</xdr:col>
      <xdr:colOff>229328</xdr:colOff>
      <xdr:row>22</xdr:row>
      <xdr:rowOff>182361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5822EDA-8D8B-5908-E7FE-D86B78744A4C}"/>
            </a:ext>
          </a:extLst>
        </xdr:cNvPr>
        <xdr:cNvGrpSpPr/>
      </xdr:nvGrpSpPr>
      <xdr:grpSpPr>
        <a:xfrm>
          <a:off x="6983328" y="274320"/>
          <a:ext cx="6878180" cy="3931401"/>
          <a:chOff x="6091788" y="403860"/>
          <a:chExt cx="6878180" cy="393140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9A41B233-7821-EA0F-B598-24F30E0345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1788" y="1303020"/>
            <a:ext cx="6878180" cy="3032241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5503D5E-21D7-20B7-2D00-1B90B02E78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1240" y="403860"/>
            <a:ext cx="5838095" cy="87619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312420</xdr:colOff>
      <xdr:row>7</xdr:row>
      <xdr:rowOff>22860</xdr:rowOff>
    </xdr:from>
    <xdr:to>
      <xdr:col>14</xdr:col>
      <xdr:colOff>7620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4870CC-C0BB-63A2-FFCD-79DA864C9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2E37-12F1-4E60-B33D-5BEE8230EC6D}">
  <dimension ref="A1:C20"/>
  <sheetViews>
    <sheetView tabSelected="1" workbookViewId="0">
      <selection activeCell="B22" sqref="B22"/>
    </sheetView>
  </sheetViews>
  <sheetFormatPr defaultRowHeight="14.4" x14ac:dyDescent="0.3"/>
  <cols>
    <col min="1" max="1" width="13.88671875" bestFit="1" customWidth="1"/>
    <col min="2" max="2" width="11.109375" bestFit="1" customWidth="1"/>
  </cols>
  <sheetData>
    <row r="1" spans="1:3" ht="20.399999999999999" thickBot="1" x14ac:dyDescent="0.45">
      <c r="A1" s="11" t="s">
        <v>0</v>
      </c>
      <c r="B1" s="11"/>
    </row>
    <row r="2" spans="1:3" ht="15" thickTop="1" x14ac:dyDescent="0.3"/>
    <row r="3" spans="1:3" x14ac:dyDescent="0.3">
      <c r="A3" s="1" t="s">
        <v>1</v>
      </c>
    </row>
    <row r="4" spans="1:3" x14ac:dyDescent="0.3">
      <c r="A4" s="3" t="s">
        <v>2</v>
      </c>
      <c r="B4" s="2">
        <v>50000</v>
      </c>
    </row>
    <row r="5" spans="1:3" x14ac:dyDescent="0.3">
      <c r="A5" s="3" t="s">
        <v>3</v>
      </c>
      <c r="B5" s="2">
        <f>22%*B4</f>
        <v>11000</v>
      </c>
      <c r="C5" t="str">
        <f ca="1">_xlfn.FORMULATEXT(B5)</f>
        <v>=22%*B4</v>
      </c>
    </row>
    <row r="6" spans="1:3" x14ac:dyDescent="0.3">
      <c r="A6" s="3" t="s">
        <v>4</v>
      </c>
      <c r="B6" s="2">
        <v>5000</v>
      </c>
    </row>
    <row r="7" spans="1:3" x14ac:dyDescent="0.3">
      <c r="A7" s="3" t="s">
        <v>5</v>
      </c>
      <c r="B7" s="2">
        <v>500</v>
      </c>
    </row>
    <row r="8" spans="1:3" x14ac:dyDescent="0.3">
      <c r="A8" s="3" t="s">
        <v>6</v>
      </c>
      <c r="B8" s="2">
        <v>5000</v>
      </c>
    </row>
    <row r="9" spans="1:3" x14ac:dyDescent="0.3">
      <c r="A9" s="4" t="s">
        <v>7</v>
      </c>
      <c r="B9" s="7">
        <f>B4-B5-B6-B7-B8</f>
        <v>28500</v>
      </c>
      <c r="C9" t="str">
        <f ca="1">_xlfn.FORMULATEXT(B9)</f>
        <v>=B4-B5-B6-B7-B8</v>
      </c>
    </row>
    <row r="11" spans="1:3" x14ac:dyDescent="0.3">
      <c r="A11" s="1" t="s">
        <v>8</v>
      </c>
    </row>
    <row r="12" spans="1:3" x14ac:dyDescent="0.3">
      <c r="A12" s="3" t="s">
        <v>9</v>
      </c>
      <c r="B12" s="6">
        <f>500*12</f>
        <v>6000</v>
      </c>
    </row>
    <row r="13" spans="1:3" x14ac:dyDescent="0.3">
      <c r="A13" s="3" t="s">
        <v>10</v>
      </c>
      <c r="B13" s="6">
        <v>5000</v>
      </c>
    </row>
    <row r="14" spans="1:3" x14ac:dyDescent="0.3">
      <c r="A14" s="3" t="s">
        <v>11</v>
      </c>
      <c r="B14" s="6">
        <v>5000</v>
      </c>
    </row>
    <row r="15" spans="1:3" x14ac:dyDescent="0.3">
      <c r="A15" s="3" t="s">
        <v>12</v>
      </c>
      <c r="B15" s="6">
        <v>2000</v>
      </c>
    </row>
    <row r="16" spans="1:3" x14ac:dyDescent="0.3">
      <c r="A16" s="3" t="s">
        <v>13</v>
      </c>
      <c r="B16" s="6">
        <v>1000</v>
      </c>
    </row>
    <row r="17" spans="1:3" x14ac:dyDescent="0.3">
      <c r="A17" s="3" t="s">
        <v>14</v>
      </c>
      <c r="B17" s="6">
        <v>1000</v>
      </c>
    </row>
    <row r="18" spans="1:3" x14ac:dyDescent="0.3">
      <c r="A18" s="3" t="s">
        <v>15</v>
      </c>
      <c r="B18" s="6">
        <v>10000</v>
      </c>
    </row>
    <row r="19" spans="1:3" x14ac:dyDescent="0.3">
      <c r="A19" s="4" t="s">
        <v>16</v>
      </c>
      <c r="B19" s="7">
        <f>SUM(B12:B18)</f>
        <v>30000</v>
      </c>
      <c r="C19" t="str">
        <f ca="1">_xlfn.FORMULATEXT(B19)</f>
        <v>=SUM(B12:B18)</v>
      </c>
    </row>
    <row r="20" spans="1:3" x14ac:dyDescent="0.3">
      <c r="A20" s="4" t="s">
        <v>17</v>
      </c>
      <c r="B20" s="9">
        <f>B9-B19</f>
        <v>-1500</v>
      </c>
      <c r="C20" t="str">
        <f ca="1">_xlfn.FORMULATEXT(B20)</f>
        <v>=B9-B19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7AFD-0F25-4BF1-8404-F6D39E09D787}">
  <dimension ref="A1:C20"/>
  <sheetViews>
    <sheetView workbookViewId="0">
      <selection activeCell="E4" sqref="E4"/>
    </sheetView>
  </sheetViews>
  <sheetFormatPr defaultRowHeight="14.4" x14ac:dyDescent="0.3"/>
  <cols>
    <col min="1" max="1" width="20.21875" bestFit="1" customWidth="1"/>
    <col min="3" max="3" width="15.33203125" bestFit="1" customWidth="1"/>
  </cols>
  <sheetData>
    <row r="1" spans="1:3" ht="20.399999999999999" thickBot="1" x14ac:dyDescent="0.45">
      <c r="A1" s="11" t="s">
        <v>18</v>
      </c>
      <c r="B1" s="11"/>
    </row>
    <row r="2" spans="1:3" ht="15" thickTop="1" x14ac:dyDescent="0.3"/>
    <row r="3" spans="1:3" x14ac:dyDescent="0.3">
      <c r="A3" s="1" t="s">
        <v>23</v>
      </c>
    </row>
    <row r="4" spans="1:3" x14ac:dyDescent="0.3">
      <c r="A4" s="1" t="s">
        <v>19</v>
      </c>
    </row>
    <row r="5" spans="1:3" x14ac:dyDescent="0.3">
      <c r="A5" s="3" t="s">
        <v>20</v>
      </c>
      <c r="B5" s="2">
        <v>750</v>
      </c>
    </row>
    <row r="6" spans="1:3" x14ac:dyDescent="0.3">
      <c r="A6" s="3" t="s">
        <v>21</v>
      </c>
      <c r="B6" s="2">
        <v>8</v>
      </c>
      <c r="C6" t="s">
        <v>22</v>
      </c>
    </row>
    <row r="8" spans="1:3" x14ac:dyDescent="0.3">
      <c r="A8" s="1" t="s">
        <v>24</v>
      </c>
    </row>
    <row r="9" spans="1:3" x14ac:dyDescent="0.3">
      <c r="A9" s="3" t="s">
        <v>29</v>
      </c>
      <c r="B9" s="2">
        <v>18</v>
      </c>
    </row>
    <row r="10" spans="1:3" x14ac:dyDescent="0.3">
      <c r="A10" s="3" t="s">
        <v>30</v>
      </c>
      <c r="B10" s="2">
        <v>6</v>
      </c>
    </row>
    <row r="13" spans="1:3" x14ac:dyDescent="0.3">
      <c r="A13" t="s">
        <v>25</v>
      </c>
      <c r="B13" s="12">
        <v>1250</v>
      </c>
    </row>
    <row r="14" spans="1:3" x14ac:dyDescent="0.3">
      <c r="A14" t="s">
        <v>27</v>
      </c>
      <c r="B14" s="12">
        <v>1500</v>
      </c>
    </row>
    <row r="15" spans="1:3" x14ac:dyDescent="0.3">
      <c r="A15" t="s">
        <v>26</v>
      </c>
      <c r="B15">
        <f>MIN(B13,B14)</f>
        <v>1250</v>
      </c>
      <c r="C15" t="str">
        <f ca="1">_xlfn.FORMULATEXT(B15)</f>
        <v>=MIN(B13,B14)</v>
      </c>
    </row>
    <row r="16" spans="1:3" x14ac:dyDescent="0.3">
      <c r="A16" t="s">
        <v>28</v>
      </c>
      <c r="B16">
        <f>MAX(B13-B14,0)</f>
        <v>0</v>
      </c>
      <c r="C16" t="str">
        <f ca="1">_xlfn.FORMULATEXT(B16)</f>
        <v>=MAX(B13-B14,0)</v>
      </c>
    </row>
    <row r="18" spans="1:3" x14ac:dyDescent="0.3">
      <c r="A18" s="13" t="s">
        <v>31</v>
      </c>
      <c r="B18" s="2">
        <f>B5+B13*B6</f>
        <v>10750</v>
      </c>
      <c r="C18" t="str">
        <f ca="1">_xlfn.FORMULATEXT(B18)</f>
        <v>=B5+B13*B6</v>
      </c>
    </row>
    <row r="19" spans="1:3" x14ac:dyDescent="0.3">
      <c r="A19" s="13" t="s">
        <v>32</v>
      </c>
      <c r="B19" s="2">
        <f>B15*B9+B16*B10</f>
        <v>22500</v>
      </c>
      <c r="C19" t="str">
        <f ca="1">_xlfn.FORMULATEXT(B19)</f>
        <v>=B15*B9+B16*B10</v>
      </c>
    </row>
    <row r="20" spans="1:3" x14ac:dyDescent="0.3">
      <c r="A20" s="13" t="s">
        <v>33</v>
      </c>
      <c r="B20" s="2">
        <f>B19-B18</f>
        <v>11750</v>
      </c>
      <c r="C20" t="str">
        <f ca="1">_xlfn.FORMULATEXT(B20)</f>
        <v>=B19-B18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127C-D0F1-4444-AA45-0C0387680F55}">
  <dimension ref="A1:F22"/>
  <sheetViews>
    <sheetView workbookViewId="0">
      <selection activeCell="F4" sqref="F4"/>
    </sheetView>
  </sheetViews>
  <sheetFormatPr defaultRowHeight="14.4" x14ac:dyDescent="0.3"/>
  <cols>
    <col min="1" max="1" width="16.33203125" bestFit="1" customWidth="1"/>
    <col min="5" max="5" width="11.21875" bestFit="1" customWidth="1"/>
    <col min="6" max="6" width="11.21875" customWidth="1"/>
  </cols>
  <sheetData>
    <row r="1" spans="1:6" x14ac:dyDescent="0.3">
      <c r="A1" s="10" t="s">
        <v>34</v>
      </c>
      <c r="B1" s="10"/>
      <c r="C1" s="10"/>
    </row>
    <row r="3" spans="1:6" x14ac:dyDescent="0.3">
      <c r="A3" s="1" t="s">
        <v>19</v>
      </c>
      <c r="B3" s="1" t="s">
        <v>35</v>
      </c>
      <c r="C3" s="1" t="s">
        <v>36</v>
      </c>
    </row>
    <row r="4" spans="1:6" x14ac:dyDescent="0.3">
      <c r="A4" s="3" t="s">
        <v>37</v>
      </c>
      <c r="B4" s="14">
        <v>5.5</v>
      </c>
      <c r="C4" s="14">
        <v>4.3</v>
      </c>
    </row>
    <row r="5" spans="1:6" x14ac:dyDescent="0.3">
      <c r="A5" s="3" t="s">
        <v>38</v>
      </c>
      <c r="B5">
        <v>30</v>
      </c>
      <c r="C5">
        <v>30</v>
      </c>
    </row>
    <row r="6" spans="1:6" x14ac:dyDescent="0.3">
      <c r="A6" s="13" t="s">
        <v>39</v>
      </c>
      <c r="B6" s="8">
        <f>B4*B5</f>
        <v>165</v>
      </c>
      <c r="C6" s="8">
        <f>C4*C5</f>
        <v>129</v>
      </c>
    </row>
    <row r="8" spans="1:6" x14ac:dyDescent="0.3">
      <c r="A8" t="s">
        <v>40</v>
      </c>
      <c r="B8">
        <v>16</v>
      </c>
      <c r="C8">
        <v>16</v>
      </c>
    </row>
    <row r="9" spans="1:6" x14ac:dyDescent="0.3">
      <c r="A9" t="s">
        <v>41</v>
      </c>
      <c r="B9" s="5">
        <v>18.5</v>
      </c>
      <c r="C9" s="5">
        <v>18.5</v>
      </c>
    </row>
    <row r="10" spans="1:6" x14ac:dyDescent="0.3">
      <c r="A10" s="13" t="s">
        <v>42</v>
      </c>
      <c r="B10" s="8">
        <f>B8*B9</f>
        <v>296</v>
      </c>
      <c r="C10" s="8">
        <f>C8*C9</f>
        <v>296</v>
      </c>
    </row>
    <row r="12" spans="1:6" x14ac:dyDescent="0.3">
      <c r="A12" s="1" t="s">
        <v>31</v>
      </c>
      <c r="B12" s="8">
        <f>B6+B10</f>
        <v>461</v>
      </c>
      <c r="C12" s="8">
        <f>C6+C10</f>
        <v>425</v>
      </c>
    </row>
    <row r="14" spans="1:6" x14ac:dyDescent="0.3">
      <c r="A14" s="1" t="s">
        <v>43</v>
      </c>
      <c r="B14" s="20">
        <v>2.4E-2</v>
      </c>
      <c r="C14" s="20">
        <v>1.7000000000000001E-2</v>
      </c>
      <c r="D14" s="20">
        <v>1.4999999999999999E-2</v>
      </c>
    </row>
    <row r="16" spans="1:6" x14ac:dyDescent="0.3">
      <c r="A16" s="16" t="s">
        <v>44</v>
      </c>
      <c r="B16" s="16" t="s">
        <v>45</v>
      </c>
      <c r="C16" s="16" t="s">
        <v>36</v>
      </c>
      <c r="D16" s="16" t="s">
        <v>46</v>
      </c>
      <c r="E16" s="16" t="s">
        <v>47</v>
      </c>
      <c r="F16" s="18" t="s">
        <v>48</v>
      </c>
    </row>
    <row r="17" spans="1:6" x14ac:dyDescent="0.3">
      <c r="A17" s="15">
        <v>0</v>
      </c>
      <c r="B17" s="17">
        <f>B6</f>
        <v>165</v>
      </c>
      <c r="C17" s="17">
        <f>C6</f>
        <v>129</v>
      </c>
      <c r="D17" s="17">
        <f>B10</f>
        <v>296</v>
      </c>
      <c r="E17" s="17">
        <f>B17+D17</f>
        <v>461</v>
      </c>
      <c r="F17" s="19">
        <f>C17+D17</f>
        <v>425</v>
      </c>
    </row>
    <row r="18" spans="1:6" x14ac:dyDescent="0.3">
      <c r="A18" s="15">
        <v>1</v>
      </c>
      <c r="B18" s="17">
        <f>B17*(1+$B$14)</f>
        <v>168.96</v>
      </c>
      <c r="C18" s="17">
        <f>C17*(1+$C$14)</f>
        <v>131.19299999999998</v>
      </c>
      <c r="D18" s="17">
        <f>D17*(1+$D$14)</f>
        <v>300.44</v>
      </c>
      <c r="E18" s="17">
        <f>B18+D18</f>
        <v>469.4</v>
      </c>
      <c r="F18" s="19">
        <f>C18+D18</f>
        <v>431.63299999999998</v>
      </c>
    </row>
    <row r="19" spans="1:6" x14ac:dyDescent="0.3">
      <c r="A19" s="15">
        <v>2</v>
      </c>
      <c r="B19" s="17">
        <f t="shared" ref="B19:B22" si="0">B18*(1+$B$14)</f>
        <v>173.01504</v>
      </c>
      <c r="C19" s="17">
        <f>C18*(1+$C$14)</f>
        <v>133.42328099999997</v>
      </c>
      <c r="D19" s="17">
        <f t="shared" ref="D19:D22" si="1">D18*(1+$D$14)</f>
        <v>304.94659999999999</v>
      </c>
      <c r="E19" s="17">
        <f>B19+D19</f>
        <v>477.96163999999999</v>
      </c>
      <c r="F19" s="19">
        <f t="shared" ref="F19:F22" si="2">C19+D19</f>
        <v>438.36988099999996</v>
      </c>
    </row>
    <row r="20" spans="1:6" x14ac:dyDescent="0.3">
      <c r="A20" s="15">
        <v>3</v>
      </c>
      <c r="B20" s="17">
        <f t="shared" si="0"/>
        <v>177.16740096000001</v>
      </c>
      <c r="C20" s="17">
        <f t="shared" ref="C19:C22" si="3">C19*(1+$C$14)</f>
        <v>135.69147677699996</v>
      </c>
      <c r="D20" s="17">
        <f t="shared" si="1"/>
        <v>309.52079899999995</v>
      </c>
      <c r="E20" s="17">
        <f t="shared" ref="E19:E22" si="4">B20+D20</f>
        <v>486.68819995999996</v>
      </c>
      <c r="F20" s="19">
        <f t="shared" si="2"/>
        <v>445.21227577699995</v>
      </c>
    </row>
    <row r="21" spans="1:6" x14ac:dyDescent="0.3">
      <c r="A21" s="15">
        <v>4</v>
      </c>
      <c r="B21" s="17">
        <f t="shared" si="0"/>
        <v>181.41941858304003</v>
      </c>
      <c r="C21" s="17">
        <f>C20*(1+$C$14)</f>
        <v>137.99823188220896</v>
      </c>
      <c r="D21" s="17">
        <f t="shared" si="1"/>
        <v>314.16361098499993</v>
      </c>
      <c r="E21" s="17">
        <f t="shared" si="4"/>
        <v>495.58302956803993</v>
      </c>
      <c r="F21" s="19">
        <f t="shared" si="2"/>
        <v>452.16184286720886</v>
      </c>
    </row>
    <row r="22" spans="1:6" x14ac:dyDescent="0.3">
      <c r="A22" s="15">
        <v>5</v>
      </c>
      <c r="B22" s="17">
        <f t="shared" si="0"/>
        <v>185.77348462903299</v>
      </c>
      <c r="C22" s="17">
        <f t="shared" si="3"/>
        <v>140.34420182420649</v>
      </c>
      <c r="D22" s="17">
        <f>D21*(1+$D$14)</f>
        <v>318.87606514977489</v>
      </c>
      <c r="E22" s="17">
        <f>B22+D22</f>
        <v>504.64954977880791</v>
      </c>
      <c r="F22" s="19">
        <f>C22+D22</f>
        <v>459.22026697398138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NCAA T-Shirt</vt:lpstr>
      <vt:lpstr>Woodworks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2023-06-08T05:05:24Z</dcterms:created>
  <dcterms:modified xsi:type="dcterms:W3CDTF">2023-06-09T01:25:50Z</dcterms:modified>
</cp:coreProperties>
</file>