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insuresh/Main/Trading:Investing:Finance Projects/"/>
    </mc:Choice>
  </mc:AlternateContent>
  <xr:revisionPtr revIDLastSave="0" documentId="13_ncr:1_{75C49661-38BA-4841-845F-468346AD2EF7}" xr6:coauthVersionLast="47" xr6:coauthVersionMax="47" xr10:uidLastSave="{00000000-0000-0000-0000-000000000000}"/>
  <bookViews>
    <workbookView xWindow="0" yWindow="0" windowWidth="51200" windowHeight="21600" xr2:uid="{88582874-4E22-D243-B276-9F7E30167E46}"/>
  </bookViews>
  <sheets>
    <sheet name="Intro" sheetId="1" r:id="rId1"/>
    <sheet name="Exten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H2" i="1" a="1"/>
  <c r="A2" i="1" a="1"/>
  <c r="H2" i="1" l="1"/>
  <c r="A2" i="1"/>
  <c r="D3" i="1" l="1"/>
  <c r="D54" i="1"/>
  <c r="D46" i="1"/>
  <c r="D38" i="1"/>
  <c r="D30" i="1"/>
  <c r="D22" i="1"/>
  <c r="D14" i="1"/>
  <c r="D6" i="1"/>
  <c r="D45" i="1"/>
  <c r="D37" i="1"/>
  <c r="D29" i="1"/>
  <c r="D21" i="1"/>
  <c r="D13" i="1"/>
  <c r="D5" i="1"/>
  <c r="D44" i="1"/>
  <c r="D36" i="1"/>
  <c r="D28" i="1"/>
  <c r="D20" i="1"/>
  <c r="D12" i="1"/>
  <c r="D4" i="1"/>
  <c r="D59" i="1"/>
  <c r="D51" i="1"/>
  <c r="D43" i="1"/>
  <c r="D35" i="1"/>
  <c r="D27" i="1"/>
  <c r="D19" i="1"/>
  <c r="D11" i="1"/>
  <c r="D58" i="1"/>
  <c r="D50" i="1"/>
  <c r="D42" i="1"/>
  <c r="D34" i="1"/>
  <c r="D18" i="1"/>
  <c r="D10" i="1"/>
  <c r="D57" i="1"/>
  <c r="D41" i="1"/>
  <c r="D25" i="1"/>
  <c r="D9" i="1"/>
  <c r="D48" i="1"/>
  <c r="D32" i="1"/>
  <c r="D16" i="1"/>
  <c r="D8" i="1"/>
  <c r="D47" i="1"/>
  <c r="D39" i="1"/>
  <c r="D15" i="1"/>
  <c r="D53" i="1"/>
  <c r="D26" i="1"/>
  <c r="D49" i="1"/>
  <c r="D33" i="1"/>
  <c r="D17" i="1"/>
  <c r="D40" i="1"/>
  <c r="D24" i="1"/>
  <c r="D55" i="1"/>
  <c r="D31" i="1"/>
  <c r="D7" i="1"/>
  <c r="D52" i="1"/>
  <c r="D23" i="1"/>
  <c r="D56" i="1"/>
  <c r="Y13" i="1" l="1"/>
  <c r="Z13" i="1"/>
  <c r="Q15" i="1"/>
  <c r="X11" i="1"/>
  <c r="Z12" i="1"/>
  <c r="X10" i="1"/>
  <c r="V11" i="1"/>
  <c r="V6" i="1"/>
  <c r="U6" i="1"/>
  <c r="T12" i="1"/>
  <c r="Y7" i="1"/>
  <c r="U5" i="1"/>
  <c r="Y12" i="1"/>
  <c r="Y5" i="1"/>
  <c r="Y6" i="1"/>
  <c r="T14" i="1"/>
  <c r="U4" i="1"/>
  <c r="T7" i="1"/>
  <c r="X13" i="1"/>
  <c r="S9" i="1"/>
  <c r="T13" i="1"/>
  <c r="W8" i="1"/>
  <c r="T15" i="1"/>
  <c r="V14" i="1"/>
  <c r="W11" i="1"/>
  <c r="X15" i="1"/>
  <c r="Q11" i="1"/>
  <c r="Q4" i="1"/>
  <c r="Q10" i="1"/>
  <c r="Q8" i="1"/>
  <c r="Z8" i="1"/>
  <c r="S8" i="1"/>
  <c r="W14" i="1"/>
  <c r="X6" i="1"/>
  <c r="R13" i="1"/>
  <c r="T6" i="1"/>
  <c r="Z7" i="1"/>
  <c r="T4" i="1"/>
  <c r="R6" i="1"/>
  <c r="R7" i="1"/>
  <c r="U15" i="1"/>
  <c r="W6" i="1"/>
  <c r="Z6" i="1"/>
  <c r="U12" i="1"/>
  <c r="R8" i="1"/>
  <c r="Z5" i="1"/>
  <c r="X7" i="1"/>
  <c r="V9" i="1"/>
  <c r="S13" i="1"/>
  <c r="T10" i="1"/>
  <c r="W12" i="1"/>
  <c r="W9" i="1"/>
  <c r="V7" i="1"/>
  <c r="Q14" i="1"/>
  <c r="T9" i="1"/>
  <c r="W15" i="1"/>
  <c r="V15" i="1"/>
  <c r="R11" i="1"/>
  <c r="S15" i="1"/>
  <c r="X3" i="1"/>
  <c r="S14" i="1"/>
  <c r="Y8" i="1"/>
  <c r="V5" i="1"/>
  <c r="U10" i="1"/>
  <c r="T3" i="1"/>
  <c r="V10" i="1"/>
  <c r="U3" i="1"/>
  <c r="Y9" i="1"/>
  <c r="T8" i="1"/>
  <c r="X14" i="1"/>
  <c r="W3" i="1"/>
  <c r="V13" i="1"/>
  <c r="S12" i="1"/>
  <c r="V12" i="1"/>
  <c r="Y10" i="1"/>
  <c r="Y4" i="1"/>
  <c r="R5" i="1"/>
  <c r="S10" i="1"/>
  <c r="W7" i="1"/>
  <c r="U7" i="1"/>
  <c r="Y11" i="1"/>
  <c r="Z14" i="1"/>
  <c r="Z4" i="1"/>
  <c r="W5" i="1"/>
  <c r="Q9" i="1"/>
  <c r="Z15" i="1"/>
  <c r="Y14" i="1"/>
  <c r="R10" i="1"/>
  <c r="W4" i="1"/>
  <c r="R3" i="1"/>
  <c r="Z11" i="1"/>
  <c r="Q3" i="1"/>
  <c r="U14" i="1"/>
  <c r="S11" i="1"/>
  <c r="R4" i="1"/>
  <c r="T11" i="1"/>
  <c r="S4" i="1"/>
  <c r="W10" i="1"/>
  <c r="R9" i="1"/>
  <c r="Y15" i="1"/>
  <c r="T5" i="1"/>
  <c r="U8" i="1"/>
  <c r="S3" i="1"/>
  <c r="U9" i="1"/>
  <c r="Q7" i="1"/>
  <c r="W13" i="1"/>
  <c r="Q13" i="1"/>
  <c r="X8" i="1"/>
  <c r="S7" i="1"/>
  <c r="R14" i="1"/>
  <c r="V8" i="1"/>
  <c r="U13" i="1"/>
  <c r="X9" i="1"/>
  <c r="Q6" i="1"/>
  <c r="V4" i="1"/>
  <c r="Z10" i="1"/>
  <c r="S6" i="1"/>
  <c r="X4" i="1"/>
  <c r="X12" i="1"/>
  <c r="S5" i="1"/>
  <c r="Y3" i="1"/>
  <c r="Z3" i="1"/>
  <c r="R15" i="1"/>
  <c r="Q12" i="1"/>
  <c r="X5" i="1"/>
  <c r="R12" i="1"/>
  <c r="Q5" i="1"/>
  <c r="U11" i="1"/>
  <c r="V3" i="1"/>
  <c r="Z9" i="1"/>
  <c r="M4" i="1"/>
  <c r="M2" i="1"/>
  <c r="M12" i="1"/>
  <c r="M6" i="1"/>
  <c r="J5" i="1" l="1"/>
  <c r="J14" i="1"/>
  <c r="J8" i="1"/>
  <c r="J9" i="1"/>
  <c r="J10" i="1"/>
  <c r="J3" i="1"/>
  <c r="J13" i="1"/>
  <c r="J11" i="1"/>
  <c r="J15" i="1"/>
  <c r="J6" i="1"/>
  <c r="J12" i="1"/>
  <c r="J4" i="1"/>
  <c r="J7" i="1"/>
  <c r="AA13" i="1"/>
  <c r="AA6" i="1"/>
  <c r="AA9" i="1"/>
  <c r="AA8" i="1"/>
  <c r="AA10" i="1"/>
  <c r="AA4" i="1"/>
  <c r="AA7" i="1"/>
  <c r="AA11" i="1"/>
  <c r="AA15" i="1"/>
  <c r="AA14" i="1"/>
  <c r="AA5" i="1"/>
  <c r="AA12" i="1"/>
  <c r="AA3" i="1"/>
  <c r="M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</futureMetadata>
  <cellMetadata count="1">
    <bk>
      <rc t="1" v="0"/>
    </bk>
  </cellMetadata>
  <valueMetadata count="13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</valueMetadata>
</metadata>
</file>

<file path=xl/sharedStrings.xml><?xml version="1.0" encoding="utf-8"?>
<sst xmlns="http://schemas.openxmlformats.org/spreadsheetml/2006/main" count="21" uniqueCount="21">
  <si>
    <t>Next Day's Price</t>
  </si>
  <si>
    <t>TRAINING DATA</t>
  </si>
  <si>
    <t>TESTING DATA (OBSERVED)</t>
  </si>
  <si>
    <t>Price</t>
  </si>
  <si>
    <t>MEAN</t>
  </si>
  <si>
    <t>DRIFT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</si>
  <si>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</si>
  <si>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</si>
  <si>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</si>
  <si>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</si>
  <si>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</si>
  <si>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</si>
  <si>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</si>
  <si>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</si>
  <si>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</si>
  <si>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FORECASTED DATA</t>
  </si>
  <si>
    <t>PERIODIC DAILY RETURNS (ln)</t>
  </si>
  <si>
    <t>Historical VARIANCE</t>
  </si>
  <si>
    <t>Historical STD. DEV.</t>
  </si>
  <si>
    <t>HISTORICAL MEAN</t>
  </si>
  <si>
    <t>Mean Simulated Prices (Monte Carlo)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</si>
</sst>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5"/>
      <color theme="1"/>
      <name val="Aptos Narrow"/>
      <scheme val="minor"/>
    </font>
    <font>
      <b/>
      <u/>
      <sz val="15"/>
      <color theme="1"/>
      <name val="Aptos Narrow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44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</a:t>
            </a:r>
            <a:r>
              <a:rPr lang="en-US" baseline="0"/>
              <a:t> Carnival Stock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Historical 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Intro!$A$3:$A$59</c:f>
              <c:numCache>
                <c:formatCode>m/d/yy</c:formatCode>
                <c:ptCount val="57"/>
                <c:pt idx="0">
                  <c:v>44929</c:v>
                </c:pt>
                <c:pt idx="1">
                  <c:v>44935</c:v>
                </c:pt>
                <c:pt idx="2">
                  <c:v>44943</c:v>
                </c:pt>
                <c:pt idx="3">
                  <c:v>44949</c:v>
                </c:pt>
                <c:pt idx="4">
                  <c:v>44956</c:v>
                </c:pt>
                <c:pt idx="5">
                  <c:v>44963</c:v>
                </c:pt>
                <c:pt idx="6">
                  <c:v>44970</c:v>
                </c:pt>
                <c:pt idx="7">
                  <c:v>44978</c:v>
                </c:pt>
                <c:pt idx="8">
                  <c:v>44984</c:v>
                </c:pt>
                <c:pt idx="9">
                  <c:v>44991</c:v>
                </c:pt>
                <c:pt idx="10">
                  <c:v>44998</c:v>
                </c:pt>
                <c:pt idx="11">
                  <c:v>45005</c:v>
                </c:pt>
                <c:pt idx="12">
                  <c:v>45012</c:v>
                </c:pt>
                <c:pt idx="13">
                  <c:v>45019</c:v>
                </c:pt>
                <c:pt idx="14">
                  <c:v>45026</c:v>
                </c:pt>
                <c:pt idx="15">
                  <c:v>45033</c:v>
                </c:pt>
                <c:pt idx="16">
                  <c:v>45040</c:v>
                </c:pt>
                <c:pt idx="17">
                  <c:v>45047</c:v>
                </c:pt>
                <c:pt idx="18">
                  <c:v>45054</c:v>
                </c:pt>
                <c:pt idx="19">
                  <c:v>45061</c:v>
                </c:pt>
                <c:pt idx="20">
                  <c:v>45068</c:v>
                </c:pt>
                <c:pt idx="21">
                  <c:v>45076</c:v>
                </c:pt>
                <c:pt idx="22">
                  <c:v>45082</c:v>
                </c:pt>
                <c:pt idx="23">
                  <c:v>45089</c:v>
                </c:pt>
                <c:pt idx="24">
                  <c:v>45097</c:v>
                </c:pt>
                <c:pt idx="25">
                  <c:v>45103</c:v>
                </c:pt>
                <c:pt idx="26">
                  <c:v>45110</c:v>
                </c:pt>
                <c:pt idx="27">
                  <c:v>45117</c:v>
                </c:pt>
                <c:pt idx="28">
                  <c:v>45124</c:v>
                </c:pt>
                <c:pt idx="29">
                  <c:v>45131</c:v>
                </c:pt>
                <c:pt idx="30">
                  <c:v>45138</c:v>
                </c:pt>
                <c:pt idx="31">
                  <c:v>45145</c:v>
                </c:pt>
                <c:pt idx="32">
                  <c:v>45152</c:v>
                </c:pt>
                <c:pt idx="33">
                  <c:v>45159</c:v>
                </c:pt>
                <c:pt idx="34">
                  <c:v>45166</c:v>
                </c:pt>
                <c:pt idx="35">
                  <c:v>45174</c:v>
                </c:pt>
                <c:pt idx="36">
                  <c:v>45180</c:v>
                </c:pt>
                <c:pt idx="37">
                  <c:v>45187</c:v>
                </c:pt>
                <c:pt idx="38">
                  <c:v>45194</c:v>
                </c:pt>
                <c:pt idx="39">
                  <c:v>45201</c:v>
                </c:pt>
                <c:pt idx="40">
                  <c:v>45208</c:v>
                </c:pt>
                <c:pt idx="41">
                  <c:v>45215</c:v>
                </c:pt>
                <c:pt idx="42">
                  <c:v>45222</c:v>
                </c:pt>
                <c:pt idx="43">
                  <c:v>45229</c:v>
                </c:pt>
                <c:pt idx="44">
                  <c:v>45236</c:v>
                </c:pt>
                <c:pt idx="45">
                  <c:v>45243</c:v>
                </c:pt>
                <c:pt idx="46">
                  <c:v>45250</c:v>
                </c:pt>
                <c:pt idx="47">
                  <c:v>45257</c:v>
                </c:pt>
                <c:pt idx="48">
                  <c:v>45264</c:v>
                </c:pt>
                <c:pt idx="49">
                  <c:v>45271</c:v>
                </c:pt>
                <c:pt idx="50">
                  <c:v>45278</c:v>
                </c:pt>
                <c:pt idx="51">
                  <c:v>45286</c:v>
                </c:pt>
                <c:pt idx="52">
                  <c:v>45293</c:v>
                </c:pt>
                <c:pt idx="53">
                  <c:v>45299</c:v>
                </c:pt>
                <c:pt idx="54">
                  <c:v>45307</c:v>
                </c:pt>
                <c:pt idx="55">
                  <c:v>45313</c:v>
                </c:pt>
                <c:pt idx="56">
                  <c:v>45320</c:v>
                </c:pt>
              </c:numCache>
            </c:numRef>
          </c:cat>
          <c:val>
            <c:numRef>
              <c:f>Intro!$B$3:$B$59</c:f>
              <c:numCache>
                <c:formatCode>_([$$-409]* #,##0.00_);_([$$-409]* \(#,##0.00\);_([$$-409]* "-"??_);_(@_)</c:formatCode>
                <c:ptCount val="57"/>
                <c:pt idx="0">
                  <c:v>9.1999999999999993</c:v>
                </c:pt>
                <c:pt idx="1">
                  <c:v>10.51</c:v>
                </c:pt>
                <c:pt idx="2">
                  <c:v>10.47</c:v>
                </c:pt>
                <c:pt idx="3">
                  <c:v>11.02</c:v>
                </c:pt>
                <c:pt idx="4">
                  <c:v>11.8</c:v>
                </c:pt>
                <c:pt idx="5">
                  <c:v>11.16</c:v>
                </c:pt>
                <c:pt idx="6">
                  <c:v>11.29</c:v>
                </c:pt>
                <c:pt idx="7">
                  <c:v>10.59</c:v>
                </c:pt>
                <c:pt idx="8">
                  <c:v>11.11</c:v>
                </c:pt>
                <c:pt idx="9">
                  <c:v>9.69</c:v>
                </c:pt>
                <c:pt idx="10">
                  <c:v>8.5500000000000007</c:v>
                </c:pt>
                <c:pt idx="11">
                  <c:v>9.23</c:v>
                </c:pt>
                <c:pt idx="12">
                  <c:v>10.15</c:v>
                </c:pt>
                <c:pt idx="13">
                  <c:v>9.73</c:v>
                </c:pt>
                <c:pt idx="14">
                  <c:v>9.6</c:v>
                </c:pt>
                <c:pt idx="15">
                  <c:v>9.3800000000000008</c:v>
                </c:pt>
                <c:pt idx="16">
                  <c:v>9.2100000000000009</c:v>
                </c:pt>
                <c:pt idx="17">
                  <c:v>10.01</c:v>
                </c:pt>
                <c:pt idx="18">
                  <c:v>9.83</c:v>
                </c:pt>
                <c:pt idx="19">
                  <c:v>10.94</c:v>
                </c:pt>
                <c:pt idx="20">
                  <c:v>11.28</c:v>
                </c:pt>
                <c:pt idx="21">
                  <c:v>12.18</c:v>
                </c:pt>
                <c:pt idx="22">
                  <c:v>13.09</c:v>
                </c:pt>
                <c:pt idx="23">
                  <c:v>15.8</c:v>
                </c:pt>
                <c:pt idx="24">
                  <c:v>15.8</c:v>
                </c:pt>
                <c:pt idx="25">
                  <c:v>18.829999999999998</c:v>
                </c:pt>
                <c:pt idx="26">
                  <c:v>19.04</c:v>
                </c:pt>
                <c:pt idx="27">
                  <c:v>17.23</c:v>
                </c:pt>
                <c:pt idx="28">
                  <c:v>17.88</c:v>
                </c:pt>
                <c:pt idx="29">
                  <c:v>18.489999999999998</c:v>
                </c:pt>
                <c:pt idx="30">
                  <c:v>17.16</c:v>
                </c:pt>
                <c:pt idx="31">
                  <c:v>16.79</c:v>
                </c:pt>
                <c:pt idx="32">
                  <c:v>15.59</c:v>
                </c:pt>
                <c:pt idx="33">
                  <c:v>15.9</c:v>
                </c:pt>
                <c:pt idx="34">
                  <c:v>15.73</c:v>
                </c:pt>
                <c:pt idx="35">
                  <c:v>15.3</c:v>
                </c:pt>
                <c:pt idx="36">
                  <c:v>15.19</c:v>
                </c:pt>
                <c:pt idx="37">
                  <c:v>14.05</c:v>
                </c:pt>
                <c:pt idx="38">
                  <c:v>13.72</c:v>
                </c:pt>
                <c:pt idx="39">
                  <c:v>13.26</c:v>
                </c:pt>
                <c:pt idx="40">
                  <c:v>12.26</c:v>
                </c:pt>
                <c:pt idx="41">
                  <c:v>11.03</c:v>
                </c:pt>
                <c:pt idx="42">
                  <c:v>11.13</c:v>
                </c:pt>
                <c:pt idx="43">
                  <c:v>12.55</c:v>
                </c:pt>
                <c:pt idx="44">
                  <c:v>12.76</c:v>
                </c:pt>
                <c:pt idx="45">
                  <c:v>14.79</c:v>
                </c:pt>
                <c:pt idx="46">
                  <c:v>14.41</c:v>
                </c:pt>
                <c:pt idx="47">
                  <c:v>15.76</c:v>
                </c:pt>
                <c:pt idx="48">
                  <c:v>18.11</c:v>
                </c:pt>
                <c:pt idx="49">
                  <c:v>18.61</c:v>
                </c:pt>
                <c:pt idx="50">
                  <c:v>18.93</c:v>
                </c:pt>
                <c:pt idx="51">
                  <c:v>18.54</c:v>
                </c:pt>
                <c:pt idx="52">
                  <c:v>17.329999999999998</c:v>
                </c:pt>
                <c:pt idx="53">
                  <c:v>16.96</c:v>
                </c:pt>
                <c:pt idx="54">
                  <c:v>17.329999999999998</c:v>
                </c:pt>
                <c:pt idx="55">
                  <c:v>15.83</c:v>
                </c:pt>
                <c:pt idx="56">
                  <c:v>16.440000000000001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9-C345-80A8-157AAE9DA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08031"/>
        <c:axId val="1981024064"/>
      </c:lineChart>
      <c:dateAx>
        <c:axId val="7860803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24064"/>
        <c:crosses val="autoZero"/>
        <c:auto val="1"/>
        <c:lblOffset val="100"/>
        <c:baseTimeUnit val="days"/>
      </c:dateAx>
      <c:valAx>
        <c:axId val="19810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 Month</a:t>
            </a:r>
            <a:r>
              <a:rPr lang="en-US" baseline="0"/>
              <a:t> </a:t>
            </a:r>
            <a:r>
              <a:rPr lang="en-US"/>
              <a:t>Projected Monte</a:t>
            </a:r>
            <a:r>
              <a:rPr lang="en-US" baseline="0"/>
              <a:t> Carlo Simulated Prices (Carnival)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Intro!$H$3:$H$15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45342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Intro!$I$3:$I$15</c:f>
              <c:numCache>
                <c:formatCode>_([$$-409]* #,##0.00_);_([$$-409]* \(#,##0.00\);_([$$-409]* "-"??_);_(@_)</c:formatCode>
                <c:ptCount val="13"/>
                <c:pt idx="0">
                  <c:v>15.31</c:v>
                </c:pt>
                <c:pt idx="1">
                  <c:v>14.8</c:v>
                </c:pt>
                <c:pt idx="2">
                  <c:v>15.23</c:v>
                </c:pt>
                <c:pt idx="3">
                  <c:v>16</c:v>
                </c:pt>
                <c:pt idx="4">
                  <c:v>16.37</c:v>
                </c:pt>
                <c:pt idx="5">
                  <c:v>16.260000000000002</c:v>
                </c:pt>
                <c:pt idx="6">
                  <c:v>17.079999999999998</c:v>
                </c:pt>
                <c:pt idx="7">
                  <c:v>16.34</c:v>
                </c:pt>
                <c:pt idx="8">
                  <c:v>15.12</c:v>
                </c:pt>
                <c:pt idx="9">
                  <c:v>14.36</c:v>
                </c:pt>
                <c:pt idx="10">
                  <c:v>14.12</c:v>
                </c:pt>
                <c:pt idx="11">
                  <c:v>15.08</c:v>
                </c:pt>
                <c:pt idx="12">
                  <c:v>14.44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0-A94A-82BC-1293219C41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Intro!$H$3:$H$15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45342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Intro!$J$3:$J$15</c:f>
              <c:numCache>
                <c:formatCode>_("$"* #,##0.00_);_("$"* \(#,##0.00\);_("$"* "-"??_);_(@_)</c:formatCode>
                <c:ptCount val="13"/>
                <c:pt idx="0">
                  <c:v>16.945860743359546</c:v>
                </c:pt>
                <c:pt idx="1">
                  <c:v>16.601956869474677</c:v>
                </c:pt>
                <c:pt idx="2">
                  <c:v>16.900331375581924</c:v>
                </c:pt>
                <c:pt idx="3">
                  <c:v>16.765614237575797</c:v>
                </c:pt>
                <c:pt idx="4">
                  <c:v>16.532181753737664</c:v>
                </c:pt>
                <c:pt idx="5">
                  <c:v>16.902930825549262</c:v>
                </c:pt>
                <c:pt idx="6">
                  <c:v>16.656092221035912</c:v>
                </c:pt>
                <c:pt idx="7">
                  <c:v>16.535233748340239</c:v>
                </c:pt>
                <c:pt idx="8">
                  <c:v>16.764537502105441</c:v>
                </c:pt>
                <c:pt idx="9">
                  <c:v>16.741395548339092</c:v>
                </c:pt>
                <c:pt idx="10">
                  <c:v>16.858268098340897</c:v>
                </c:pt>
                <c:pt idx="11">
                  <c:v>16.58297591461757</c:v>
                </c:pt>
                <c:pt idx="12">
                  <c:v>16.638359925082526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0-A94A-82BC-1293219C4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96063"/>
        <c:axId val="88302383"/>
      </c:lineChart>
      <c:dateAx>
        <c:axId val="8889606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2383"/>
        <c:crosses val="autoZero"/>
        <c:auto val="1"/>
        <c:lblOffset val="100"/>
        <c:baseTimeUnit val="days"/>
      </c:dateAx>
      <c:valAx>
        <c:axId val="883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Monte Carlo Simulation Trials</a:t>
            </a:r>
            <a:r>
              <a:rPr lang="en-US" baseline="0"/>
              <a:t> for 3-Month Projected Forecasts (Carnival Stock)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Intro!$Q$2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Intro!$Q$3:$Q$15</c:f>
              <c:numCache>
                <c:formatCode>General</c:formatCode>
                <c:ptCount val="13"/>
                <c:pt idx="0">
                  <c:v>16.873859367861705</c:v>
                </c:pt>
                <c:pt idx="1">
                  <c:v>17.115747529454254</c:v>
                </c:pt>
                <c:pt idx="2">
                  <c:v>17.391284894336636</c:v>
                </c:pt>
                <c:pt idx="3">
                  <c:v>17.237925217742756</c:v>
                </c:pt>
                <c:pt idx="4">
                  <c:v>16.227279770194365</c:v>
                </c:pt>
                <c:pt idx="5">
                  <c:v>17.103891979997464</c:v>
                </c:pt>
                <c:pt idx="6">
                  <c:v>16.894097950679587</c:v>
                </c:pt>
                <c:pt idx="7">
                  <c:v>15.821243948157756</c:v>
                </c:pt>
                <c:pt idx="8">
                  <c:v>16.427035061980565</c:v>
                </c:pt>
                <c:pt idx="9">
                  <c:v>17.058616571368262</c:v>
                </c:pt>
                <c:pt idx="10">
                  <c:v>16.946553904811665</c:v>
                </c:pt>
                <c:pt idx="11">
                  <c:v>16.478450253131999</c:v>
                </c:pt>
                <c:pt idx="12">
                  <c:v>16.732210176961313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C-D74B-A1C2-543FB4CFB58A}"/>
            </c:ext>
          </c:extLst>
        </c:ser>
        <c:ser>
          <c:idx val="1"/>
          <c:order val="1"/>
          <c:tx>
            <c:strRef>
              <c:f>Intro!$R$2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Intro!$R$3:$R$15</c:f>
              <c:numCache>
                <c:formatCode>General</c:formatCode>
                <c:ptCount val="13"/>
                <c:pt idx="0">
                  <c:v>17.010937476233689</c:v>
                </c:pt>
                <c:pt idx="1">
                  <c:v>16.006658520914332</c:v>
                </c:pt>
                <c:pt idx="2">
                  <c:v>15.779825349049275</c:v>
                </c:pt>
                <c:pt idx="3">
                  <c:v>17.105752335588441</c:v>
                </c:pt>
                <c:pt idx="4">
                  <c:v>17.319372015617169</c:v>
                </c:pt>
                <c:pt idx="5">
                  <c:v>16.585481909986193</c:v>
                </c:pt>
                <c:pt idx="6">
                  <c:v>16.771632355540298</c:v>
                </c:pt>
                <c:pt idx="7">
                  <c:v>16.78626644140666</c:v>
                </c:pt>
                <c:pt idx="8">
                  <c:v>16.395611203050358</c:v>
                </c:pt>
                <c:pt idx="9">
                  <c:v>16.693778688784558</c:v>
                </c:pt>
                <c:pt idx="10">
                  <c:v>16.507191296652003</c:v>
                </c:pt>
                <c:pt idx="11">
                  <c:v>16.443606719558442</c:v>
                </c:pt>
                <c:pt idx="12">
                  <c:v>16.787390369000821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C-D74B-A1C2-543FB4CFB58A}"/>
            </c:ext>
          </c:extLst>
        </c:ser>
        <c:ser>
          <c:idx val="2"/>
          <c:order val="2"/>
          <c:tx>
            <c:strRef>
              <c:f>Intro!$S$2</c:f>
              <c:strCache>
                <c:ptCount val="1"/>
                <c:pt idx="0">
                  <c:v>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Intro!$S$3:$S$15</c:f>
              <c:numCache>
                <c:formatCode>General</c:formatCode>
                <c:ptCount val="13"/>
                <c:pt idx="0">
                  <c:v>16.535809177230842</c:v>
                </c:pt>
                <c:pt idx="1">
                  <c:v>17.09341403575176</c:v>
                </c:pt>
                <c:pt idx="2">
                  <c:v>16.948449405126492</c:v>
                </c:pt>
                <c:pt idx="3">
                  <c:v>16.560366373612297</c:v>
                </c:pt>
                <c:pt idx="4">
                  <c:v>17.222499247117231</c:v>
                </c:pt>
                <c:pt idx="5">
                  <c:v>16.628148555501102</c:v>
                </c:pt>
                <c:pt idx="6">
                  <c:v>16.228294095737315</c:v>
                </c:pt>
                <c:pt idx="7">
                  <c:v>16.583921013813729</c:v>
                </c:pt>
                <c:pt idx="8">
                  <c:v>17.374309886511856</c:v>
                </c:pt>
                <c:pt idx="9">
                  <c:v>16.370865927509971</c:v>
                </c:pt>
                <c:pt idx="10">
                  <c:v>16.534571649555755</c:v>
                </c:pt>
                <c:pt idx="11">
                  <c:v>17.01221178576413</c:v>
                </c:pt>
                <c:pt idx="12">
                  <c:v>16.669022440091467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C-D74B-A1C2-543FB4CFB58A}"/>
            </c:ext>
          </c:extLst>
        </c:ser>
        <c:ser>
          <c:idx val="3"/>
          <c:order val="3"/>
          <c:tx>
            <c:strRef>
              <c:f>Intro!$T$2</c:f>
              <c:strCache>
                <c:ptCount val="1"/>
                <c:pt idx="0">
                  <c:v>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Intro!$T$3:$T$15</c:f>
              <c:numCache>
                <c:formatCode>General</c:formatCode>
                <c:ptCount val="13"/>
                <c:pt idx="0">
                  <c:v>16.423301247632807</c:v>
                </c:pt>
                <c:pt idx="1">
                  <c:v>15.705478819061183</c:v>
                </c:pt>
                <c:pt idx="2">
                  <c:v>17.036380866797661</c:v>
                </c:pt>
                <c:pt idx="3">
                  <c:v>16.156169757511346</c:v>
                </c:pt>
                <c:pt idx="4">
                  <c:v>16.402807686615926</c:v>
                </c:pt>
                <c:pt idx="5">
                  <c:v>17.247459397194987</c:v>
                </c:pt>
                <c:pt idx="6">
                  <c:v>16.437733325621604</c:v>
                </c:pt>
                <c:pt idx="7">
                  <c:v>15.758291470751338</c:v>
                </c:pt>
                <c:pt idx="8">
                  <c:v>16.734678774219333</c:v>
                </c:pt>
                <c:pt idx="9">
                  <c:v>17.487569552430884</c:v>
                </c:pt>
                <c:pt idx="10">
                  <c:v>16.935808207029869</c:v>
                </c:pt>
                <c:pt idx="11">
                  <c:v>16.874245212511138</c:v>
                </c:pt>
                <c:pt idx="12">
                  <c:v>16.579764215822578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4C-D74B-A1C2-543FB4CFB58A}"/>
            </c:ext>
          </c:extLst>
        </c:ser>
        <c:ser>
          <c:idx val="4"/>
          <c:order val="4"/>
          <c:tx>
            <c:strRef>
              <c:f>Intro!$U$2</c:f>
              <c:strCache>
                <c:ptCount val="1"/>
                <c:pt idx="0">
                  <c:v>T5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Intro!$U$3:$U$15</c:f>
              <c:numCache>
                <c:formatCode>General</c:formatCode>
                <c:ptCount val="13"/>
                <c:pt idx="0">
                  <c:v>16.91846424796389</c:v>
                </c:pt>
                <c:pt idx="1">
                  <c:v>16.888424152989813</c:v>
                </c:pt>
                <c:pt idx="2">
                  <c:v>17.051309556059902</c:v>
                </c:pt>
                <c:pt idx="3">
                  <c:v>17.280893977030647</c:v>
                </c:pt>
                <c:pt idx="4">
                  <c:v>16.158854301519291</c:v>
                </c:pt>
                <c:pt idx="5">
                  <c:v>16.88817099653879</c:v>
                </c:pt>
                <c:pt idx="6">
                  <c:v>16.202285357057072</c:v>
                </c:pt>
                <c:pt idx="7">
                  <c:v>15.983510018519892</c:v>
                </c:pt>
                <c:pt idx="8">
                  <c:v>17.620355746825403</c:v>
                </c:pt>
                <c:pt idx="9">
                  <c:v>16.28940403625835</c:v>
                </c:pt>
                <c:pt idx="10">
                  <c:v>17.096250157585594</c:v>
                </c:pt>
                <c:pt idx="11">
                  <c:v>16.080276459658609</c:v>
                </c:pt>
                <c:pt idx="12">
                  <c:v>16.131284605779925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4C-D74B-A1C2-543FB4CFB58A}"/>
            </c:ext>
          </c:extLst>
        </c:ser>
        <c:ser>
          <c:idx val="5"/>
          <c:order val="5"/>
          <c:tx>
            <c:strRef>
              <c:f>Intro!$V$2</c:f>
              <c:strCache>
                <c:ptCount val="1"/>
                <c:pt idx="0">
                  <c:v>T6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Intro!$V$3:$V$15</c:f>
              <c:numCache>
                <c:formatCode>General</c:formatCode>
                <c:ptCount val="13"/>
                <c:pt idx="0">
                  <c:v>17.721227270769838</c:v>
                </c:pt>
                <c:pt idx="1">
                  <c:v>16.989799070956174</c:v>
                </c:pt>
                <c:pt idx="2">
                  <c:v>17.061811116332702</c:v>
                </c:pt>
                <c:pt idx="3">
                  <c:v>15.990014760393924</c:v>
                </c:pt>
                <c:pt idx="4">
                  <c:v>17.511483555508466</c:v>
                </c:pt>
                <c:pt idx="5">
                  <c:v>16.641787907503318</c:v>
                </c:pt>
                <c:pt idx="6">
                  <c:v>17.080933295774788</c:v>
                </c:pt>
                <c:pt idx="7">
                  <c:v>16.518159757524806</c:v>
                </c:pt>
                <c:pt idx="8">
                  <c:v>16.375212888999311</c:v>
                </c:pt>
                <c:pt idx="9">
                  <c:v>16.482478040431971</c:v>
                </c:pt>
                <c:pt idx="10">
                  <c:v>16.962006309902623</c:v>
                </c:pt>
                <c:pt idx="11">
                  <c:v>16.871964066466656</c:v>
                </c:pt>
                <c:pt idx="12">
                  <c:v>16.097462293079673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4C-D74B-A1C2-543FB4CFB58A}"/>
            </c:ext>
          </c:extLst>
        </c:ser>
        <c:ser>
          <c:idx val="6"/>
          <c:order val="6"/>
          <c:tx>
            <c:strRef>
              <c:f>Intro!$W$2</c:f>
              <c:strCache>
                <c:ptCount val="1"/>
                <c:pt idx="0">
                  <c:v>T7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Intro!$W$3:$W$15</c:f>
              <c:numCache>
                <c:formatCode>General</c:formatCode>
                <c:ptCount val="13"/>
                <c:pt idx="0">
                  <c:v>16.986735540575737</c:v>
                </c:pt>
                <c:pt idx="1">
                  <c:v>16.526349807146961</c:v>
                </c:pt>
                <c:pt idx="2">
                  <c:v>16.895287334560113</c:v>
                </c:pt>
                <c:pt idx="3">
                  <c:v>16.099954709695599</c:v>
                </c:pt>
                <c:pt idx="4">
                  <c:v>15.975347634327854</c:v>
                </c:pt>
                <c:pt idx="5">
                  <c:v>16.689597191841656</c:v>
                </c:pt>
                <c:pt idx="6">
                  <c:v>16.803008941455303</c:v>
                </c:pt>
                <c:pt idx="7">
                  <c:v>17.458165871828147</c:v>
                </c:pt>
                <c:pt idx="8">
                  <c:v>16.468593103890392</c:v>
                </c:pt>
                <c:pt idx="9">
                  <c:v>16.840053437080133</c:v>
                </c:pt>
                <c:pt idx="10">
                  <c:v>16.068879225934939</c:v>
                </c:pt>
                <c:pt idx="11">
                  <c:v>16.30895173800559</c:v>
                </c:pt>
                <c:pt idx="12">
                  <c:v>17.19555130871862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4C-D74B-A1C2-543FB4CFB58A}"/>
            </c:ext>
          </c:extLst>
        </c:ser>
        <c:ser>
          <c:idx val="7"/>
          <c:order val="7"/>
          <c:tx>
            <c:strRef>
              <c:f>Intro!$X$2</c:f>
              <c:strCache>
                <c:ptCount val="1"/>
                <c:pt idx="0">
                  <c:v>T8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Intro!$X$3:$X$15</c:f>
              <c:numCache>
                <c:formatCode>General</c:formatCode>
                <c:ptCount val="13"/>
                <c:pt idx="0">
                  <c:v>17.434627858373251</c:v>
                </c:pt>
                <c:pt idx="1">
                  <c:v>16.59467474589027</c:v>
                </c:pt>
                <c:pt idx="2">
                  <c:v>17.191305437481887</c:v>
                </c:pt>
                <c:pt idx="3">
                  <c:v>16.661999644348004</c:v>
                </c:pt>
                <c:pt idx="4">
                  <c:v>16.567285669826671</c:v>
                </c:pt>
                <c:pt idx="5">
                  <c:v>16.644806167456622</c:v>
                </c:pt>
                <c:pt idx="6">
                  <c:v>16.738067657843988</c:v>
                </c:pt>
                <c:pt idx="7">
                  <c:v>16.393376413397856</c:v>
                </c:pt>
                <c:pt idx="8">
                  <c:v>17.097270710045812</c:v>
                </c:pt>
                <c:pt idx="9">
                  <c:v>17.140687259002757</c:v>
                </c:pt>
                <c:pt idx="10">
                  <c:v>17.347927455815402</c:v>
                </c:pt>
                <c:pt idx="11">
                  <c:v>16.984632079972403</c:v>
                </c:pt>
                <c:pt idx="12">
                  <c:v>16.689610922596749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4C-D74B-A1C2-543FB4CFB58A}"/>
            </c:ext>
          </c:extLst>
        </c:ser>
        <c:ser>
          <c:idx val="8"/>
          <c:order val="8"/>
          <c:tx>
            <c:strRef>
              <c:f>Intro!$Y$2</c:f>
              <c:strCache>
                <c:ptCount val="1"/>
                <c:pt idx="0">
                  <c:v>T9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Intro!$Y$3:$Y$15</c:f>
              <c:numCache>
                <c:formatCode>General</c:formatCode>
                <c:ptCount val="13"/>
                <c:pt idx="0">
                  <c:v>17.13642294744372</c:v>
                </c:pt>
                <c:pt idx="1">
                  <c:v>16.483218376638323</c:v>
                </c:pt>
                <c:pt idx="2">
                  <c:v>16.465404522861974</c:v>
                </c:pt>
                <c:pt idx="3">
                  <c:v>17.303326335027258</c:v>
                </c:pt>
                <c:pt idx="4">
                  <c:v>15.851185130657287</c:v>
                </c:pt>
                <c:pt idx="5">
                  <c:v>16.764016262415399</c:v>
                </c:pt>
                <c:pt idx="6">
                  <c:v>16.677872724640135</c:v>
                </c:pt>
                <c:pt idx="7">
                  <c:v>17.109087716530421</c:v>
                </c:pt>
                <c:pt idx="8">
                  <c:v>16.564534840502226</c:v>
                </c:pt>
                <c:pt idx="9">
                  <c:v>16.518487879430683</c:v>
                </c:pt>
                <c:pt idx="10">
                  <c:v>17.253999819621175</c:v>
                </c:pt>
                <c:pt idx="11">
                  <c:v>16.712895140721002</c:v>
                </c:pt>
                <c:pt idx="12">
                  <c:v>16.897318745315079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4C-D74B-A1C2-543FB4CFB58A}"/>
            </c:ext>
          </c:extLst>
        </c:ser>
        <c:ser>
          <c:idx val="9"/>
          <c:order val="9"/>
          <c:tx>
            <c:strRef>
              <c:f>Intro!$Z$2</c:f>
              <c:strCache>
                <c:ptCount val="1"/>
                <c:pt idx="0">
                  <c:v>T10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Intro!$Z$3:$Z$15</c:f>
              <c:numCache>
                <c:formatCode>General</c:formatCode>
                <c:ptCount val="13"/>
                <c:pt idx="0">
                  <c:v>16.417222299509969</c:v>
                </c:pt>
                <c:pt idx="1">
                  <c:v>16.615803635943713</c:v>
                </c:pt>
                <c:pt idx="2">
                  <c:v>17.182255273212604</c:v>
                </c:pt>
                <c:pt idx="3">
                  <c:v>17.259739264807664</c:v>
                </c:pt>
                <c:pt idx="4">
                  <c:v>16.08570252599235</c:v>
                </c:pt>
                <c:pt idx="5">
                  <c:v>17.835947887057106</c:v>
                </c:pt>
                <c:pt idx="6">
                  <c:v>16.726996506009041</c:v>
                </c:pt>
                <c:pt idx="7">
                  <c:v>16.940314831471792</c:v>
                </c:pt>
                <c:pt idx="8">
                  <c:v>16.587772805029129</c:v>
                </c:pt>
                <c:pt idx="9">
                  <c:v>16.532014091093366</c:v>
                </c:pt>
                <c:pt idx="10">
                  <c:v>16.929492956499971</c:v>
                </c:pt>
                <c:pt idx="11">
                  <c:v>16.062525690385755</c:v>
                </c:pt>
                <c:pt idx="12">
                  <c:v>16.603984173459025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4C-D74B-A1C2-543FB4CFB58A}"/>
            </c:ext>
          </c:extLst>
        </c:ser>
        <c:ser>
          <c:idx val="10"/>
          <c:order val="10"/>
          <c:tx>
            <c:strRef>
              <c:f>Intro!$AA$2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Intro!$P$3:$P$15</c:f>
              <c:numCache>
                <c:formatCode>m/d/yy</c:formatCode>
                <c:ptCount val="13"/>
                <c:pt idx="0">
                  <c:v>45327</c:v>
                </c:pt>
                <c:pt idx="1">
                  <c:v>45334</c:v>
                </c:pt>
                <c:pt idx="2">
                  <c:v>45341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  <c:pt idx="6">
                  <c:v>45369</c:v>
                </c:pt>
                <c:pt idx="7">
                  <c:v>45376</c:v>
                </c:pt>
                <c:pt idx="8">
                  <c:v>45383</c:v>
                </c:pt>
                <c:pt idx="9">
                  <c:v>45390</c:v>
                </c:pt>
                <c:pt idx="10">
                  <c:v>45397</c:v>
                </c:pt>
                <c:pt idx="11">
                  <c:v>45404</c:v>
                </c:pt>
                <c:pt idx="12">
                  <c:v>45411</c:v>
                </c:pt>
              </c:numCache>
            </c:numRef>
          </c:cat>
          <c:val>
            <c:numRef>
              <c:f>Intro!$AA$3:$AA$15</c:f>
              <c:numCache>
                <c:formatCode>General</c:formatCode>
                <c:ptCount val="13"/>
                <c:pt idx="0">
                  <c:v>16.945860743359546</c:v>
                </c:pt>
                <c:pt idx="1">
                  <c:v>16.601956869474677</c:v>
                </c:pt>
                <c:pt idx="2">
                  <c:v>16.900331375581924</c:v>
                </c:pt>
                <c:pt idx="3">
                  <c:v>16.765614237575797</c:v>
                </c:pt>
                <c:pt idx="4">
                  <c:v>16.532181753737664</c:v>
                </c:pt>
                <c:pt idx="5">
                  <c:v>16.902930825549262</c:v>
                </c:pt>
                <c:pt idx="6">
                  <c:v>16.656092221035912</c:v>
                </c:pt>
                <c:pt idx="7">
                  <c:v>16.535233748340239</c:v>
                </c:pt>
                <c:pt idx="8">
                  <c:v>16.764537502105441</c:v>
                </c:pt>
                <c:pt idx="9">
                  <c:v>16.741395548339092</c:v>
                </c:pt>
                <c:pt idx="10">
                  <c:v>16.858268098340897</c:v>
                </c:pt>
                <c:pt idx="11">
                  <c:v>16.58297591461757</c:v>
                </c:pt>
                <c:pt idx="12">
                  <c:v>16.638359925082526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4C-D74B-A1C2-543FB4CFB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082544"/>
        <c:axId val="1957553392"/>
      </c:lineChart>
      <c:dateAx>
        <c:axId val="61908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53392"/>
        <c:crosses val="autoZero"/>
        <c:auto val="1"/>
        <c:lblOffset val="100"/>
        <c:baseTimeUnit val="days"/>
      </c:dateAx>
      <c:valAx>
        <c:axId val="195755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700058</xdr:colOff>
      <xdr:row>18</xdr:row>
      <xdr:rowOff>155570</xdr:rowOff>
    </xdr:from>
    <xdr:to>
      <xdr:col>10</xdr:col>
      <xdr:colOff>387195</xdr:colOff>
      <xdr:row>48</xdr:row>
      <xdr:rowOff>170365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15ADBF-A839-5F9E-0041-7E43999E1B2F}"/>
                </a:ext>
              </a:extLst>
            </xdr:cNvPr>
            <xdr:cNvSpPr txBox="1"/>
          </xdr:nvSpPr>
          <xdr:spPr>
            <a:xfrm>
              <a:off x="4804326" y="3826180"/>
              <a:ext cx="3791406" cy="6055039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600" b="1" u="none"/>
                <a:t>Background Info</a:t>
              </a:r>
              <a:endParaRPr lang="en-US" sz="1600" b="1" u="sng"/>
            </a:p>
            <a:p>
              <a:pPr algn="l"/>
              <a:br>
                <a:rPr lang="en-US" sz="1100" b="1" u="sng"/>
              </a:br>
              <a:r>
                <a:rPr lang="en-US" sz="1100" b="1" u="sng"/>
                <a:t>Periodic Daily Returns:</a:t>
              </a:r>
            </a:p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𝑙𝑛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−1</m:t>
                          </m:r>
                        </m:sub>
                      </m:sSub>
                    </m:den>
                  </m:f>
                </m:oMath>
              </a14:m>
              <a:r>
                <a:rPr lang="en-US" sz="1100" b="0"/>
                <a:t>) where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</m:oMath>
              </a14:m>
              <a:r>
                <a:rPr lang="en-US" sz="1100" b="0"/>
                <a:t> is the current</a:t>
              </a:r>
              <a:r>
                <a:rPr lang="en-US" sz="1100" b="0" baseline="0"/>
                <a:t> price of the asset</a:t>
              </a:r>
            </a:p>
            <a:p>
              <a:r>
                <a:rPr lang="en-US" sz="1100" b="1" u="sng" baseline="0"/>
                <a:t>Drift:</a:t>
              </a:r>
            </a:p>
            <a:p>
              <a:r>
                <a:rPr lang="en-US" sz="1100" b="0" u="none"/>
                <a:t>μ 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 u="none">
                          <a:latin typeface="Cambria Math" panose="02040503050406030204" pitchFamily="18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 u="none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nor/>
                            </m:rPr>
                            <a:rPr lang="en-US" sz="1100" b="0" u="none"/>
                            <m:t>σ</m:t>
                          </m:r>
                        </m:e>
                        <m:sup>
                          <m:r>
                            <a:rPr lang="en-US" sz="1100" b="0" i="1" u="none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100" b="0" i="1" u="none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en-US" sz="1100" b="0" u="none"/>
            </a:p>
            <a:p>
              <a:r>
                <a:rPr lang="en-US" sz="1100" b="1" u="sng"/>
                <a:t>Random</a:t>
              </a:r>
              <a:r>
                <a:rPr lang="en-US" sz="1100" b="1" u="sng" baseline="0"/>
                <a:t> Input:</a:t>
              </a:r>
            </a:p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US" sz="1100" b="0" u="none"/>
                    <m:t>σ</m:t>
                  </m:r>
                  <m:r>
                    <m:rPr>
                      <m:nor/>
                    </m:rPr>
                    <a:rPr lang="en-US" sz="1100" b="1" i="0" u="none"/>
                    <m:t> </m:t>
                  </m:r>
                  <m:r>
                    <m:rPr>
                      <m:nor/>
                    </m:rPr>
                    <a:rPr lang="en-US" sz="1100" b="0" i="0" u="none"/>
                    <m:t>x</m:t>
                  </m:r>
                  <m:r>
                    <m:rPr>
                      <m:nor/>
                    </m:rPr>
                    <a:rPr lang="en-US" sz="1100" b="0" i="0" u="none"/>
                    <m:t> </m:t>
                  </m:r>
                  <m:r>
                    <m:rPr>
                      <m:nor/>
                    </m:rPr>
                    <a:rPr lang="en-US" sz="1100" b="0" i="0" u="none"/>
                    <m:t>NormInv</m:t>
                  </m:r>
                  <m:r>
                    <m:rPr>
                      <m:nor/>
                    </m:rPr>
                    <a:rPr lang="en-US" sz="1100" b="0" i="0" u="none"/>
                    <m:t>(</m:t>
                  </m:r>
                  <m:r>
                    <m:rPr>
                      <m:nor/>
                    </m:rPr>
                    <a:rPr lang="en-US" sz="1100" b="0" i="0" u="none"/>
                    <m:t>Rand</m:t>
                  </m:r>
                  <m:r>
                    <m:rPr>
                      <m:nor/>
                    </m:rPr>
                    <a:rPr lang="en-US" sz="1100" b="0" i="0" u="none"/>
                    <m:t>()) </m:t>
                  </m:r>
                </m:oMath>
              </a14:m>
              <a:r>
                <a:rPr lang="en-US" sz="1100" b="0" u="sng" baseline="0"/>
                <a:t> </a:t>
              </a:r>
            </a:p>
            <a:p>
              <a:r>
                <a:rPr lang="en-US" sz="1100" b="1" u="sng" baseline="0"/>
                <a:t>Next Day's Price: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 u="none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𝑦</m:t>
                      </m:r>
                    </m:e>
                    <m:sub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 u="none" baseline="0">
                      <a:latin typeface="Cambria Math" panose="02040503050406030204" pitchFamily="18" charset="0"/>
                    </a:rPr>
                    <m:t>∗</m:t>
                  </m:r>
                  <m:sSup>
                    <m:sSupPr>
                      <m:ctrlPr>
                        <a:rPr lang="en-US" sz="1100" b="0" i="1" u="none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𝐷𝑟𝑖𝑓𝑡</m:t>
                      </m:r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𝑅𝑎𝑛𝑑𝑜𝑚</m:t>
                      </m:r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𝑉𝑎𝑙𝑢𝑒</m:t>
                      </m:r>
                      <m:r>
                        <a:rPr lang="en-US" sz="1100" b="0" i="1" u="none" baseline="0">
                          <a:latin typeface="Cambria Math" panose="02040503050406030204" pitchFamily="18" charset="0"/>
                        </a:rPr>
                        <m:t> </m:t>
                      </m:r>
                    </m:sup>
                  </m:sSup>
                </m:oMath>
              </a14:m>
              <a:r>
                <a:rPr lang="en-US" sz="1100" b="0" u="none" baseline="0"/>
                <a:t> </a:t>
              </a:r>
            </a:p>
            <a:p>
              <a:endParaRPr lang="en-US" sz="1100" b="0" u="none" baseline="0"/>
            </a:p>
            <a:p>
              <a:r>
                <a:rPr lang="en-US" sz="1100" b="1" u="sng" baseline="0"/>
                <a:t>GBM</a:t>
              </a:r>
              <a:r>
                <a:rPr lang="en-US" sz="1100" b="0" u="none" baseline="0"/>
                <a:t> -&gt; Geometric Brownian Motion (Markov Process). Any future state in a marlov process is only dependent on the prior state (memoryless)</a:t>
              </a:r>
              <a:endParaRPr lang="en-US" sz="1100" b="1" u="sng" baseline="0"/>
            </a:p>
            <a:p>
              <a:endParaRPr lang="en-US" sz="1100" b="1" u="sng"/>
            </a:p>
            <a:p>
              <a:r>
                <a:rPr lang="en-US" sz="1100" b="1" i="0" u="sng"/>
                <a:t>What Exactly</a:t>
              </a:r>
              <a:r>
                <a:rPr lang="en-US" sz="1100" b="1" i="0" u="sng" baseline="0"/>
                <a:t> Does a Monte Carlo Simulation Achieve?</a:t>
              </a:r>
            </a:p>
            <a:p>
              <a:endParaRPr lang="en-US" sz="1100" b="1" i="0" u="sng" baseline="0"/>
            </a:p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 Monte Carlo simulation is a statistical technique that uses a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stochastic process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to model the behavior of a system under uncertainty. It produces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large range of values which is useful for understanding risk factors &amp; how likely they are.</a:t>
              </a:r>
              <a:endPara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0" u="sng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How does this differ from other forecasting techniques?</a:t>
              </a:r>
            </a:p>
            <a:p>
              <a:endParaRPr lang="en-US" sz="1100" b="1" i="0" u="sng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Other forecasting tools such as ARIMA make use of time series don't rely on a random value to generate future forecasted values, whereas Monte Carlo Simulations make use of (random) walk values (based off a specific underlying probability distribution).</a:t>
              </a:r>
            </a:p>
            <a:p>
              <a:endParaRPr lang="en-US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0" u="sng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Key Assumptions:</a:t>
              </a:r>
            </a:p>
            <a:p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 Price Returns are normaly distirbuted</a:t>
              </a:r>
            </a:p>
            <a:p>
              <a:r>
                <a:rPr lang="en-US" sz="1100" b="0" i="0" u="none" baseline="0"/>
                <a:t>2. Price Levels are log-normally distributed</a:t>
              </a:r>
            </a:p>
            <a:p>
              <a:endParaRPr lang="en-US" sz="1100" b="1" i="0" u="sng" baseline="0"/>
            </a:p>
            <a:p>
              <a:endParaRPr lang="en-US" sz="11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15ADBF-A839-5F9E-0041-7E43999E1B2F}"/>
                </a:ext>
              </a:extLst>
            </xdr:cNvPr>
            <xdr:cNvSpPr txBox="1"/>
          </xdr:nvSpPr>
          <xdr:spPr>
            <a:xfrm>
              <a:off x="4804326" y="3826180"/>
              <a:ext cx="3791406" cy="6055039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600" b="1" u="none"/>
                <a:t>Background Info</a:t>
              </a:r>
              <a:endParaRPr lang="en-US" sz="1600" b="1" u="sng"/>
            </a:p>
            <a:p>
              <a:pPr algn="l"/>
              <a:br>
                <a:rPr lang="en-US" sz="1100" b="1" u="sng"/>
              </a:br>
              <a:r>
                <a:rPr lang="en-US" sz="1100" b="1" u="sng"/>
                <a:t>Periodic Daily Returns:</a:t>
              </a:r>
            </a:p>
            <a:p>
              <a:r>
                <a:rPr lang="en-US" sz="1100" b="0" i="0">
                  <a:latin typeface="Cambria Math" panose="02040503050406030204" pitchFamily="18" charset="0"/>
                </a:rPr>
                <a:t>𝑙𝑛(𝑦_𝑡/𝑦_(𝑡−1) </a:t>
              </a:r>
              <a:r>
                <a:rPr lang="en-US" sz="1100" b="0"/>
                <a:t>) where </a:t>
              </a:r>
              <a:r>
                <a:rPr lang="en-US" sz="1100" b="0" i="0">
                  <a:latin typeface="Cambria Math" panose="02040503050406030204" pitchFamily="18" charset="0"/>
                </a:rPr>
                <a:t>𝑦_𝑡</a:t>
              </a:r>
              <a:r>
                <a:rPr lang="en-US" sz="1100" b="0"/>
                <a:t> is the current</a:t>
              </a:r>
              <a:r>
                <a:rPr lang="en-US" sz="1100" b="0" baseline="0"/>
                <a:t> price of the asset</a:t>
              </a:r>
            </a:p>
            <a:p>
              <a:r>
                <a:rPr lang="en-US" sz="1100" b="1" u="sng" baseline="0"/>
                <a:t>Drift:</a:t>
              </a:r>
            </a:p>
            <a:p>
              <a:r>
                <a:rPr lang="en-US" sz="1100" b="0" u="none"/>
                <a:t>μ - </a:t>
              </a:r>
              <a:r>
                <a:rPr lang="en-US" sz="1100" b="0" i="0" u="none"/>
                <a:t>"σ</a:t>
              </a:r>
              <a:r>
                <a:rPr lang="en-US" sz="1100" b="0" i="0" u="none">
                  <a:latin typeface="Cambria Math" panose="02040503050406030204" pitchFamily="18" charset="0"/>
                </a:rPr>
                <a:t>" ^2/2</a:t>
              </a:r>
              <a:endParaRPr lang="en-US" sz="1100" b="0" u="none"/>
            </a:p>
            <a:p>
              <a:r>
                <a:rPr lang="en-US" sz="1100" b="1" u="sng"/>
                <a:t>Random</a:t>
              </a:r>
              <a:r>
                <a:rPr lang="en-US" sz="1100" b="1" u="sng" baseline="0"/>
                <a:t> Input:</a:t>
              </a:r>
            </a:p>
            <a:p>
              <a:r>
                <a:rPr lang="en-US" sz="1100" b="0" i="0" u="none">
                  <a:latin typeface="Cambria Math" panose="02040503050406030204" pitchFamily="18" charset="0"/>
                </a:rPr>
                <a:t>"σ</a:t>
              </a:r>
              <a:r>
                <a:rPr lang="en-US" sz="1100" b="1" i="0" u="none">
                  <a:latin typeface="Cambria Math" panose="02040503050406030204" pitchFamily="18" charset="0"/>
                </a:rPr>
                <a:t> </a:t>
              </a:r>
              <a:r>
                <a:rPr lang="en-US" sz="1100" b="0" i="0" u="none">
                  <a:latin typeface="Cambria Math" panose="02040503050406030204" pitchFamily="18" charset="0"/>
                </a:rPr>
                <a:t>x NormInv(Rand()) </a:t>
              </a:r>
              <a:r>
                <a:rPr lang="en-US" sz="1100" b="0" i="0" u="none"/>
                <a:t>"</a:t>
              </a:r>
              <a:r>
                <a:rPr lang="en-US" sz="1100" b="0" u="sng" baseline="0"/>
                <a:t> </a:t>
              </a:r>
            </a:p>
            <a:p>
              <a:r>
                <a:rPr lang="en-US" sz="1100" b="1" u="sng" baseline="0"/>
                <a:t>Next Day's Price:</a:t>
              </a:r>
            </a:p>
            <a:p>
              <a:r>
                <a:rPr lang="en-US" sz="1100" b="0" i="0" u="none" baseline="0">
                  <a:latin typeface="Cambria Math" panose="02040503050406030204" pitchFamily="18" charset="0"/>
                </a:rPr>
                <a:t>𝑦_𝑡∗𝑒^(𝐷𝑟𝑖𝑓𝑡+𝑅𝑎𝑛𝑑𝑜𝑚 𝑉𝑎𝑙𝑢𝑒 )</a:t>
              </a:r>
              <a:r>
                <a:rPr lang="en-US" sz="1100" b="0" u="none" baseline="0"/>
                <a:t> </a:t>
              </a:r>
            </a:p>
            <a:p>
              <a:endParaRPr lang="en-US" sz="1100" b="0" u="none" baseline="0"/>
            </a:p>
            <a:p>
              <a:r>
                <a:rPr lang="en-US" sz="1100" b="1" u="sng" baseline="0"/>
                <a:t>GBM</a:t>
              </a:r>
              <a:r>
                <a:rPr lang="en-US" sz="1100" b="0" u="none" baseline="0"/>
                <a:t> -&gt; Geometric Brownian Motion (Markov Process). Any future state in a marlov process is only dependent on the prior state (memoryless)</a:t>
              </a:r>
              <a:endParaRPr lang="en-US" sz="1100" b="1" u="sng" baseline="0"/>
            </a:p>
            <a:p>
              <a:endParaRPr lang="en-US" sz="1100" b="1" u="sng"/>
            </a:p>
            <a:p>
              <a:r>
                <a:rPr lang="en-US" sz="1100" b="1" i="0" u="sng"/>
                <a:t>What Exactly</a:t>
              </a:r>
              <a:r>
                <a:rPr lang="en-US" sz="1100" b="1" i="0" u="sng" baseline="0"/>
                <a:t> Does a Monte Carlo Simulation Achieve?</a:t>
              </a:r>
            </a:p>
            <a:p>
              <a:endParaRPr lang="en-US" sz="1100" b="1" i="0" u="sng" baseline="0"/>
            </a:p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 Monte Carlo simulation is a statistical technique that uses a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stochastic process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to model the behavior of a system under uncertainty. It produces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large range of values which is useful for understanding risk factors &amp; how likely they are.</a:t>
              </a:r>
              <a:endPara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0" u="sng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How does this differ from other forecasting techniques?</a:t>
              </a:r>
            </a:p>
            <a:p>
              <a:endParaRPr lang="en-US" sz="1100" b="1" i="0" u="sng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Other forecasting tools such as ARIMA make use of time series don't rely on a random value to generate future forecasted values, whereas Monte Carlo Simulations make use of (random) walk values (based off a specific underlying probability distribution).</a:t>
              </a:r>
            </a:p>
            <a:p>
              <a:endParaRPr lang="en-US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0" u="sng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Key Assumptions:</a:t>
              </a:r>
            </a:p>
            <a:p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 Price Returns are normaly distirbuted</a:t>
              </a:r>
            </a:p>
            <a:p>
              <a:r>
                <a:rPr lang="en-US" sz="1100" b="0" i="0" u="none" baseline="0"/>
                <a:t>2. Price Levels are log-normally distributed</a:t>
              </a:r>
            </a:p>
            <a:p>
              <a:endParaRPr lang="en-US" sz="1100" b="1" i="0" u="sng" baseline="0"/>
            </a:p>
            <a:p>
              <a:endParaRPr lang="en-US" sz="1100" b="1"/>
            </a:p>
          </xdr:txBody>
        </xdr:sp>
      </mc:Fallback>
    </mc:AlternateContent>
    <xdr:clientData/>
  </xdr:twoCellAnchor>
  <xdr:twoCellAnchor>
    <xdr:from>
      <xdr:col>12</xdr:col>
      <xdr:colOff>0</xdr:colOff>
      <xdr:row>19</xdr:row>
      <xdr:rowOff>3982</xdr:rowOff>
    </xdr:from>
    <xdr:to>
      <xdr:col>20</xdr:col>
      <xdr:colOff>619512</xdr:colOff>
      <xdr:row>47</xdr:row>
      <xdr:rowOff>77439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6F23AF-10C1-3862-3F1B-412C7A480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254000</xdr:colOff>
      <xdr:row>18</xdr:row>
      <xdr:rowOff>122973</xdr:rowOff>
    </xdr:from>
    <xdr:to>
      <xdr:col>32</xdr:col>
      <xdr:colOff>216829</xdr:colOff>
      <xdr:row>47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00A1EC-A25B-5D9E-94E5-5153C9B31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246255</xdr:colOff>
      <xdr:row>49</xdr:row>
      <xdr:rowOff>122972</xdr:rowOff>
    </xdr:from>
    <xdr:to>
      <xdr:col>27</xdr:col>
      <xdr:colOff>92926</xdr:colOff>
      <xdr:row>83</xdr:row>
      <xdr:rowOff>77439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42F559-0B52-32F9-7E56-670B221B1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57">
    <v t="i">2</v>
    <v t="i">8</v>
    <v t="i">16</v>
    <v t="i">22</v>
    <v t="i">29</v>
    <v t="i">36</v>
    <v t="i">43</v>
    <v t="i">51</v>
    <v t="i">57</v>
    <v t="i">64</v>
    <v t="i">71</v>
    <v t="i">78</v>
    <v t="i">85</v>
    <v t="i">92</v>
    <v t="i">99</v>
    <v t="i">106</v>
    <v t="i">113</v>
    <v t="i">120</v>
    <v t="i">127</v>
    <v t="i">134</v>
    <v t="i">141</v>
    <v t="i">149</v>
    <v t="i">155</v>
    <v t="i">162</v>
    <v t="i">170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274</v>
    <v t="i">281</v>
    <v t="i">288</v>
    <v t="i">295</v>
    <v t="i">302</v>
    <v t="i">309</v>
    <v t="i">316</v>
    <v t="i">323</v>
    <v t="i">330</v>
    <v t="i">337</v>
    <v t="i">344</v>
    <v t="i">351</v>
    <v t="i">359</v>
    <v t="i">366</v>
    <v t="i">372</v>
    <v t="i">380</v>
    <v t="i">386</v>
    <v t="i">393</v>
  </a>
  <a r="1" c="57">
    <v>9.1999999999999993</v>
    <v>10.51</v>
    <v>10.47</v>
    <v>11.02</v>
    <v>11.8</v>
    <v>11.16</v>
    <v>11.29</v>
    <v>10.59</v>
    <v>11.11</v>
    <v>9.69</v>
    <v>8.5500000000000007</v>
    <v>9.23</v>
    <v>10.15</v>
    <v>9.73</v>
    <v>9.6</v>
    <v>9.3800000000000008</v>
    <v>9.2100000000000009</v>
    <v>10.01</v>
    <v>9.83</v>
    <v>10.94</v>
    <v>11.28</v>
    <v>12.18</v>
    <v>13.09</v>
    <v>15.8</v>
    <v>15.8</v>
    <v>18.829999999999998</v>
    <v>19.04</v>
    <v>17.23</v>
    <v>17.88</v>
    <v>18.489999999999998</v>
    <v>17.16</v>
    <v>16.79</v>
    <v>15.59</v>
    <v>15.9</v>
    <v>15.73</v>
    <v>15.3</v>
    <v>15.19</v>
    <v>14.05</v>
    <v>13.72</v>
    <v>13.26</v>
    <v>12.26</v>
    <v>11.03</v>
    <v>11.13</v>
    <v>12.55</v>
    <v>12.76</v>
    <v>14.79</v>
    <v>14.41</v>
    <v>15.76</v>
    <v>18.11</v>
    <v>18.61</v>
    <v>18.93</v>
    <v>18.54</v>
    <v>17.329999999999998</v>
    <v>16.96</v>
    <v>17.329999999999998</v>
    <v>15.83</v>
    <v>16.440000000000001</v>
  </a>
  <a r="1" c="13">
    <v t="i">1</v>
    <v t="i">8</v>
    <v t="i">16</v>
    <v t="i">22</v>
    <v t="i">29</v>
    <v t="i">36</v>
    <v t="i">43</v>
    <v t="i">50</v>
    <v t="i">57</v>
    <v t="i">64</v>
    <v t="i">71</v>
    <v t="i">78</v>
    <v t="i">85</v>
  </a>
  <a r="1" c="13">
    <v>15.31</v>
    <v>14.8</v>
    <v>15.23</v>
    <v>16</v>
    <v>16.37</v>
    <v>16.260000000000002</v>
    <v>17.079999999999998</v>
    <v>16.34</v>
    <v>15.12</v>
    <v>14.36</v>
    <v>14.12</v>
    <v>15.08</v>
    <v>14.44</v>
  </a>
</arrayData>
</file>

<file path=xl/richData/rdrichvalue.xml><?xml version="1.0" encoding="utf-8"?>
<rvData xmlns="http://schemas.microsoft.com/office/spreadsheetml/2017/richdata" count="140">
  <rv s="0">
    <fb>44929</fb>
    <v>0</v>
  </rv>
  <rv s="0">
    <fb>9.1999999999999993</fb>
    <v>1</v>
  </rv>
  <rv s="0">
    <fb>45327</fb>
    <v>0</v>
  </rv>
  <rv s="0">
    <fb>15.31</fb>
    <v>1</v>
  </rv>
  <rv s="0">
    <fb>44935</fb>
    <v>0</v>
  </rv>
  <rv s="0">
    <fb>10.51</fb>
    <v>1</v>
  </rv>
  <rv s="0">
    <fb>45334</fb>
    <v>0</v>
  </rv>
  <rv s="0">
    <fb>14.8</fb>
    <v>1</v>
  </rv>
  <rv s="0">
    <fb>44943</fb>
    <v>0</v>
  </rv>
  <rv s="0">
    <fb>10.47</fb>
    <v>1</v>
  </rv>
  <rv s="0">
    <fb>45342</fb>
    <v>0</v>
  </rv>
  <rv s="0">
    <fb>15.23</fb>
    <v>1</v>
  </rv>
  <rv s="0">
    <fb>44949</fb>
    <v>0</v>
  </rv>
  <rv s="0">
    <fb>11.02</fb>
    <v>1</v>
  </rv>
  <rv s="0">
    <fb>45348</fb>
    <v>0</v>
  </rv>
  <rv s="0">
    <fb>16</fb>
    <v>1</v>
  </rv>
  <rv s="0">
    <fb>44956</fb>
    <v>0</v>
  </rv>
  <rv s="0">
    <fb>11.8</fb>
    <v>1</v>
  </rv>
  <rv s="0">
    <fb>45355</fb>
    <v>0</v>
  </rv>
  <rv s="0">
    <fb>16.37</fb>
    <v>1</v>
  </rv>
  <rv s="0">
    <fb>44963</fb>
    <v>0</v>
  </rv>
  <rv s="0">
    <fb>11.16</fb>
    <v>1</v>
  </rv>
  <rv s="0">
    <fb>45362</fb>
    <v>0</v>
  </rv>
  <rv s="0">
    <fb>16.260000000000002</fb>
    <v>1</v>
  </rv>
  <rv s="0">
    <fb>44970</fb>
    <v>0</v>
  </rv>
  <rv s="0">
    <fb>11.29</fb>
    <v>1</v>
  </rv>
  <rv s="0">
    <fb>45369</fb>
    <v>0</v>
  </rv>
  <rv s="0">
    <fb>17.079999999999998</fb>
    <v>1</v>
  </rv>
  <rv s="0">
    <fb>44978</fb>
    <v>0</v>
  </rv>
  <rv s="0">
    <fb>10.59</fb>
    <v>1</v>
  </rv>
  <rv s="0">
    <fb>45376</fb>
    <v>0</v>
  </rv>
  <rv s="0">
    <fb>16.34</fb>
    <v>1</v>
  </rv>
  <rv s="0">
    <fb>44984</fb>
    <v>0</v>
  </rv>
  <rv s="0">
    <fb>11.11</fb>
    <v>1</v>
  </rv>
  <rv s="0">
    <fb>45383</fb>
    <v>0</v>
  </rv>
  <rv s="0">
    <fb>15.12</fb>
    <v>1</v>
  </rv>
  <rv s="0">
    <fb>44991</fb>
    <v>0</v>
  </rv>
  <rv s="0">
    <fb>9.69</fb>
    <v>1</v>
  </rv>
  <rv s="0">
    <fb>45390</fb>
    <v>0</v>
  </rv>
  <rv s="0">
    <fb>14.36</fb>
    <v>1</v>
  </rv>
  <rv s="0">
    <fb>44998</fb>
    <v>0</v>
  </rv>
  <rv s="0">
    <fb>8.5500000000000007</fb>
    <v>1</v>
  </rv>
  <rv s="0">
    <fb>45397</fb>
    <v>0</v>
  </rv>
  <rv s="0">
    <fb>14.12</fb>
    <v>1</v>
  </rv>
  <rv s="0">
    <fb>45005</fb>
    <v>0</v>
  </rv>
  <rv s="0">
    <fb>9.23</fb>
    <v>1</v>
  </rv>
  <rv s="0">
    <fb>45404</fb>
    <v>0</v>
  </rv>
  <rv s="0">
    <fb>15.08</fb>
    <v>1</v>
  </rv>
  <rv s="0">
    <fb>45012</fb>
    <v>0</v>
  </rv>
  <rv s="0">
    <fb>10.15</fb>
    <v>1</v>
  </rv>
  <rv s="0">
    <fb>45411</fb>
    <v>0</v>
  </rv>
  <rv s="0">
    <fb>14.44</fb>
    <v>1</v>
  </rv>
  <rv s="0">
    <fb>45019</fb>
    <v>0</v>
  </rv>
  <rv s="0">
    <fb>9.73</fb>
    <v>1</v>
  </rv>
  <rv s="0">
    <fb>45026</fb>
    <v>0</v>
  </rv>
  <rv s="0">
    <fb>9.6</fb>
    <v>1</v>
  </rv>
  <rv s="0">
    <fb>45033</fb>
    <v>0</v>
  </rv>
  <rv s="0">
    <fb>9.3800000000000008</fb>
    <v>1</v>
  </rv>
  <rv s="0">
    <fb>45040</fb>
    <v>0</v>
  </rv>
  <rv s="0">
    <fb>9.2100000000000009</fb>
    <v>1</v>
  </rv>
  <rv s="0">
    <fb>45047</fb>
    <v>0</v>
  </rv>
  <rv s="0">
    <fb>10.01</fb>
    <v>1</v>
  </rv>
  <rv s="0">
    <fb>45054</fb>
    <v>0</v>
  </rv>
  <rv s="0">
    <fb>9.83</fb>
    <v>1</v>
  </rv>
  <rv s="0">
    <fb>45061</fb>
    <v>0</v>
  </rv>
  <rv s="0">
    <fb>10.94</fb>
    <v>1</v>
  </rv>
  <rv s="0">
    <fb>45068</fb>
    <v>0</v>
  </rv>
  <rv s="0">
    <fb>11.28</fb>
    <v>1</v>
  </rv>
  <rv s="0">
    <fb>45076</fb>
    <v>0</v>
  </rv>
  <rv s="0">
    <fb>12.18</fb>
    <v>1</v>
  </rv>
  <rv s="0">
    <fb>45082</fb>
    <v>0</v>
  </rv>
  <rv s="0">
    <fb>13.09</fb>
    <v>1</v>
  </rv>
  <rv s="0">
    <fb>45089</fb>
    <v>0</v>
  </rv>
  <rv s="0">
    <fb>15.8</fb>
    <v>1</v>
  </rv>
  <rv s="0">
    <fb>45097</fb>
    <v>0</v>
  </rv>
  <rv s="0">
    <fb>45103</fb>
    <v>0</v>
  </rv>
  <rv s="0">
    <fb>18.829999999999998</fb>
    <v>1</v>
  </rv>
  <rv s="0">
    <fb>45110</fb>
    <v>0</v>
  </rv>
  <rv s="0">
    <fb>19.04</fb>
    <v>1</v>
  </rv>
  <rv s="0">
    <fb>45117</fb>
    <v>0</v>
  </rv>
  <rv s="0">
    <fb>17.23</fb>
    <v>1</v>
  </rv>
  <rv s="0">
    <fb>45124</fb>
    <v>0</v>
  </rv>
  <rv s="0">
    <fb>17.88</fb>
    <v>1</v>
  </rv>
  <rv s="0">
    <fb>45131</fb>
    <v>0</v>
  </rv>
  <rv s="0">
    <fb>18.489999999999998</fb>
    <v>1</v>
  </rv>
  <rv s="0">
    <fb>45138</fb>
    <v>0</v>
  </rv>
  <rv s="0">
    <fb>17.16</fb>
    <v>1</v>
  </rv>
  <rv s="0">
    <fb>45145</fb>
    <v>0</v>
  </rv>
  <rv s="0">
    <fb>16.79</fb>
    <v>1</v>
  </rv>
  <rv s="0">
    <fb>45152</fb>
    <v>0</v>
  </rv>
  <rv s="0">
    <fb>15.59</fb>
    <v>1</v>
  </rv>
  <rv s="0">
    <fb>45159</fb>
    <v>0</v>
  </rv>
  <rv s="0">
    <fb>15.9</fb>
    <v>1</v>
  </rv>
  <rv s="0">
    <fb>45166</fb>
    <v>0</v>
  </rv>
  <rv s="0">
    <fb>15.73</fb>
    <v>1</v>
  </rv>
  <rv s="0">
    <fb>45174</fb>
    <v>0</v>
  </rv>
  <rv s="0">
    <fb>15.3</fb>
    <v>1</v>
  </rv>
  <rv s="0">
    <fb>45180</fb>
    <v>0</v>
  </rv>
  <rv s="0">
    <fb>15.19</fb>
    <v>1</v>
  </rv>
  <rv s="0">
    <fb>45187</fb>
    <v>0</v>
  </rv>
  <rv s="0">
    <fb>14.05</fb>
    <v>1</v>
  </rv>
  <rv s="0">
    <fb>45194</fb>
    <v>0</v>
  </rv>
  <rv s="0">
    <fb>13.72</fb>
    <v>1</v>
  </rv>
  <rv s="0">
    <fb>45201</fb>
    <v>0</v>
  </rv>
  <rv s="0">
    <fb>13.26</fb>
    <v>1</v>
  </rv>
  <rv s="0">
    <fb>45208</fb>
    <v>0</v>
  </rv>
  <rv s="0">
    <fb>12.26</fb>
    <v>1</v>
  </rv>
  <rv s="0">
    <fb>45215</fb>
    <v>0</v>
  </rv>
  <rv s="0">
    <fb>11.03</fb>
    <v>1</v>
  </rv>
  <rv s="0">
    <fb>45222</fb>
    <v>0</v>
  </rv>
  <rv s="0">
    <fb>11.13</fb>
    <v>1</v>
  </rv>
  <rv s="0">
    <fb>45229</fb>
    <v>0</v>
  </rv>
  <rv s="0">
    <fb>12.55</fb>
    <v>1</v>
  </rv>
  <rv s="0">
    <fb>45236</fb>
    <v>0</v>
  </rv>
  <rv s="0">
    <fb>12.76</fb>
    <v>1</v>
  </rv>
  <rv s="0">
    <fb>45243</fb>
    <v>0</v>
  </rv>
  <rv s="0">
    <fb>14.79</fb>
    <v>1</v>
  </rv>
  <rv s="0">
    <fb>45250</fb>
    <v>0</v>
  </rv>
  <rv s="0">
    <fb>14.41</fb>
    <v>1</v>
  </rv>
  <rv s="0">
    <fb>45257</fb>
    <v>0</v>
  </rv>
  <rv s="0">
    <fb>15.76</fb>
    <v>1</v>
  </rv>
  <rv s="0">
    <fb>45264</fb>
    <v>0</v>
  </rv>
  <rv s="0">
    <fb>18.11</fb>
    <v>1</v>
  </rv>
  <rv s="0">
    <fb>45271</fb>
    <v>0</v>
  </rv>
  <rv s="0">
    <fb>18.61</fb>
    <v>1</v>
  </rv>
  <rv s="0">
    <fb>45278</fb>
    <v>0</v>
  </rv>
  <rv s="0">
    <fb>18.93</fb>
    <v>1</v>
  </rv>
  <rv s="0">
    <fb>45286</fb>
    <v>0</v>
  </rv>
  <rv s="0">
    <fb>18.54</fb>
    <v>1</v>
  </rv>
  <rv s="0">
    <fb>45293</fb>
    <v>0</v>
  </rv>
  <rv s="0">
    <fb>17.329999999999998</fb>
    <v>1</v>
  </rv>
  <rv s="0">
    <fb>45299</fb>
    <v>0</v>
  </rv>
  <rv s="0">
    <fb>16.96</fb>
    <v>1</v>
  </rv>
  <rv s="0">
    <fb>45307</fb>
    <v>0</v>
  </rv>
  <rv s="0">
    <fb>45313</fb>
    <v>0</v>
  </rv>
  <rv s="0">
    <fb>15.83</fb>
    <v>1</v>
  </rv>
  <rv s="0">
    <fb>45320</fb>
    <v>0</v>
  </rv>
  <rv s="0">
    <fb>16.440000000000001</fb>
    <v>1</v>
  </rv>
  <rv s="1">
    <v>2</v>
    <v>CCL</v>
    <v>Weekly</v>
    <v>44927</v>
    <v>45325</v>
    <v>0</v>
    <v>1</v>
    <v>638424288000000000,638504365214658543,0</v>
    <v>0</v>
    <v>a1pctc</v>
    <v>XNYS:CCL</v>
    <v>1</v>
  </rv>
  <rv s="1">
    <v>2</v>
    <v>CCL</v>
    <v>Weekly</v>
    <v>45326</v>
    <v>45416</v>
    <v>0</v>
    <v>1</v>
    <v>638502912000000000,638504365385069278,0</v>
    <v>2</v>
    <v>a1pctc</v>
    <v>XNYS:CCL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8FC8-1D33-754C-B813-EFFFCF6833B9}">
  <dimension ref="A1:AG108"/>
  <sheetViews>
    <sheetView tabSelected="1" zoomScale="82" zoomScaleNormal="82" workbookViewId="0">
      <selection activeCell="AI34" sqref="AI34"/>
    </sheetView>
  </sheetViews>
  <sheetFormatPr baseColWidth="10" defaultRowHeight="16" x14ac:dyDescent="0.2"/>
  <sheetData>
    <row r="1" spans="1:33" ht="20" x14ac:dyDescent="0.25">
      <c r="A1" s="6" t="s">
        <v>1</v>
      </c>
      <c r="B1" s="1"/>
      <c r="C1" s="1"/>
      <c r="D1" s="6" t="s">
        <v>16</v>
      </c>
      <c r="E1" s="1"/>
      <c r="F1" s="1"/>
      <c r="H1" s="7" t="s">
        <v>2</v>
      </c>
      <c r="I1" s="1"/>
      <c r="L1" s="7"/>
      <c r="M1" s="6" t="s">
        <v>19</v>
      </c>
      <c r="P1" s="7" t="s">
        <v>15</v>
      </c>
      <c r="AG1" s="1"/>
    </row>
    <row r="2" spans="1:33" x14ac:dyDescent="0.2">
      <c r="A2" s="1" t="str" cm="1">
        <f t="array" aca="1" ref="A2:B59" ca="1">_xlfn.STOCKHISTORY("CCL", "1/1/2023", "2/1/2024", 1)</f>
        <v>Date</v>
      </c>
      <c r="B2" s="1" t="str">
        <f ca="1"/>
        <v>Close</v>
      </c>
      <c r="C2" s="1"/>
      <c r="D2" s="1" t="s">
        <v>3</v>
      </c>
      <c r="E2" s="1"/>
      <c r="F2" s="1"/>
      <c r="H2" s="1" t="str" cm="1">
        <f t="array" aca="1" ref="H2:I15" ca="1">_xlfn.STOCKHISTORY("CCL", "02/05/2024", TODAY(),1 )</f>
        <v>Date</v>
      </c>
      <c r="I2" s="1" t="str">
        <f ca="1"/>
        <v>Close</v>
      </c>
      <c r="J2" s="1" t="s">
        <v>20</v>
      </c>
      <c r="L2" s="1"/>
      <c r="M2">
        <f ca="1">AVERAGE(D4:D59)</f>
        <v>1.0366319742375707E-2</v>
      </c>
      <c r="Q2" s="1" t="str">
        <f>CONCATENATE("T", 1)</f>
        <v>T1</v>
      </c>
      <c r="R2" s="1" t="s">
        <v>6</v>
      </c>
      <c r="S2" s="1" t="s">
        <v>7</v>
      </c>
      <c r="T2" s="1" t="s">
        <v>8</v>
      </c>
      <c r="U2" s="1" t="s">
        <v>9</v>
      </c>
      <c r="V2" s="5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4</v>
      </c>
    </row>
    <row r="3" spans="1:33" x14ac:dyDescent="0.2">
      <c r="A3" s="2" vm="1">
        <f ca="1"/>
        <v>44929</v>
      </c>
      <c r="B3" vm="2">
        <f ca="1"/>
        <v>9.1999999999999993</v>
      </c>
      <c r="D3">
        <f ca="1">B4/B3</f>
        <v>1.1423913043478262</v>
      </c>
      <c r="H3" vm="3">
        <f ca="1"/>
        <v>45327</v>
      </c>
      <c r="I3" vm="4">
        <f ca="1"/>
        <v>15.31</v>
      </c>
      <c r="J3" s="8">
        <f ca="1">AVERAGE($Q3:$Z3)</f>
        <v>16.945860743359546</v>
      </c>
      <c r="L3" s="4"/>
      <c r="M3" s="1" t="s">
        <v>17</v>
      </c>
      <c r="P3" s="5">
        <v>45327</v>
      </c>
      <c r="Q3" s="2">
        <f ca="1">$B$59*EXP((AVERAGE($D$3:$D59)-(_xlfn.VAR.P($D$3:$D59)/2))+_xlfn.VAR.P($D$3:$D59)*NORMSINV(RAND()))</f>
        <v>16.873859367861705</v>
      </c>
      <c r="R3" s="2">
        <f ca="1">$B$59*EXP((AVERAGE($D$3:$D59)-(_xlfn.VAR.P($D$3:$D59)/2))+_xlfn.VAR.P($D$3:$D59)*NORMSINV(RAND()))</f>
        <v>17.010937476233689</v>
      </c>
      <c r="S3" s="2">
        <f ca="1">$B$59*EXP((AVERAGE($D$3:$D59)-(_xlfn.VAR.P($D$3:$D59)/2))+_xlfn.VAR.P($D$3:$D59)*NORMSINV(RAND()))</f>
        <v>16.535809177230842</v>
      </c>
      <c r="T3" s="2">
        <f ca="1">$B$59*EXP((AVERAGE($D$3:$D59)-(_xlfn.VAR.P($D$3:$D59)/2))+_xlfn.VAR.P($D$3:$D59)*NORMSINV(RAND()))</f>
        <v>16.423301247632807</v>
      </c>
      <c r="U3" s="2">
        <f ca="1">$B$59*EXP((AVERAGE($D$3:$D59)-(_xlfn.VAR.P($D$3:$D59)/2))+_xlfn.VAR.P($D$3:$D59)*NORMSINV(RAND()))</f>
        <v>16.91846424796389</v>
      </c>
      <c r="V3" s="2">
        <f ca="1">$B$59*EXP((AVERAGE($D$3:$D59)-(_xlfn.VAR.P($D$3:$D59)/2))+_xlfn.VAR.P($D$3:$D59)*NORMSINV(RAND()))</f>
        <v>17.721227270769838</v>
      </c>
      <c r="W3" s="2">
        <f ca="1">$B$59*EXP((AVERAGE($D$3:$D59)-(_xlfn.VAR.P($D$3:$D59)/2))+_xlfn.VAR.P($D$3:$D59)*NORMSINV(RAND()))</f>
        <v>16.986735540575737</v>
      </c>
      <c r="X3" s="2">
        <f ca="1">$B$59*EXP((AVERAGE($D$3:$D59)-(_xlfn.VAR.P($D$3:$D59)/2))+_xlfn.VAR.P($D$3:$D59)*NORMSINV(RAND()))</f>
        <v>17.434627858373251</v>
      </c>
      <c r="Y3" s="2">
        <f ca="1">$B$59*EXP((AVERAGE($D$3:$D59)-(_xlfn.VAR.P($D$3:$D59)/2))+_xlfn.VAR.P($D$3:$D59)*NORMSINV(RAND()))</f>
        <v>17.13642294744372</v>
      </c>
      <c r="Z3" s="2">
        <f ca="1">$B$59*EXP((AVERAGE($D$3:$D59)-(_xlfn.VAR.P($D$3:$D59)/2))+_xlfn.VAR.P($D$3:$D59)*NORMSINV(RAND()))</f>
        <v>16.417222299509969</v>
      </c>
      <c r="AA3" s="2">
        <f ca="1">AVERAGE($Q3:$Z3)</f>
        <v>16.945860743359546</v>
      </c>
    </row>
    <row r="4" spans="1:33" x14ac:dyDescent="0.2">
      <c r="A4" s="2" vm="5">
        <f ca="1"/>
        <v>44935</v>
      </c>
      <c r="B4" vm="6">
        <f ca="1"/>
        <v>10.51</v>
      </c>
      <c r="D4">
        <f ca="1">LN(B4/B3)</f>
        <v>0.13312370083386524</v>
      </c>
      <c r="H4" vm="7">
        <f ca="1"/>
        <v>45334</v>
      </c>
      <c r="I4" vm="8">
        <f ca="1"/>
        <v>14.8</v>
      </c>
      <c r="J4" s="8">
        <f ca="1">AVERAGE($Q4:$Z4)</f>
        <v>16.601956869474677</v>
      </c>
      <c r="L4" s="4"/>
      <c r="M4">
        <f ca="1">_xlfn.VAR.P(D4:D59)</f>
        <v>5.5256451661373747E-3</v>
      </c>
      <c r="P4" s="5">
        <f t="shared" ref="P4:P15" si="0">P3+7</f>
        <v>45334</v>
      </c>
      <c r="Q4" s="2">
        <f ca="1">$B$59*EXP((AVERAGE($D$3:$D60)-(_xlfn.VAR.P($D$3:$D60)/2))+_xlfn.VAR.P($D$3:$D60)*NORMSINV(RAND()))</f>
        <v>17.115747529454254</v>
      </c>
      <c r="R4" s="2">
        <f ca="1">$B$59*EXP((AVERAGE($D$3:$D60)-(_xlfn.VAR.P($D$3:$D60)/2))+_xlfn.VAR.P($D$3:$D60)*NORMSINV(RAND()))</f>
        <v>16.006658520914332</v>
      </c>
      <c r="S4" s="2">
        <f ca="1">$B$59*EXP((AVERAGE($D$3:$D60)-(_xlfn.VAR.P($D$3:$D60)/2))+_xlfn.VAR.P($D$3:$D60)*NORMSINV(RAND()))</f>
        <v>17.09341403575176</v>
      </c>
      <c r="T4" s="2">
        <f ca="1">$B$59*EXP((AVERAGE($D$3:$D60)-(_xlfn.VAR.P($D$3:$D60)/2))+_xlfn.VAR.P($D$3:$D60)*NORMSINV(RAND()))</f>
        <v>15.705478819061183</v>
      </c>
      <c r="U4" s="2">
        <f ca="1">$B$59*EXP((AVERAGE($D$3:$D60)-(_xlfn.VAR.P($D$3:$D60)/2))+_xlfn.VAR.P($D$3:$D60)*NORMSINV(RAND()))</f>
        <v>16.888424152989813</v>
      </c>
      <c r="V4" s="2">
        <f ca="1">$B$59*EXP((AVERAGE($D$3:$D60)-(_xlfn.VAR.P($D$3:$D60)/2))+_xlfn.VAR.P($D$3:$D60)*NORMSINV(RAND()))</f>
        <v>16.989799070956174</v>
      </c>
      <c r="W4" s="2">
        <f ca="1">$B$59*EXP((AVERAGE($D$3:$D60)-(_xlfn.VAR.P($D$3:$D60)/2))+_xlfn.VAR.P($D$3:$D60)*NORMSINV(RAND()))</f>
        <v>16.526349807146961</v>
      </c>
      <c r="X4" s="2">
        <f ca="1">$B$59*EXP((AVERAGE($D$3:$D60)-(_xlfn.VAR.P($D$3:$D60)/2))+_xlfn.VAR.P($D$3:$D60)*NORMSINV(RAND()))</f>
        <v>16.59467474589027</v>
      </c>
      <c r="Y4" s="2">
        <f ca="1">$B$59*EXP((AVERAGE($D$3:$D60)-(_xlfn.VAR.P($D$3:$D60)/2))+_xlfn.VAR.P($D$3:$D60)*NORMSINV(RAND()))</f>
        <v>16.483218376638323</v>
      </c>
      <c r="Z4" s="2">
        <f ca="1">$B$59*EXP((AVERAGE($D$3:$D60)-(_xlfn.VAR.P($D$3:$D60)/2))+_xlfn.VAR.P($D$3:$D60)*NORMSINV(RAND()))</f>
        <v>16.615803635943713</v>
      </c>
      <c r="AA4" s="2">
        <f ca="1">AVERAGE($Q4:$Z4)</f>
        <v>16.601956869474677</v>
      </c>
      <c r="AG4" s="1"/>
    </row>
    <row r="5" spans="1:33" x14ac:dyDescent="0.2">
      <c r="A5" s="2" vm="9">
        <f ca="1"/>
        <v>44943</v>
      </c>
      <c r="B5" vm="10">
        <f ca="1"/>
        <v>10.47</v>
      </c>
      <c r="D5">
        <f t="shared" ref="D5:D58" ca="1" si="1">LN(B5/B4)</f>
        <v>-3.8131600064141534E-3</v>
      </c>
      <c r="H5" vm="11">
        <f ca="1"/>
        <v>45342</v>
      </c>
      <c r="I5" vm="12">
        <f ca="1"/>
        <v>15.23</v>
      </c>
      <c r="J5" s="8">
        <f ca="1">AVERAGE($Q5:$Z5)</f>
        <v>16.900331375581924</v>
      </c>
      <c r="L5" s="4"/>
      <c r="M5" s="1" t="s">
        <v>18</v>
      </c>
      <c r="P5" s="5">
        <f t="shared" si="0"/>
        <v>45341</v>
      </c>
      <c r="Q5" s="2">
        <f ca="1">$B$59*EXP((AVERAGE($D$3:$D61)-(_xlfn.VAR.P($D$3:$D61)/2))+_xlfn.VAR.P($D$3:$D61)*NORMSINV(RAND()))</f>
        <v>17.391284894336636</v>
      </c>
      <c r="R5" s="2">
        <f ca="1">$B$59*EXP((AVERAGE($D$3:$D61)-(_xlfn.VAR.P($D$3:$D61)/2))+_xlfn.VAR.P($D$3:$D61)*NORMSINV(RAND()))</f>
        <v>15.779825349049275</v>
      </c>
      <c r="S5" s="2">
        <f ca="1">$B$59*EXP((AVERAGE($D$3:$D61)-(_xlfn.VAR.P($D$3:$D61)/2))+_xlfn.VAR.P($D$3:$D61)*NORMSINV(RAND()))</f>
        <v>16.948449405126492</v>
      </c>
      <c r="T5" s="2">
        <f ca="1">$B$59*EXP((AVERAGE($D$3:$D61)-(_xlfn.VAR.P($D$3:$D61)/2))+_xlfn.VAR.P($D$3:$D61)*NORMSINV(RAND()))</f>
        <v>17.036380866797661</v>
      </c>
      <c r="U5" s="2">
        <f ca="1">$B$59*EXP((AVERAGE($D$3:$D61)-(_xlfn.VAR.P($D$3:$D61)/2))+_xlfn.VAR.P($D$3:$D61)*NORMSINV(RAND()))</f>
        <v>17.051309556059902</v>
      </c>
      <c r="V5" s="2">
        <f ca="1">$B$59*EXP((AVERAGE($D$3:$D61)-(_xlfn.VAR.P($D$3:$D61)/2))+_xlfn.VAR.P($D$3:$D61)*NORMSINV(RAND()))</f>
        <v>17.061811116332702</v>
      </c>
      <c r="W5" s="2">
        <f ca="1">$B$59*EXP((AVERAGE($D$3:$D61)-(_xlfn.VAR.P($D$3:$D61)/2))+_xlfn.VAR.P($D$3:$D61)*NORMSINV(RAND()))</f>
        <v>16.895287334560113</v>
      </c>
      <c r="X5" s="2">
        <f ca="1">$B$59*EXP((AVERAGE($D$3:$D61)-(_xlfn.VAR.P($D$3:$D61)/2))+_xlfn.VAR.P($D$3:$D61)*NORMSINV(RAND()))</f>
        <v>17.191305437481887</v>
      </c>
      <c r="Y5" s="2">
        <f ca="1">$B$59*EXP((AVERAGE($D$3:$D61)-(_xlfn.VAR.P($D$3:$D61)/2))+_xlfn.VAR.P($D$3:$D61)*NORMSINV(RAND()))</f>
        <v>16.465404522861974</v>
      </c>
      <c r="Z5" s="2">
        <f ca="1">$B$59*EXP((AVERAGE($D$3:$D61)-(_xlfn.VAR.P($D$3:$D61)/2))+_xlfn.VAR.P($D$3:$D61)*NORMSINV(RAND()))</f>
        <v>17.182255273212604</v>
      </c>
      <c r="AA5" s="2">
        <f ca="1">AVERAGE($Q5:$Z5)</f>
        <v>16.900331375581924</v>
      </c>
    </row>
    <row r="6" spans="1:33" x14ac:dyDescent="0.2">
      <c r="A6" vm="13">
        <f ca="1"/>
        <v>44949</v>
      </c>
      <c r="B6" vm="14">
        <f ca="1"/>
        <v>11.02</v>
      </c>
      <c r="D6">
        <f t="shared" ca="1" si="1"/>
        <v>5.1197778842322773E-2</v>
      </c>
      <c r="H6" vm="15">
        <f ca="1"/>
        <v>45348</v>
      </c>
      <c r="I6" vm="16">
        <f ca="1"/>
        <v>16</v>
      </c>
      <c r="J6" s="8">
        <f ca="1">AVERAGE($Q6:$Z6)</f>
        <v>16.765614237575797</v>
      </c>
      <c r="L6" s="4"/>
      <c r="M6">
        <f ca="1">_xlfn.STDEV.P(D4:D59)</f>
        <v>7.4334683466988502E-2</v>
      </c>
      <c r="P6" s="5">
        <f t="shared" si="0"/>
        <v>45348</v>
      </c>
      <c r="Q6" s="2">
        <f ca="1">$B$59*EXP((AVERAGE($D$3:$D62)-(_xlfn.VAR.P($D$3:$D62)/2))+_xlfn.VAR.P($D$3:$D62)*NORMSINV(RAND()))</f>
        <v>17.237925217742756</v>
      </c>
      <c r="R6" s="2">
        <f ca="1">$B$59*EXP((AVERAGE($D$3:$D62)-(_xlfn.VAR.P($D$3:$D62)/2))+_xlfn.VAR.P($D$3:$D62)*NORMSINV(RAND()))</f>
        <v>17.105752335588441</v>
      </c>
      <c r="S6" s="2">
        <f ca="1">$B$59*EXP((AVERAGE($D$3:$D62)-(_xlfn.VAR.P($D$3:$D62)/2))+_xlfn.VAR.P($D$3:$D62)*NORMSINV(RAND()))</f>
        <v>16.560366373612297</v>
      </c>
      <c r="T6" s="2">
        <f ca="1">$B$59*EXP((AVERAGE($D$3:$D62)-(_xlfn.VAR.P($D$3:$D62)/2))+_xlfn.VAR.P($D$3:$D62)*NORMSINV(RAND()))</f>
        <v>16.156169757511346</v>
      </c>
      <c r="U6" s="2">
        <f ca="1">$B$59*EXP((AVERAGE($D$3:$D62)-(_xlfn.VAR.P($D$3:$D62)/2))+_xlfn.VAR.P($D$3:$D62)*NORMSINV(RAND()))</f>
        <v>17.280893977030647</v>
      </c>
      <c r="V6" s="2">
        <f ca="1">$B$59*EXP((AVERAGE($D$3:$D62)-(_xlfn.VAR.P($D$3:$D62)/2))+_xlfn.VAR.P($D$3:$D62)*NORMSINV(RAND()))</f>
        <v>15.990014760393924</v>
      </c>
      <c r="W6" s="2">
        <f ca="1">$B$59*EXP((AVERAGE($D$3:$D62)-(_xlfn.VAR.P($D$3:$D62)/2))+_xlfn.VAR.P($D$3:$D62)*NORMSINV(RAND()))</f>
        <v>16.099954709695599</v>
      </c>
      <c r="X6" s="2">
        <f ca="1">$B$59*EXP((AVERAGE($D$3:$D62)-(_xlfn.VAR.P($D$3:$D62)/2))+_xlfn.VAR.P($D$3:$D62)*NORMSINV(RAND()))</f>
        <v>16.661999644348004</v>
      </c>
      <c r="Y6" s="2">
        <f ca="1">$B$59*EXP((AVERAGE($D$3:$D62)-(_xlfn.VAR.P($D$3:$D62)/2))+_xlfn.VAR.P($D$3:$D62)*NORMSINV(RAND()))</f>
        <v>17.303326335027258</v>
      </c>
      <c r="Z6" s="2">
        <f ca="1">$B$59*EXP((AVERAGE($D$3:$D62)-(_xlfn.VAR.P($D$3:$D62)/2))+_xlfn.VAR.P($D$3:$D62)*NORMSINV(RAND()))</f>
        <v>17.259739264807664</v>
      </c>
      <c r="AA6" s="2">
        <f ca="1">AVERAGE($Q6:$Z6)</f>
        <v>16.765614237575797</v>
      </c>
    </row>
    <row r="7" spans="1:33" x14ac:dyDescent="0.2">
      <c r="A7" vm="17">
        <f ca="1"/>
        <v>44956</v>
      </c>
      <c r="B7" vm="18">
        <f ca="1"/>
        <v>11.8</v>
      </c>
      <c r="D7">
        <f t="shared" ca="1" si="1"/>
        <v>6.8387727746850688E-2</v>
      </c>
      <c r="H7" vm="19">
        <f ca="1"/>
        <v>45355</v>
      </c>
      <c r="I7" vm="20">
        <f ca="1"/>
        <v>16.37</v>
      </c>
      <c r="J7" s="8">
        <f ca="1">AVERAGE($Q7:$Z7)</f>
        <v>16.532181753737664</v>
      </c>
      <c r="L7" s="4"/>
      <c r="M7" s="1" t="s">
        <v>5</v>
      </c>
      <c r="P7" s="5">
        <f t="shared" si="0"/>
        <v>45355</v>
      </c>
      <c r="Q7" s="2">
        <f ca="1">$B$59*EXP((AVERAGE($D$3:$D63)-(_xlfn.VAR.P($D$3:$D63)/2))+_xlfn.VAR.P($D$3:$D63)*NORMSINV(RAND()))</f>
        <v>16.227279770194365</v>
      </c>
      <c r="R7" s="2">
        <f ca="1">$B$59*EXP((AVERAGE($D$3:$D63)-(_xlfn.VAR.P($D$3:$D63)/2))+_xlfn.VAR.P($D$3:$D63)*NORMSINV(RAND()))</f>
        <v>17.319372015617169</v>
      </c>
      <c r="S7" s="2">
        <f ca="1">$B$59*EXP((AVERAGE($D$3:$D63)-(_xlfn.VAR.P($D$3:$D63)/2))+_xlfn.VAR.P($D$3:$D63)*NORMSINV(RAND()))</f>
        <v>17.222499247117231</v>
      </c>
      <c r="T7" s="2">
        <f ca="1">$B$59*EXP((AVERAGE($D$3:$D63)-(_xlfn.VAR.P($D$3:$D63)/2))+_xlfn.VAR.P($D$3:$D63)*NORMSINV(RAND()))</f>
        <v>16.402807686615926</v>
      </c>
      <c r="U7" s="2">
        <f ca="1">$B$59*EXP((AVERAGE($D$3:$D63)-(_xlfn.VAR.P($D$3:$D63)/2))+_xlfn.VAR.P($D$3:$D63)*NORMSINV(RAND()))</f>
        <v>16.158854301519291</v>
      </c>
      <c r="V7" s="2">
        <f ca="1">$B$59*EXP((AVERAGE($D$3:$D63)-(_xlfn.VAR.P($D$3:$D63)/2))+_xlfn.VAR.P($D$3:$D63)*NORMSINV(RAND()))</f>
        <v>17.511483555508466</v>
      </c>
      <c r="W7" s="2">
        <f ca="1">$B$59*EXP((AVERAGE($D$3:$D63)-(_xlfn.VAR.P($D$3:$D63)/2))+_xlfn.VAR.P($D$3:$D63)*NORMSINV(RAND()))</f>
        <v>15.975347634327854</v>
      </c>
      <c r="X7" s="2">
        <f ca="1">$B$59*EXP((AVERAGE($D$3:$D63)-(_xlfn.VAR.P($D$3:$D63)/2))+_xlfn.VAR.P($D$3:$D63)*NORMSINV(RAND()))</f>
        <v>16.567285669826671</v>
      </c>
      <c r="Y7" s="2">
        <f ca="1">$B$59*EXP((AVERAGE($D$3:$D63)-(_xlfn.VAR.P($D$3:$D63)/2))+_xlfn.VAR.P($D$3:$D63)*NORMSINV(RAND()))</f>
        <v>15.851185130657287</v>
      </c>
      <c r="Z7" s="2">
        <f ca="1">$B$59*EXP((AVERAGE($D$3:$D63)-(_xlfn.VAR.P($D$3:$D63)/2))+_xlfn.VAR.P($D$3:$D63)*NORMSINV(RAND()))</f>
        <v>16.08570252599235</v>
      </c>
      <c r="AA7" s="2">
        <f ca="1">AVERAGE($Q7:$Z7)</f>
        <v>16.532181753737664</v>
      </c>
      <c r="AG7" s="1"/>
    </row>
    <row r="8" spans="1:33" x14ac:dyDescent="0.2">
      <c r="A8" vm="21">
        <f ca="1"/>
        <v>44963</v>
      </c>
      <c r="B8" vm="22">
        <f ca="1"/>
        <v>11.16</v>
      </c>
      <c r="D8">
        <f t="shared" ca="1" si="1"/>
        <v>-5.5763574518454234E-2</v>
      </c>
      <c r="H8" vm="23">
        <f ca="1"/>
        <v>45362</v>
      </c>
      <c r="I8" vm="24">
        <f ca="1"/>
        <v>16.260000000000002</v>
      </c>
      <c r="J8" s="8">
        <f ca="1">AVERAGE($Q8:$Z8)</f>
        <v>16.902930825549262</v>
      </c>
      <c r="L8" s="4"/>
      <c r="M8">
        <f ca="1">M2-(M4/2)</f>
        <v>7.6034971593070197E-3</v>
      </c>
      <c r="P8" s="5">
        <f t="shared" si="0"/>
        <v>45362</v>
      </c>
      <c r="Q8" s="2">
        <f ca="1">$B$59*EXP((AVERAGE($D$3:$D64)-(_xlfn.VAR.P($D$3:$D64)/2))+_xlfn.VAR.P($D$3:$D64)*NORMSINV(RAND()))</f>
        <v>17.103891979997464</v>
      </c>
      <c r="R8" s="2">
        <f ca="1">$B$59*EXP((AVERAGE($D$3:$D64)-(_xlfn.VAR.P($D$3:$D64)/2))+_xlfn.VAR.P($D$3:$D64)*NORMSINV(RAND()))</f>
        <v>16.585481909986193</v>
      </c>
      <c r="S8" s="2">
        <f ca="1">$B$59*EXP((AVERAGE($D$3:$D64)-(_xlfn.VAR.P($D$3:$D64)/2))+_xlfn.VAR.P($D$3:$D64)*NORMSINV(RAND()))</f>
        <v>16.628148555501102</v>
      </c>
      <c r="T8" s="2">
        <f ca="1">$B$59*EXP((AVERAGE($D$3:$D64)-(_xlfn.VAR.P($D$3:$D64)/2))+_xlfn.VAR.P($D$3:$D64)*NORMSINV(RAND()))</f>
        <v>17.247459397194987</v>
      </c>
      <c r="U8" s="2">
        <f ca="1">$B$59*EXP((AVERAGE($D$3:$D64)-(_xlfn.VAR.P($D$3:$D64)/2))+_xlfn.VAR.P($D$3:$D64)*NORMSINV(RAND()))</f>
        <v>16.88817099653879</v>
      </c>
      <c r="V8" s="2">
        <f ca="1">$B$59*EXP((AVERAGE($D$3:$D64)-(_xlfn.VAR.P($D$3:$D64)/2))+_xlfn.VAR.P($D$3:$D64)*NORMSINV(RAND()))</f>
        <v>16.641787907503318</v>
      </c>
      <c r="W8" s="2">
        <f ca="1">$B$59*EXP((AVERAGE($D$3:$D64)-(_xlfn.VAR.P($D$3:$D64)/2))+_xlfn.VAR.P($D$3:$D64)*NORMSINV(RAND()))</f>
        <v>16.689597191841656</v>
      </c>
      <c r="X8" s="2">
        <f ca="1">$B$59*EXP((AVERAGE($D$3:$D64)-(_xlfn.VAR.P($D$3:$D64)/2))+_xlfn.VAR.P($D$3:$D64)*NORMSINV(RAND()))</f>
        <v>16.644806167456622</v>
      </c>
      <c r="Y8" s="2">
        <f ca="1">$B$59*EXP((AVERAGE($D$3:$D64)-(_xlfn.VAR.P($D$3:$D64)/2))+_xlfn.VAR.P($D$3:$D64)*NORMSINV(RAND()))</f>
        <v>16.764016262415399</v>
      </c>
      <c r="Z8" s="2">
        <f ca="1">$B$59*EXP((AVERAGE($D$3:$D64)-(_xlfn.VAR.P($D$3:$D64)/2))+_xlfn.VAR.P($D$3:$D64)*NORMSINV(RAND()))</f>
        <v>17.835947887057106</v>
      </c>
      <c r="AA8" s="2">
        <f ca="1">AVERAGE($Q8:$Z8)</f>
        <v>16.902930825549262</v>
      </c>
    </row>
    <row r="9" spans="1:33" x14ac:dyDescent="0.2">
      <c r="A9" vm="25">
        <f ca="1"/>
        <v>44970</v>
      </c>
      <c r="B9" vm="26">
        <f ca="1"/>
        <v>11.29</v>
      </c>
      <c r="D9">
        <f t="shared" ca="1" si="1"/>
        <v>1.1581421208405687E-2</v>
      </c>
      <c r="H9" vm="27">
        <f ca="1"/>
        <v>45369</v>
      </c>
      <c r="I9" vm="28">
        <f ca="1"/>
        <v>17.079999999999998</v>
      </c>
      <c r="J9" s="8">
        <f ca="1">AVERAGE($Q9:$Z9)</f>
        <v>16.656092221035912</v>
      </c>
      <c r="L9" s="4"/>
      <c r="P9" s="5">
        <f t="shared" si="0"/>
        <v>45369</v>
      </c>
      <c r="Q9" s="2">
        <f ca="1">$B$59*EXP((AVERAGE($D$3:$D65)-(_xlfn.VAR.P($D$3:$D65)/2))+_xlfn.VAR.P($D$3:$D65)*NORMSINV(RAND()))</f>
        <v>16.894097950679587</v>
      </c>
      <c r="R9" s="2">
        <f ca="1">$B$59*EXP((AVERAGE($D$3:$D65)-(_xlfn.VAR.P($D$3:$D65)/2))+_xlfn.VAR.P($D$3:$D65)*NORMSINV(RAND()))</f>
        <v>16.771632355540298</v>
      </c>
      <c r="S9" s="2">
        <f ca="1">$B$59*EXP((AVERAGE($D$3:$D65)-(_xlfn.VAR.P($D$3:$D65)/2))+_xlfn.VAR.P($D$3:$D65)*NORMSINV(RAND()))</f>
        <v>16.228294095737315</v>
      </c>
      <c r="T9" s="2">
        <f ca="1">$B$59*EXP((AVERAGE($D$3:$D65)-(_xlfn.VAR.P($D$3:$D65)/2))+_xlfn.VAR.P($D$3:$D65)*NORMSINV(RAND()))</f>
        <v>16.437733325621604</v>
      </c>
      <c r="U9" s="2">
        <f ca="1">$B$59*EXP((AVERAGE($D$3:$D65)-(_xlfn.VAR.P($D$3:$D65)/2))+_xlfn.VAR.P($D$3:$D65)*NORMSINV(RAND()))</f>
        <v>16.202285357057072</v>
      </c>
      <c r="V9" s="2">
        <f ca="1">$B$59*EXP((AVERAGE($D$3:$D65)-(_xlfn.VAR.P($D$3:$D65)/2))+_xlfn.VAR.P($D$3:$D65)*NORMSINV(RAND()))</f>
        <v>17.080933295774788</v>
      </c>
      <c r="W9" s="2">
        <f ca="1">$B$59*EXP((AVERAGE($D$3:$D65)-(_xlfn.VAR.P($D$3:$D65)/2))+_xlfn.VAR.P($D$3:$D65)*NORMSINV(RAND()))</f>
        <v>16.803008941455303</v>
      </c>
      <c r="X9" s="2">
        <f ca="1">$B$59*EXP((AVERAGE($D$3:$D65)-(_xlfn.VAR.P($D$3:$D65)/2))+_xlfn.VAR.P($D$3:$D65)*NORMSINV(RAND()))</f>
        <v>16.738067657843988</v>
      </c>
      <c r="Y9" s="2">
        <f ca="1">$B$59*EXP((AVERAGE($D$3:$D65)-(_xlfn.VAR.P($D$3:$D65)/2))+_xlfn.VAR.P($D$3:$D65)*NORMSINV(RAND()))</f>
        <v>16.677872724640135</v>
      </c>
      <c r="Z9" s="2">
        <f ca="1">$B$59*EXP((AVERAGE($D$3:$D65)-(_xlfn.VAR.P($D$3:$D65)/2))+_xlfn.VAR.P($D$3:$D65)*NORMSINV(RAND()))</f>
        <v>16.726996506009041</v>
      </c>
      <c r="AA9" s="2">
        <f ca="1">AVERAGE($Q9:$Z9)</f>
        <v>16.656092221035912</v>
      </c>
    </row>
    <row r="10" spans="1:33" x14ac:dyDescent="0.2">
      <c r="A10" vm="29">
        <f ca="1"/>
        <v>44978</v>
      </c>
      <c r="B10" vm="30">
        <f ca="1"/>
        <v>10.59</v>
      </c>
      <c r="D10">
        <f t="shared" ca="1" si="1"/>
        <v>-6.4007218548255501E-2</v>
      </c>
      <c r="H10" vm="31">
        <f ca="1"/>
        <v>45376</v>
      </c>
      <c r="I10" vm="32">
        <f ca="1"/>
        <v>16.34</v>
      </c>
      <c r="J10" s="8">
        <f ca="1">AVERAGE($Q10:$Z10)</f>
        <v>16.535233748340239</v>
      </c>
      <c r="L10" s="4"/>
      <c r="P10" s="5">
        <f t="shared" si="0"/>
        <v>45376</v>
      </c>
      <c r="Q10" s="2">
        <f ca="1">$B$59*EXP((AVERAGE($D$3:$D66)-(_xlfn.VAR.P($D$3:$D66)/2))+_xlfn.VAR.P($D$3:$D66)*NORMSINV(RAND()))</f>
        <v>15.821243948157756</v>
      </c>
      <c r="R10" s="2">
        <f ca="1">$B$59*EXP((AVERAGE($D$3:$D66)-(_xlfn.VAR.P($D$3:$D66)/2))+_xlfn.VAR.P($D$3:$D66)*NORMSINV(RAND()))</f>
        <v>16.78626644140666</v>
      </c>
      <c r="S10" s="2">
        <f ca="1">$B$59*EXP((AVERAGE($D$3:$D66)-(_xlfn.VAR.P($D$3:$D66)/2))+_xlfn.VAR.P($D$3:$D66)*NORMSINV(RAND()))</f>
        <v>16.583921013813729</v>
      </c>
      <c r="T10" s="2">
        <f ca="1">$B$59*EXP((AVERAGE($D$3:$D66)-(_xlfn.VAR.P($D$3:$D66)/2))+_xlfn.VAR.P($D$3:$D66)*NORMSINV(RAND()))</f>
        <v>15.758291470751338</v>
      </c>
      <c r="U10" s="2">
        <f ca="1">$B$59*EXP((AVERAGE($D$3:$D66)-(_xlfn.VAR.P($D$3:$D66)/2))+_xlfn.VAR.P($D$3:$D66)*NORMSINV(RAND()))</f>
        <v>15.983510018519892</v>
      </c>
      <c r="V10" s="2">
        <f ca="1">$B$59*EXP((AVERAGE($D$3:$D66)-(_xlfn.VAR.P($D$3:$D66)/2))+_xlfn.VAR.P($D$3:$D66)*NORMSINV(RAND()))</f>
        <v>16.518159757524806</v>
      </c>
      <c r="W10" s="2">
        <f ca="1">$B$59*EXP((AVERAGE($D$3:$D66)-(_xlfn.VAR.P($D$3:$D66)/2))+_xlfn.VAR.P($D$3:$D66)*NORMSINV(RAND()))</f>
        <v>17.458165871828147</v>
      </c>
      <c r="X10" s="2">
        <f ca="1">$B$59*EXP((AVERAGE($D$3:$D66)-(_xlfn.VAR.P($D$3:$D66)/2))+_xlfn.VAR.P($D$3:$D66)*NORMSINV(RAND()))</f>
        <v>16.393376413397856</v>
      </c>
      <c r="Y10" s="2">
        <f ca="1">$B$59*EXP((AVERAGE($D$3:$D66)-(_xlfn.VAR.P($D$3:$D66)/2))+_xlfn.VAR.P($D$3:$D66)*NORMSINV(RAND()))</f>
        <v>17.109087716530421</v>
      </c>
      <c r="Z10" s="2">
        <f ca="1">$B$59*EXP((AVERAGE($D$3:$D66)-(_xlfn.VAR.P($D$3:$D66)/2))+_xlfn.VAR.P($D$3:$D66)*NORMSINV(RAND()))</f>
        <v>16.940314831471792</v>
      </c>
      <c r="AA10" s="2">
        <f ca="1">AVERAGE($Q10:$Z10)</f>
        <v>16.535233748340239</v>
      </c>
      <c r="AG10" s="1"/>
    </row>
    <row r="11" spans="1:33" x14ac:dyDescent="0.2">
      <c r="A11" vm="33">
        <f ca="1"/>
        <v>44984</v>
      </c>
      <c r="B11" vm="34">
        <f ca="1"/>
        <v>11.11</v>
      </c>
      <c r="D11">
        <f t="shared" ca="1" si="1"/>
        <v>4.7935444038223585E-2</v>
      </c>
      <c r="H11" vm="35">
        <f ca="1"/>
        <v>45383</v>
      </c>
      <c r="I11" vm="36">
        <f ca="1"/>
        <v>15.12</v>
      </c>
      <c r="J11" s="8">
        <f ca="1">AVERAGE($Q11:$Z11)</f>
        <v>16.764537502105441</v>
      </c>
      <c r="L11" s="4"/>
      <c r="M11" s="1" t="s">
        <v>0</v>
      </c>
      <c r="P11" s="5">
        <f t="shared" si="0"/>
        <v>45383</v>
      </c>
      <c r="Q11" s="2">
        <f ca="1">$B$59*EXP((AVERAGE($D$3:$D67)-(_xlfn.VAR.P($D$3:$D67)/2))+_xlfn.VAR.P($D$3:$D67)*NORMSINV(RAND()))</f>
        <v>16.427035061980565</v>
      </c>
      <c r="R11" s="2">
        <f ca="1">$B$59*EXP((AVERAGE($D$3:$D67)-(_xlfn.VAR.P($D$3:$D67)/2))+_xlfn.VAR.P($D$3:$D67)*NORMSINV(RAND()))</f>
        <v>16.395611203050358</v>
      </c>
      <c r="S11" s="2">
        <f ca="1">$B$59*EXP((AVERAGE($D$3:$D67)-(_xlfn.VAR.P($D$3:$D67)/2))+_xlfn.VAR.P($D$3:$D67)*NORMSINV(RAND()))</f>
        <v>17.374309886511856</v>
      </c>
      <c r="T11" s="2">
        <f ca="1">$B$59*EXP((AVERAGE($D$3:$D67)-(_xlfn.VAR.P($D$3:$D67)/2))+_xlfn.VAR.P($D$3:$D67)*NORMSINV(RAND()))</f>
        <v>16.734678774219333</v>
      </c>
      <c r="U11" s="2">
        <f ca="1">$B$59*EXP((AVERAGE($D$3:$D67)-(_xlfn.VAR.P($D$3:$D67)/2))+_xlfn.VAR.P($D$3:$D67)*NORMSINV(RAND()))</f>
        <v>17.620355746825403</v>
      </c>
      <c r="V11" s="2">
        <f ca="1">$B$59*EXP((AVERAGE($D$3:$D67)-(_xlfn.VAR.P($D$3:$D67)/2))+_xlfn.VAR.P($D$3:$D67)*NORMSINV(RAND()))</f>
        <v>16.375212888999311</v>
      </c>
      <c r="W11" s="2">
        <f ca="1">$B$59*EXP((AVERAGE($D$3:$D67)-(_xlfn.VAR.P($D$3:$D67)/2))+_xlfn.VAR.P($D$3:$D67)*NORMSINV(RAND()))</f>
        <v>16.468593103890392</v>
      </c>
      <c r="X11" s="2">
        <f ca="1">$B$59*EXP((AVERAGE($D$3:$D67)-(_xlfn.VAR.P($D$3:$D67)/2))+_xlfn.VAR.P($D$3:$D67)*NORMSINV(RAND()))</f>
        <v>17.097270710045812</v>
      </c>
      <c r="Y11" s="2">
        <f ca="1">$B$59*EXP((AVERAGE($D$3:$D67)-(_xlfn.VAR.P($D$3:$D67)/2))+_xlfn.VAR.P($D$3:$D67)*NORMSINV(RAND()))</f>
        <v>16.564534840502226</v>
      </c>
      <c r="Z11" s="2">
        <f ca="1">$B$59*EXP((AVERAGE($D$3:$D67)-(_xlfn.VAR.P($D$3:$D67)/2))+_xlfn.VAR.P($D$3:$D67)*NORMSINV(RAND()))</f>
        <v>16.587772805029129</v>
      </c>
      <c r="AA11" s="2">
        <f ca="1">AVERAGE($Q11:$Z11)</f>
        <v>16.764537502105441</v>
      </c>
    </row>
    <row r="12" spans="1:33" x14ac:dyDescent="0.2">
      <c r="A12" vm="37">
        <f ca="1"/>
        <v>44991</v>
      </c>
      <c r="B12" vm="38">
        <f ca="1"/>
        <v>9.69</v>
      </c>
      <c r="D12">
        <f t="shared" ca="1" si="1"/>
        <v>-0.13675117774886372</v>
      </c>
      <c r="H12" vm="39">
        <f ca="1"/>
        <v>45390</v>
      </c>
      <c r="I12" vm="40">
        <f ca="1"/>
        <v>14.36</v>
      </c>
      <c r="J12" s="8">
        <f ca="1">AVERAGE($Q12:$Z12)</f>
        <v>16.741395548339092</v>
      </c>
      <c r="L12" s="4"/>
      <c r="M12">
        <f ca="1">$B59*EXP((AVERAGE($D4:$D59)-(_xlfn.VAR.P($D4:$D59)/2))+_xlfn.VAR.P($D4:$D59)*NORMSINV(RAND()))</f>
        <v>16.632463358953441</v>
      </c>
      <c r="P12" s="5">
        <f t="shared" si="0"/>
        <v>45390</v>
      </c>
      <c r="Q12" s="2">
        <f ca="1">$B$59*EXP((AVERAGE($D$3:$D68)-(_xlfn.VAR.P($D$3:$D68)/2))+_xlfn.VAR.P($D$3:$D68)*NORMSINV(RAND()))</f>
        <v>17.058616571368262</v>
      </c>
      <c r="R12" s="2">
        <f ca="1">$B$59*EXP((AVERAGE($D$3:$D68)-(_xlfn.VAR.P($D$3:$D68)/2))+_xlfn.VAR.P($D$3:$D68)*NORMSINV(RAND()))</f>
        <v>16.693778688784558</v>
      </c>
      <c r="S12" s="2">
        <f ca="1">$B$59*EXP((AVERAGE($D$3:$D68)-(_xlfn.VAR.P($D$3:$D68)/2))+_xlfn.VAR.P($D$3:$D68)*NORMSINV(RAND()))</f>
        <v>16.370865927509971</v>
      </c>
      <c r="T12" s="2">
        <f ca="1">$B$59*EXP((AVERAGE($D$3:$D68)-(_xlfn.VAR.P($D$3:$D68)/2))+_xlfn.VAR.P($D$3:$D68)*NORMSINV(RAND()))</f>
        <v>17.487569552430884</v>
      </c>
      <c r="U12" s="2">
        <f ca="1">$B$59*EXP((AVERAGE($D$3:$D68)-(_xlfn.VAR.P($D$3:$D68)/2))+_xlfn.VAR.P($D$3:$D68)*NORMSINV(RAND()))</f>
        <v>16.28940403625835</v>
      </c>
      <c r="V12" s="2">
        <f ca="1">$B$59*EXP((AVERAGE($D$3:$D68)-(_xlfn.VAR.P($D$3:$D68)/2))+_xlfn.VAR.P($D$3:$D68)*NORMSINV(RAND()))</f>
        <v>16.482478040431971</v>
      </c>
      <c r="W12" s="2">
        <f ca="1">$B$59*EXP((AVERAGE($D$3:$D68)-(_xlfn.VAR.P($D$3:$D68)/2))+_xlfn.VAR.P($D$3:$D68)*NORMSINV(RAND()))</f>
        <v>16.840053437080133</v>
      </c>
      <c r="X12" s="2">
        <f ca="1">$B$59*EXP((AVERAGE($D$3:$D68)-(_xlfn.VAR.P($D$3:$D68)/2))+_xlfn.VAR.P($D$3:$D68)*NORMSINV(RAND()))</f>
        <v>17.140687259002757</v>
      </c>
      <c r="Y12" s="2">
        <f ca="1">$B$59*EXP((AVERAGE($D$3:$D68)-(_xlfn.VAR.P($D$3:$D68)/2))+_xlfn.VAR.P($D$3:$D68)*NORMSINV(RAND()))</f>
        <v>16.518487879430683</v>
      </c>
      <c r="Z12" s="2">
        <f ca="1">$B$59*EXP((AVERAGE($D$3:$D68)-(_xlfn.VAR.P($D$3:$D68)/2))+_xlfn.VAR.P($D$3:$D68)*NORMSINV(RAND()))</f>
        <v>16.532014091093366</v>
      </c>
      <c r="AA12" s="2">
        <f ca="1">AVERAGE($Q12:$Z12)</f>
        <v>16.741395548339092</v>
      </c>
    </row>
    <row r="13" spans="1:33" x14ac:dyDescent="0.2">
      <c r="A13" vm="41">
        <f ca="1"/>
        <v>44998</v>
      </c>
      <c r="B13" vm="42">
        <f ca="1"/>
        <v>8.5500000000000007</v>
      </c>
      <c r="D13">
        <f t="shared" ca="1" si="1"/>
        <v>-0.12516314295400591</v>
      </c>
      <c r="H13" vm="43">
        <f ca="1"/>
        <v>45397</v>
      </c>
      <c r="I13" vm="44">
        <f ca="1"/>
        <v>14.12</v>
      </c>
      <c r="J13" s="8">
        <f ca="1">AVERAGE($Q13:$Z13)</f>
        <v>16.858268098340897</v>
      </c>
      <c r="L13" s="4"/>
      <c r="P13" s="5">
        <f t="shared" si="0"/>
        <v>45397</v>
      </c>
      <c r="Q13" s="2">
        <f ca="1">$B$59*EXP((AVERAGE($D$3:$D69)-(_xlfn.VAR.P($D$3:$D69)/2))+_xlfn.VAR.P($D$3:$D69)*NORMSINV(RAND()))</f>
        <v>16.946553904811665</v>
      </c>
      <c r="R13" s="2">
        <f ca="1">$B$59*EXP((AVERAGE($D$3:$D69)-(_xlfn.VAR.P($D$3:$D69)/2))+_xlfn.VAR.P($D$3:$D69)*NORMSINV(RAND()))</f>
        <v>16.507191296652003</v>
      </c>
      <c r="S13" s="2">
        <f ca="1">$B$59*EXP((AVERAGE($D$3:$D69)-(_xlfn.VAR.P($D$3:$D69)/2))+_xlfn.VAR.P($D$3:$D69)*NORMSINV(RAND()))</f>
        <v>16.534571649555755</v>
      </c>
      <c r="T13" s="2">
        <f ca="1">$B$59*EXP((AVERAGE($D$3:$D69)-(_xlfn.VAR.P($D$3:$D69)/2))+_xlfn.VAR.P($D$3:$D69)*NORMSINV(RAND()))</f>
        <v>16.935808207029869</v>
      </c>
      <c r="U13" s="2">
        <f ca="1">$B$59*EXP((AVERAGE($D$3:$D69)-(_xlfn.VAR.P($D$3:$D69)/2))+_xlfn.VAR.P($D$3:$D69)*NORMSINV(RAND()))</f>
        <v>17.096250157585594</v>
      </c>
      <c r="V13" s="2">
        <f ca="1">$B$59*EXP((AVERAGE($D$3:$D69)-(_xlfn.VAR.P($D$3:$D69)/2))+_xlfn.VAR.P($D$3:$D69)*NORMSINV(RAND()))</f>
        <v>16.962006309902623</v>
      </c>
      <c r="W13" s="2">
        <f ca="1">$B$59*EXP((AVERAGE($D$3:$D69)-(_xlfn.VAR.P($D$3:$D69)/2))+_xlfn.VAR.P($D$3:$D69)*NORMSINV(RAND()))</f>
        <v>16.068879225934939</v>
      </c>
      <c r="X13" s="2">
        <f ca="1">$B$59*EXP((AVERAGE($D$3:$D69)-(_xlfn.VAR.P($D$3:$D69)/2))+_xlfn.VAR.P($D$3:$D69)*NORMSINV(RAND()))</f>
        <v>17.347927455815402</v>
      </c>
      <c r="Y13" s="2">
        <f ca="1">$B$59*EXP((AVERAGE($D$3:$D69)-(_xlfn.VAR.P($D$3:$D69)/2))+_xlfn.VAR.P($D$3:$D69)*NORMSINV(RAND()))</f>
        <v>17.253999819621175</v>
      </c>
      <c r="Z13" s="2">
        <f ca="1">$B$59*EXP((AVERAGE($D$3:$D69)-(_xlfn.VAR.P($D$3:$D69)/2))+_xlfn.VAR.P($D$3:$D69)*NORMSINV(RAND()))</f>
        <v>16.929492956499971</v>
      </c>
      <c r="AA13" s="2">
        <f ca="1">AVERAGE($Q13:$Z13)</f>
        <v>16.858268098340897</v>
      </c>
    </row>
    <row r="14" spans="1:33" x14ac:dyDescent="0.2">
      <c r="A14" vm="45">
        <f ca="1"/>
        <v>45005</v>
      </c>
      <c r="B14" vm="46">
        <f ca="1"/>
        <v>9.23</v>
      </c>
      <c r="D14">
        <f t="shared" ca="1" si="1"/>
        <v>7.6527765566091893E-2</v>
      </c>
      <c r="H14" vm="47">
        <f ca="1"/>
        <v>45404</v>
      </c>
      <c r="I14" vm="48">
        <f ca="1"/>
        <v>15.08</v>
      </c>
      <c r="J14" s="8">
        <f ca="1">AVERAGE($Q14:$Z14)</f>
        <v>16.58297591461757</v>
      </c>
      <c r="L14" s="4"/>
      <c r="M14" s="1"/>
      <c r="P14" s="5">
        <f t="shared" si="0"/>
        <v>45404</v>
      </c>
      <c r="Q14" s="2">
        <f ca="1">$B$59*EXP((AVERAGE($D$3:$D70)-(_xlfn.VAR.P($D$3:$D70)/2))+_xlfn.VAR.P($D$3:$D70)*NORMSINV(RAND()))</f>
        <v>16.478450253131999</v>
      </c>
      <c r="R14" s="2">
        <f ca="1">$B$59*EXP((AVERAGE($D$3:$D70)-(_xlfn.VAR.P($D$3:$D70)/2))+_xlfn.VAR.P($D$3:$D70)*NORMSINV(RAND()))</f>
        <v>16.443606719558442</v>
      </c>
      <c r="S14" s="2">
        <f ca="1">$B$59*EXP((AVERAGE($D$3:$D70)-(_xlfn.VAR.P($D$3:$D70)/2))+_xlfn.VAR.P($D$3:$D70)*NORMSINV(RAND()))</f>
        <v>17.01221178576413</v>
      </c>
      <c r="T14" s="2">
        <f ca="1">$B$59*EXP((AVERAGE($D$3:$D70)-(_xlfn.VAR.P($D$3:$D70)/2))+_xlfn.VAR.P($D$3:$D70)*NORMSINV(RAND()))</f>
        <v>16.874245212511138</v>
      </c>
      <c r="U14" s="2">
        <f ca="1">$B$59*EXP((AVERAGE($D$3:$D70)-(_xlfn.VAR.P($D$3:$D70)/2))+_xlfn.VAR.P($D$3:$D70)*NORMSINV(RAND()))</f>
        <v>16.080276459658609</v>
      </c>
      <c r="V14" s="2">
        <f ca="1">$B$59*EXP((AVERAGE($D$3:$D70)-(_xlfn.VAR.P($D$3:$D70)/2))+_xlfn.VAR.P($D$3:$D70)*NORMSINV(RAND()))</f>
        <v>16.871964066466656</v>
      </c>
      <c r="W14" s="2">
        <f ca="1">$B$59*EXP((AVERAGE($D$3:$D70)-(_xlfn.VAR.P($D$3:$D70)/2))+_xlfn.VAR.P($D$3:$D70)*NORMSINV(RAND()))</f>
        <v>16.30895173800559</v>
      </c>
      <c r="X14" s="2">
        <f ca="1">$B$59*EXP((AVERAGE($D$3:$D70)-(_xlfn.VAR.P($D$3:$D70)/2))+_xlfn.VAR.P($D$3:$D70)*NORMSINV(RAND()))</f>
        <v>16.984632079972403</v>
      </c>
      <c r="Y14" s="2">
        <f ca="1">$B$59*EXP((AVERAGE($D$3:$D70)-(_xlfn.VAR.P($D$3:$D70)/2))+_xlfn.VAR.P($D$3:$D70)*NORMSINV(RAND()))</f>
        <v>16.712895140721002</v>
      </c>
      <c r="Z14" s="2">
        <f ca="1">$B$59*EXP((AVERAGE($D$3:$D70)-(_xlfn.VAR.P($D$3:$D70)/2))+_xlfn.VAR.P($D$3:$D70)*NORMSINV(RAND()))</f>
        <v>16.062525690385755</v>
      </c>
      <c r="AA14" s="2">
        <f ca="1">AVERAGE($Q14:$Z14)</f>
        <v>16.58297591461757</v>
      </c>
    </row>
    <row r="15" spans="1:33" x14ac:dyDescent="0.2">
      <c r="A15" vm="49">
        <f ca="1"/>
        <v>45012</v>
      </c>
      <c r="B15" vm="50">
        <f ca="1"/>
        <v>10.15</v>
      </c>
      <c r="D15">
        <f t="shared" ca="1" si="1"/>
        <v>9.5014656973035544E-2</v>
      </c>
      <c r="H15" vm="51">
        <f ca="1"/>
        <v>45411</v>
      </c>
      <c r="I15" vm="52">
        <f ca="1"/>
        <v>14.44</v>
      </c>
      <c r="J15" s="8">
        <f ca="1">AVERAGE($Q15:$Z15)</f>
        <v>16.638359925082526</v>
      </c>
      <c r="L15" s="4"/>
      <c r="P15" s="5">
        <f t="shared" si="0"/>
        <v>45411</v>
      </c>
      <c r="Q15" s="2">
        <f ca="1">$B$59*EXP((AVERAGE($D$3:$D71)-(_xlfn.VAR.P($D$3:$D71)/2))+_xlfn.VAR.P($D$3:$D71)*NORMSINV(RAND()))</f>
        <v>16.732210176961313</v>
      </c>
      <c r="R15" s="2">
        <f ca="1">$B$59*EXP((AVERAGE($D$3:$D71)-(_xlfn.VAR.P($D$3:$D71)/2))+_xlfn.VAR.P($D$3:$D71)*NORMSINV(RAND()))</f>
        <v>16.787390369000821</v>
      </c>
      <c r="S15" s="2">
        <f ca="1">$B$59*EXP((AVERAGE($D$3:$D71)-(_xlfn.VAR.P($D$3:$D71)/2))+_xlfn.VAR.P($D$3:$D71)*NORMSINV(RAND()))</f>
        <v>16.669022440091467</v>
      </c>
      <c r="T15" s="2">
        <f ca="1">$B$59*EXP((AVERAGE($D$3:$D71)-(_xlfn.VAR.P($D$3:$D71)/2))+_xlfn.VAR.P($D$3:$D71)*NORMSINV(RAND()))</f>
        <v>16.579764215822578</v>
      </c>
      <c r="U15" s="2">
        <f ca="1">$B$59*EXP((AVERAGE($D$3:$D71)-(_xlfn.VAR.P($D$3:$D71)/2))+_xlfn.VAR.P($D$3:$D71)*NORMSINV(RAND()))</f>
        <v>16.131284605779925</v>
      </c>
      <c r="V15" s="2">
        <f ca="1">$B$59*EXP((AVERAGE($D$3:$D71)-(_xlfn.VAR.P($D$3:$D71)/2))+_xlfn.VAR.P($D$3:$D71)*NORMSINV(RAND()))</f>
        <v>16.097462293079673</v>
      </c>
      <c r="W15" s="2">
        <f ca="1">$B$59*EXP((AVERAGE($D$3:$D71)-(_xlfn.VAR.P($D$3:$D71)/2))+_xlfn.VAR.P($D$3:$D71)*NORMSINV(RAND()))</f>
        <v>17.19555130871862</v>
      </c>
      <c r="X15" s="2">
        <f ca="1">$B$59*EXP((AVERAGE($D$3:$D71)-(_xlfn.VAR.P($D$3:$D71)/2))+_xlfn.VAR.P($D$3:$D71)*NORMSINV(RAND()))</f>
        <v>16.689610922596749</v>
      </c>
      <c r="Y15" s="2">
        <f ca="1">$B$59*EXP((AVERAGE($D$3:$D71)-(_xlfn.VAR.P($D$3:$D71)/2))+_xlfn.VAR.P($D$3:$D71)*NORMSINV(RAND()))</f>
        <v>16.897318745315079</v>
      </c>
      <c r="Z15" s="2">
        <f ca="1">$B$59*EXP((AVERAGE($D$3:$D71)-(_xlfn.VAR.P($D$3:$D71)/2))+_xlfn.VAR.P($D$3:$D71)*NORMSINV(RAND()))</f>
        <v>16.603984173459025</v>
      </c>
      <c r="AA15" s="2">
        <f ca="1">AVERAGE($Q15:$Z15)</f>
        <v>16.638359925082526</v>
      </c>
    </row>
    <row r="16" spans="1:33" x14ac:dyDescent="0.2">
      <c r="A16" vm="53">
        <f ca="1"/>
        <v>45019</v>
      </c>
      <c r="B16" vm="54">
        <f ca="1"/>
        <v>9.73</v>
      </c>
      <c r="D16">
        <f t="shared" ca="1" si="1"/>
        <v>-4.2259809289882613E-2</v>
      </c>
      <c r="L16" s="3"/>
    </row>
    <row r="17" spans="1:12" x14ac:dyDescent="0.2">
      <c r="A17" vm="55">
        <f ca="1"/>
        <v>45026</v>
      </c>
      <c r="B17" vm="56">
        <f ca="1"/>
        <v>9.6</v>
      </c>
      <c r="D17">
        <f t="shared" ca="1" si="1"/>
        <v>-1.3450797724123217E-2</v>
      </c>
      <c r="L17" s="3"/>
    </row>
    <row r="18" spans="1:12" x14ac:dyDescent="0.2">
      <c r="A18" vm="57">
        <f ca="1"/>
        <v>45033</v>
      </c>
      <c r="B18" vm="58">
        <f ca="1"/>
        <v>9.3800000000000008</v>
      </c>
      <c r="D18">
        <f t="shared" ca="1" si="1"/>
        <v>-2.3183335455657164E-2</v>
      </c>
      <c r="L18" s="3"/>
    </row>
    <row r="19" spans="1:12" x14ac:dyDescent="0.2">
      <c r="A19" vm="59">
        <f ca="1"/>
        <v>45040</v>
      </c>
      <c r="B19" vm="60">
        <f ca="1"/>
        <v>9.2100000000000009</v>
      </c>
      <c r="D19">
        <f t="shared" ca="1" si="1"/>
        <v>-1.8289912750917785E-2</v>
      </c>
      <c r="L19" s="3"/>
    </row>
    <row r="20" spans="1:12" x14ac:dyDescent="0.2">
      <c r="A20" vm="61">
        <f ca="1"/>
        <v>45047</v>
      </c>
      <c r="B20" vm="62">
        <f ca="1"/>
        <v>10.01</v>
      </c>
      <c r="D20">
        <f t="shared" ca="1" si="1"/>
        <v>8.3294743059913565E-2</v>
      </c>
      <c r="L20" s="3"/>
    </row>
    <row r="21" spans="1:12" x14ac:dyDescent="0.2">
      <c r="A21" vm="63">
        <f ca="1"/>
        <v>45054</v>
      </c>
      <c r="B21" vm="64">
        <f ca="1"/>
        <v>9.83</v>
      </c>
      <c r="D21">
        <f t="shared" ca="1" si="1"/>
        <v>-1.8145659168053978E-2</v>
      </c>
      <c r="L21" s="3"/>
    </row>
    <row r="22" spans="1:12" x14ac:dyDescent="0.2">
      <c r="A22" vm="65">
        <f ca="1"/>
        <v>45061</v>
      </c>
      <c r="B22" vm="66">
        <f ca="1"/>
        <v>10.94</v>
      </c>
      <c r="D22">
        <f t="shared" ca="1" si="1"/>
        <v>0.10698686283475993</v>
      </c>
      <c r="L22" s="3"/>
    </row>
    <row r="23" spans="1:12" x14ac:dyDescent="0.2">
      <c r="A23" vm="67">
        <f ca="1"/>
        <v>45068</v>
      </c>
      <c r="B23" vm="68">
        <f ca="1"/>
        <v>11.28</v>
      </c>
      <c r="D23">
        <f t="shared" ca="1" si="1"/>
        <v>3.0605449076077769E-2</v>
      </c>
      <c r="L23" s="3"/>
    </row>
    <row r="24" spans="1:12" x14ac:dyDescent="0.2">
      <c r="A24" vm="69">
        <f ca="1"/>
        <v>45076</v>
      </c>
      <c r="B24" vm="70">
        <f ca="1"/>
        <v>12.18</v>
      </c>
      <c r="D24">
        <f t="shared" ca="1" si="1"/>
        <v>7.6764016211838107E-2</v>
      </c>
      <c r="L24" s="3"/>
    </row>
    <row r="25" spans="1:12" x14ac:dyDescent="0.2">
      <c r="A25" vm="71">
        <f ca="1"/>
        <v>45082</v>
      </c>
      <c r="B25" vm="72">
        <f ca="1"/>
        <v>13.09</v>
      </c>
      <c r="D25">
        <f t="shared" ca="1" si="1"/>
        <v>7.2053317640057568E-2</v>
      </c>
      <c r="L25" s="3"/>
    </row>
    <row r="26" spans="1:12" x14ac:dyDescent="0.2">
      <c r="A26" vm="73">
        <f ca="1"/>
        <v>45089</v>
      </c>
      <c r="B26" vm="74">
        <f ca="1"/>
        <v>15.8</v>
      </c>
      <c r="D26">
        <f t="shared" ca="1" si="1"/>
        <v>0.18816136011111254</v>
      </c>
      <c r="L26" s="3"/>
    </row>
    <row r="27" spans="1:12" x14ac:dyDescent="0.2">
      <c r="A27" vm="75">
        <f ca="1"/>
        <v>45097</v>
      </c>
      <c r="B27" vm="74">
        <f ca="1"/>
        <v>15.8</v>
      </c>
      <c r="D27">
        <f t="shared" ca="1" si="1"/>
        <v>0</v>
      </c>
      <c r="L27" s="3"/>
    </row>
    <row r="28" spans="1:12" x14ac:dyDescent="0.2">
      <c r="A28" vm="76">
        <f ca="1"/>
        <v>45103</v>
      </c>
      <c r="B28" vm="77">
        <f ca="1"/>
        <v>18.829999999999998</v>
      </c>
      <c r="D28">
        <f t="shared" ca="1" si="1"/>
        <v>0.17544140263613986</v>
      </c>
      <c r="L28" s="3"/>
    </row>
    <row r="29" spans="1:12" x14ac:dyDescent="0.2">
      <c r="A29" vm="78">
        <f ca="1"/>
        <v>45110</v>
      </c>
      <c r="B29" vm="79">
        <f ca="1"/>
        <v>19.04</v>
      </c>
      <c r="D29">
        <f t="shared" ca="1" si="1"/>
        <v>1.1090686694158356E-2</v>
      </c>
      <c r="L29" s="3"/>
    </row>
    <row r="30" spans="1:12" x14ac:dyDescent="0.2">
      <c r="A30" vm="80">
        <f ca="1"/>
        <v>45117</v>
      </c>
      <c r="B30" vm="81">
        <f ca="1"/>
        <v>17.23</v>
      </c>
      <c r="D30">
        <f t="shared" ca="1" si="1"/>
        <v>-9.9889978823380868E-2</v>
      </c>
      <c r="L30" s="3"/>
    </row>
    <row r="31" spans="1:12" x14ac:dyDescent="0.2">
      <c r="A31" vm="82">
        <f ca="1"/>
        <v>45124</v>
      </c>
      <c r="B31" vm="83">
        <f ca="1"/>
        <v>17.88</v>
      </c>
      <c r="D31">
        <f t="shared" ca="1" si="1"/>
        <v>3.7030719205529743E-2</v>
      </c>
      <c r="L31" s="3"/>
    </row>
    <row r="32" spans="1:12" x14ac:dyDescent="0.2">
      <c r="A32" vm="84">
        <f ca="1"/>
        <v>45131</v>
      </c>
      <c r="B32" vm="85">
        <f ca="1"/>
        <v>18.489999999999998</v>
      </c>
      <c r="D32">
        <f t="shared" ca="1" si="1"/>
        <v>3.3547275653665463E-2</v>
      </c>
      <c r="L32" s="3"/>
    </row>
    <row r="33" spans="1:12" x14ac:dyDescent="0.2">
      <c r="A33" vm="86">
        <f ca="1"/>
        <v>45138</v>
      </c>
      <c r="B33" vm="87">
        <f ca="1"/>
        <v>17.16</v>
      </c>
      <c r="D33">
        <f t="shared" ca="1" si="1"/>
        <v>-7.4648951339217118E-2</v>
      </c>
      <c r="L33" s="3"/>
    </row>
    <row r="34" spans="1:12" x14ac:dyDescent="0.2">
      <c r="A34" vm="88">
        <f ca="1"/>
        <v>45145</v>
      </c>
      <c r="B34" vm="89">
        <f ca="1"/>
        <v>16.79</v>
      </c>
      <c r="D34">
        <f t="shared" ca="1" si="1"/>
        <v>-2.1797622970366849E-2</v>
      </c>
      <c r="L34" s="3"/>
    </row>
    <row r="35" spans="1:12" x14ac:dyDescent="0.2">
      <c r="A35" vm="90">
        <f ca="1"/>
        <v>45152</v>
      </c>
      <c r="B35" vm="91">
        <f ca="1"/>
        <v>15.59</v>
      </c>
      <c r="D35">
        <f t="shared" ca="1" si="1"/>
        <v>-7.4153788019764272E-2</v>
      </c>
      <c r="L35" s="3"/>
    </row>
    <row r="36" spans="1:12" x14ac:dyDescent="0.2">
      <c r="A36" vm="92">
        <f ca="1"/>
        <v>45159</v>
      </c>
      <c r="B36" vm="93">
        <f ca="1"/>
        <v>15.9</v>
      </c>
      <c r="D36">
        <f t="shared" ca="1" si="1"/>
        <v>1.9689426156500819E-2</v>
      </c>
      <c r="L36" s="3"/>
    </row>
    <row r="37" spans="1:12" x14ac:dyDescent="0.2">
      <c r="A37" vm="94">
        <f ca="1"/>
        <v>45166</v>
      </c>
      <c r="B37" vm="95">
        <f ca="1"/>
        <v>15.73</v>
      </c>
      <c r="D37">
        <f t="shared" ca="1" si="1"/>
        <v>-1.0749392155999384E-2</v>
      </c>
      <c r="L37" s="3"/>
    </row>
    <row r="38" spans="1:12" x14ac:dyDescent="0.2">
      <c r="A38" vm="96">
        <f ca="1"/>
        <v>45174</v>
      </c>
      <c r="B38" vm="97">
        <f ca="1"/>
        <v>15.3</v>
      </c>
      <c r="D38">
        <f t="shared" ca="1" si="1"/>
        <v>-2.7716888671796679E-2</v>
      </c>
      <c r="L38" s="3"/>
    </row>
    <row r="39" spans="1:12" x14ac:dyDescent="0.2">
      <c r="A39" vm="98">
        <f ca="1"/>
        <v>45180</v>
      </c>
      <c r="B39" vm="99">
        <f ca="1"/>
        <v>15.19</v>
      </c>
      <c r="D39">
        <f t="shared" ca="1" si="1"/>
        <v>-7.2155117907083772E-3</v>
      </c>
      <c r="L39" s="3"/>
    </row>
    <row r="40" spans="1:12" x14ac:dyDescent="0.2">
      <c r="A40" vm="100">
        <f ca="1"/>
        <v>45187</v>
      </c>
      <c r="B40" vm="101">
        <f ca="1"/>
        <v>14.05</v>
      </c>
      <c r="D40">
        <f t="shared" ca="1" si="1"/>
        <v>-7.8014920827926604E-2</v>
      </c>
      <c r="L40" s="3"/>
    </row>
    <row r="41" spans="1:12" x14ac:dyDescent="0.2">
      <c r="A41" vm="102">
        <f ca="1"/>
        <v>45194</v>
      </c>
      <c r="B41" vm="103">
        <f ca="1"/>
        <v>13.72</v>
      </c>
      <c r="D41">
        <f t="shared" ca="1" si="1"/>
        <v>-2.3767773482015666E-2</v>
      </c>
      <c r="L41" s="3"/>
    </row>
    <row r="42" spans="1:12" x14ac:dyDescent="0.2">
      <c r="A42" vm="104">
        <f ca="1"/>
        <v>45201</v>
      </c>
      <c r="B42" vm="105">
        <f ca="1"/>
        <v>13.26</v>
      </c>
      <c r="D42">
        <f t="shared" ca="1" si="1"/>
        <v>-3.410263754002274E-2</v>
      </c>
      <c r="L42" s="3"/>
    </row>
    <row r="43" spans="1:12" x14ac:dyDescent="0.2">
      <c r="A43" vm="106">
        <f ca="1"/>
        <v>45208</v>
      </c>
      <c r="B43" vm="107">
        <f ca="1"/>
        <v>12.26</v>
      </c>
      <c r="D43">
        <f t="shared" ca="1" si="1"/>
        <v>-7.8410054249651057E-2</v>
      </c>
      <c r="L43" s="3"/>
    </row>
    <row r="44" spans="1:12" x14ac:dyDescent="0.2">
      <c r="A44" vm="108">
        <f ca="1"/>
        <v>45215</v>
      </c>
      <c r="B44" vm="109">
        <f ca="1"/>
        <v>11.03</v>
      </c>
      <c r="D44">
        <f t="shared" ca="1" si="1"/>
        <v>-0.10572309724265425</v>
      </c>
      <c r="L44" s="3"/>
    </row>
    <row r="45" spans="1:12" x14ac:dyDescent="0.2">
      <c r="A45" vm="110">
        <f ca="1"/>
        <v>45222</v>
      </c>
      <c r="B45" vm="111">
        <f ca="1"/>
        <v>11.13</v>
      </c>
      <c r="D45">
        <f t="shared" ca="1" si="1"/>
        <v>9.0253320220424361E-3</v>
      </c>
      <c r="L45" s="3"/>
    </row>
    <row r="46" spans="1:12" x14ac:dyDescent="0.2">
      <c r="A46" vm="112">
        <f ca="1"/>
        <v>45229</v>
      </c>
      <c r="B46" vm="113">
        <f ca="1"/>
        <v>12.55</v>
      </c>
      <c r="D46">
        <f t="shared" ca="1" si="1"/>
        <v>0.12007650029033944</v>
      </c>
      <c r="L46" s="3"/>
    </row>
    <row r="47" spans="1:12" x14ac:dyDescent="0.2">
      <c r="A47" vm="114">
        <f ca="1"/>
        <v>45236</v>
      </c>
      <c r="B47" vm="115">
        <f ca="1"/>
        <v>12.76</v>
      </c>
      <c r="D47">
        <f t="shared" ca="1" si="1"/>
        <v>1.6594612338850828E-2</v>
      </c>
      <c r="L47" s="3"/>
    </row>
    <row r="48" spans="1:12" x14ac:dyDescent="0.2">
      <c r="A48" vm="116">
        <f ca="1"/>
        <v>45243</v>
      </c>
      <c r="B48" vm="117">
        <f ca="1"/>
        <v>14.79</v>
      </c>
      <c r="D48">
        <f t="shared" ca="1" si="1"/>
        <v>0.14763599880606448</v>
      </c>
      <c r="L48" s="3"/>
    </row>
    <row r="49" spans="1:12" x14ac:dyDescent="0.2">
      <c r="A49" vm="118">
        <f ca="1"/>
        <v>45250</v>
      </c>
      <c r="B49" vm="119">
        <f ca="1"/>
        <v>14.41</v>
      </c>
      <c r="D49">
        <f t="shared" ca="1" si="1"/>
        <v>-2.6028866711277625E-2</v>
      </c>
      <c r="L49" s="3"/>
    </row>
    <row r="50" spans="1:12" x14ac:dyDescent="0.2">
      <c r="A50" vm="120">
        <f ca="1"/>
        <v>45257</v>
      </c>
      <c r="B50" vm="121">
        <f ca="1"/>
        <v>15.76</v>
      </c>
      <c r="D50">
        <f t="shared" ca="1" si="1"/>
        <v>8.9552674418302308E-2</v>
      </c>
      <c r="L50" s="3"/>
    </row>
    <row r="51" spans="1:12" x14ac:dyDescent="0.2">
      <c r="A51" vm="122">
        <f ca="1"/>
        <v>45264</v>
      </c>
      <c r="B51" vm="123">
        <f ca="1"/>
        <v>18.11</v>
      </c>
      <c r="D51">
        <f t="shared" ca="1" si="1"/>
        <v>0.13898918746558889</v>
      </c>
      <c r="L51" s="3"/>
    </row>
    <row r="52" spans="1:12" ht="27" x14ac:dyDescent="0.35">
      <c r="A52" vm="124">
        <f ca="1"/>
        <v>45271</v>
      </c>
      <c r="B52" vm="125">
        <f ca="1"/>
        <v>18.61</v>
      </c>
      <c r="D52">
        <f t="shared" ca="1" si="1"/>
        <v>2.723479875883732E-2</v>
      </c>
      <c r="H52" s="9"/>
      <c r="L52" s="3"/>
    </row>
    <row r="53" spans="1:12" x14ac:dyDescent="0.2">
      <c r="A53" vm="126">
        <f ca="1"/>
        <v>45278</v>
      </c>
      <c r="B53" vm="127">
        <f ca="1"/>
        <v>18.93</v>
      </c>
      <c r="D53">
        <f t="shared" ca="1" si="1"/>
        <v>1.7048894567072041E-2</v>
      </c>
    </row>
    <row r="54" spans="1:12" x14ac:dyDescent="0.2">
      <c r="A54" vm="128">
        <f ca="1"/>
        <v>45286</v>
      </c>
      <c r="B54" vm="129">
        <f ca="1"/>
        <v>18.54</v>
      </c>
      <c r="D54">
        <f t="shared" ca="1" si="1"/>
        <v>-2.0817405083522467E-2</v>
      </c>
    </row>
    <row r="55" spans="1:12" x14ac:dyDescent="0.2">
      <c r="A55" vm="130">
        <f ca="1"/>
        <v>45293</v>
      </c>
      <c r="B55" vm="131">
        <f ca="1"/>
        <v>17.329999999999998</v>
      </c>
      <c r="D55">
        <f t="shared" ca="1" si="1"/>
        <v>-6.7491456410194411E-2</v>
      </c>
    </row>
    <row r="56" spans="1:12" x14ac:dyDescent="0.2">
      <c r="A56" vm="132">
        <f ca="1"/>
        <v>45299</v>
      </c>
      <c r="B56" vm="133">
        <f ca="1"/>
        <v>16.96</v>
      </c>
      <c r="D56">
        <f t="shared" ca="1" si="1"/>
        <v>-2.1581473363757556E-2</v>
      </c>
    </row>
    <row r="57" spans="1:12" x14ac:dyDescent="0.2">
      <c r="A57" vm="134">
        <f ca="1"/>
        <v>45307</v>
      </c>
      <c r="B57" vm="131">
        <f ca="1"/>
        <v>17.329999999999998</v>
      </c>
      <c r="D57">
        <f t="shared" ca="1" si="1"/>
        <v>2.1581473363757594E-2</v>
      </c>
    </row>
    <row r="58" spans="1:12" x14ac:dyDescent="0.2">
      <c r="A58" vm="135">
        <f ca="1"/>
        <v>45313</v>
      </c>
      <c r="B58" vm="136">
        <f ca="1"/>
        <v>15.83</v>
      </c>
      <c r="D58">
        <f t="shared" ca="1" si="1"/>
        <v>-9.0532229834593775E-2</v>
      </c>
    </row>
    <row r="59" spans="1:12" x14ac:dyDescent="0.2">
      <c r="A59" vm="137">
        <f ca="1"/>
        <v>45320</v>
      </c>
      <c r="B59" vm="138">
        <f ca="1"/>
        <v>16.440000000000001</v>
      </c>
      <c r="D59">
        <f ca="1">LN(B59/B58)</f>
        <v>3.7810515735113168E-2</v>
      </c>
    </row>
    <row r="73" spans="1:4" x14ac:dyDescent="0.2">
      <c r="A73" s="3"/>
      <c r="D73" s="2"/>
    </row>
    <row r="74" spans="1:4" x14ac:dyDescent="0.2">
      <c r="A74" s="3"/>
      <c r="D74" s="2"/>
    </row>
    <row r="75" spans="1:4" x14ac:dyDescent="0.2">
      <c r="A75" s="3"/>
      <c r="D75" s="2"/>
    </row>
    <row r="76" spans="1:4" x14ac:dyDescent="0.2">
      <c r="A76" s="3"/>
      <c r="D76" s="2"/>
    </row>
    <row r="77" spans="1:4" x14ac:dyDescent="0.2">
      <c r="A77" s="3"/>
      <c r="D77" s="2"/>
    </row>
    <row r="78" spans="1:4" x14ac:dyDescent="0.2">
      <c r="A78" s="3"/>
      <c r="D78" s="2"/>
    </row>
    <row r="79" spans="1:4" x14ac:dyDescent="0.2">
      <c r="A79" s="3"/>
      <c r="D79" s="2"/>
    </row>
    <row r="80" spans="1:4" x14ac:dyDescent="0.2">
      <c r="A80" s="3"/>
      <c r="D80" s="2"/>
    </row>
    <row r="81" spans="1:4" x14ac:dyDescent="0.2">
      <c r="A81" s="3"/>
      <c r="D81" s="2"/>
    </row>
    <row r="82" spans="1:4" x14ac:dyDescent="0.2">
      <c r="A82" s="3"/>
      <c r="D82" s="2"/>
    </row>
    <row r="83" spans="1:4" x14ac:dyDescent="0.2">
      <c r="A83" s="3"/>
      <c r="D83" s="2"/>
    </row>
    <row r="84" spans="1:4" x14ac:dyDescent="0.2">
      <c r="A84" s="3"/>
      <c r="D84" s="2"/>
    </row>
    <row r="85" spans="1:4" x14ac:dyDescent="0.2">
      <c r="A85" s="3"/>
      <c r="D85" s="2"/>
    </row>
    <row r="86" spans="1:4" x14ac:dyDescent="0.2">
      <c r="A86" s="3"/>
      <c r="D86" s="2"/>
    </row>
    <row r="87" spans="1:4" x14ac:dyDescent="0.2">
      <c r="A87" s="3"/>
      <c r="D87" s="2"/>
    </row>
    <row r="88" spans="1:4" x14ac:dyDescent="0.2">
      <c r="A88" s="3"/>
      <c r="D88" s="2"/>
    </row>
    <row r="89" spans="1:4" x14ac:dyDescent="0.2">
      <c r="A89" s="3"/>
      <c r="D89" s="2"/>
    </row>
    <row r="90" spans="1:4" x14ac:dyDescent="0.2">
      <c r="A90" s="3"/>
      <c r="D90" s="2"/>
    </row>
    <row r="91" spans="1:4" x14ac:dyDescent="0.2">
      <c r="A91" s="3"/>
      <c r="D91" s="2"/>
    </row>
    <row r="92" spans="1:4" x14ac:dyDescent="0.2">
      <c r="A92" s="3"/>
      <c r="D92" s="2"/>
    </row>
    <row r="93" spans="1:4" x14ac:dyDescent="0.2">
      <c r="A93" s="3"/>
      <c r="D93" s="2"/>
    </row>
    <row r="94" spans="1:4" x14ac:dyDescent="0.2">
      <c r="A94" s="3"/>
      <c r="D94" s="2"/>
    </row>
    <row r="95" spans="1:4" x14ac:dyDescent="0.2">
      <c r="A95" s="3"/>
      <c r="D95" s="2"/>
    </row>
    <row r="96" spans="1:4" x14ac:dyDescent="0.2">
      <c r="A96" s="3"/>
      <c r="D96" s="2"/>
    </row>
    <row r="97" spans="1:4" x14ac:dyDescent="0.2">
      <c r="A97" s="3"/>
      <c r="D97" s="2"/>
    </row>
    <row r="98" spans="1:4" x14ac:dyDescent="0.2">
      <c r="A98" s="3"/>
      <c r="D98" s="2"/>
    </row>
    <row r="99" spans="1:4" x14ac:dyDescent="0.2">
      <c r="A99" s="3"/>
      <c r="D99" s="2"/>
    </row>
    <row r="100" spans="1:4" x14ac:dyDescent="0.2">
      <c r="A100" s="3"/>
      <c r="D100" s="2"/>
    </row>
    <row r="101" spans="1:4" x14ac:dyDescent="0.2">
      <c r="A101" s="3"/>
      <c r="D101" s="2"/>
    </row>
    <row r="102" spans="1:4" x14ac:dyDescent="0.2">
      <c r="A102" s="3"/>
      <c r="D102" s="2"/>
    </row>
    <row r="103" spans="1:4" x14ac:dyDescent="0.2">
      <c r="A103" s="3"/>
      <c r="D103" s="2"/>
    </row>
    <row r="104" spans="1:4" x14ac:dyDescent="0.2">
      <c r="A104" s="3"/>
      <c r="D104" s="2"/>
    </row>
    <row r="105" spans="1:4" x14ac:dyDescent="0.2">
      <c r="A105" s="3"/>
      <c r="D105" s="2"/>
    </row>
    <row r="106" spans="1:4" x14ac:dyDescent="0.2">
      <c r="A106" s="3"/>
      <c r="D106" s="2"/>
    </row>
    <row r="107" spans="1:4" x14ac:dyDescent="0.2">
      <c r="A107" s="3"/>
      <c r="D107" s="2"/>
    </row>
    <row r="108" spans="1:4" x14ac:dyDescent="0.2">
      <c r="A108" s="3"/>
      <c r="D108" s="2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6CFD-6EC0-434B-8795-7C8ADE250C2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Navein Suresh</dc:creator>
  <cp:lastModifiedBy>Navein Suresh</cp:lastModifiedBy>
  <dcterms:created xsi:type="dcterms:W3CDTF">2024-04-10T02:17:09Z</dcterms:created>
  <dcterms:modified xsi:type="dcterms:W3CDTF">2024-05-04T16:26:38Z</dcterms:modified>
</cp:coreProperties>
</file>