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naveinsuresh/Main/Finance:Investing Projects/"/>
    </mc:Choice>
  </mc:AlternateContent>
  <xr:revisionPtr revIDLastSave="0" documentId="13_ncr:1_{58E56063-F718-3540-94C1-B6ED40D9CEC8}" xr6:coauthVersionLast="47" xr6:coauthVersionMax="47" xr10:uidLastSave="{00000000-0000-0000-0000-000000000000}"/>
  <bookViews>
    <workbookView xWindow="0" yWindow="0" windowWidth="51200" windowHeight="21600" xr2:uid="{A8EB7A4B-916E-D148-8AE5-F57B59D81EEF}"/>
  </bookViews>
  <sheets>
    <sheet name="Results" sheetId="2" r:id="rId1"/>
    <sheet name="Sheet1" sheetId="1" r:id="rId2"/>
  </sheets>
  <definedNames>
    <definedName name="ExternalData_1" localSheetId="0" hidden="1">'Results'!$A$1:$C$67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2" l="1"/>
  <c r="F4" i="2"/>
  <c r="F7" i="2"/>
  <c r="F15" i="2"/>
  <c r="F23" i="2"/>
  <c r="F31" i="2"/>
  <c r="F39" i="2"/>
  <c r="F47" i="2"/>
  <c r="F55" i="2"/>
  <c r="F63" i="2"/>
  <c r="E2" i="2"/>
  <c r="F2" i="2" s="1"/>
  <c r="E3" i="2"/>
  <c r="F3" i="2" s="1"/>
  <c r="E4" i="2"/>
  <c r="E5" i="2"/>
  <c r="F5" i="2" s="1"/>
  <c r="E6" i="2"/>
  <c r="F6" i="2" s="1"/>
  <c r="E7" i="2"/>
  <c r="E8" i="2"/>
  <c r="F8" i="2" s="1"/>
  <c r="E9" i="2"/>
  <c r="E10" i="2"/>
  <c r="F10" i="2" s="1"/>
  <c r="E11" i="2"/>
  <c r="F11" i="2" s="1"/>
  <c r="E12" i="2"/>
  <c r="E13" i="2"/>
  <c r="F13" i="2" s="1"/>
  <c r="E14" i="2"/>
  <c r="F14" i="2" s="1"/>
  <c r="E15" i="2"/>
  <c r="E16" i="2"/>
  <c r="F16" i="2" s="1"/>
  <c r="E17" i="2"/>
  <c r="E18" i="2"/>
  <c r="F18" i="2" s="1"/>
  <c r="E19" i="2"/>
  <c r="F19" i="2" s="1"/>
  <c r="E20" i="2"/>
  <c r="E21" i="2"/>
  <c r="F21" i="2" s="1"/>
  <c r="E22" i="2"/>
  <c r="F22" i="2" s="1"/>
  <c r="E23" i="2"/>
  <c r="E24" i="2"/>
  <c r="F24" i="2" s="1"/>
  <c r="E25" i="2"/>
  <c r="E26" i="2"/>
  <c r="F26" i="2" s="1"/>
  <c r="E27" i="2"/>
  <c r="F27" i="2" s="1"/>
  <c r="E28" i="2"/>
  <c r="E29" i="2"/>
  <c r="F29" i="2" s="1"/>
  <c r="E30" i="2"/>
  <c r="F30" i="2" s="1"/>
  <c r="E31" i="2"/>
  <c r="E32" i="2"/>
  <c r="F32" i="2" s="1"/>
  <c r="E33" i="2"/>
  <c r="E34" i="2"/>
  <c r="F34" i="2" s="1"/>
  <c r="E35" i="2"/>
  <c r="F35" i="2" s="1"/>
  <c r="E36" i="2"/>
  <c r="E37" i="2"/>
  <c r="F37" i="2" s="1"/>
  <c r="E38" i="2"/>
  <c r="F38" i="2" s="1"/>
  <c r="E39" i="2"/>
  <c r="E40" i="2"/>
  <c r="F40" i="2" s="1"/>
  <c r="E41" i="2"/>
  <c r="E42" i="2"/>
  <c r="F42" i="2" s="1"/>
  <c r="E43" i="2"/>
  <c r="F43" i="2" s="1"/>
  <c r="E44" i="2"/>
  <c r="E45" i="2"/>
  <c r="F45" i="2" s="1"/>
  <c r="E46" i="2"/>
  <c r="F46" i="2" s="1"/>
  <c r="E47" i="2"/>
  <c r="E48" i="2"/>
  <c r="F48" i="2" s="1"/>
  <c r="E49" i="2"/>
  <c r="E50" i="2"/>
  <c r="F50" i="2" s="1"/>
  <c r="E51" i="2"/>
  <c r="F51" i="2" s="1"/>
  <c r="E52" i="2"/>
  <c r="E53" i="2"/>
  <c r="F53" i="2" s="1"/>
  <c r="E54" i="2"/>
  <c r="F54" i="2" s="1"/>
  <c r="E55" i="2"/>
  <c r="E56" i="2"/>
  <c r="F56" i="2" s="1"/>
  <c r="E57" i="2"/>
  <c r="E58" i="2"/>
  <c r="F58" i="2" s="1"/>
  <c r="E59" i="2"/>
  <c r="F59" i="2" s="1"/>
  <c r="E60" i="2"/>
  <c r="E61" i="2"/>
  <c r="F61" i="2" s="1"/>
  <c r="E62" i="2"/>
  <c r="F62" i="2" s="1"/>
  <c r="E63" i="2"/>
  <c r="E64" i="2"/>
  <c r="F64" i="2" s="1"/>
  <c r="E65" i="2"/>
  <c r="E66" i="2"/>
  <c r="F66" i="2" s="1"/>
  <c r="D3" i="2"/>
  <c r="D4" i="2"/>
  <c r="D5" i="2"/>
  <c r="D6" i="2"/>
  <c r="D7" i="2"/>
  <c r="D8" i="2"/>
  <c r="D9" i="2"/>
  <c r="F9" i="2" s="1"/>
  <c r="D10" i="2"/>
  <c r="D11" i="2"/>
  <c r="D12" i="2"/>
  <c r="F12" i="2" s="1"/>
  <c r="D13" i="2"/>
  <c r="D14" i="2"/>
  <c r="D15" i="2"/>
  <c r="D16" i="2"/>
  <c r="D17" i="2"/>
  <c r="F17" i="2" s="1"/>
  <c r="D18" i="2"/>
  <c r="D19" i="2"/>
  <c r="D20" i="2"/>
  <c r="F20" i="2" s="1"/>
  <c r="D21" i="2"/>
  <c r="D22" i="2"/>
  <c r="D23" i="2"/>
  <c r="D24" i="2"/>
  <c r="D25" i="2"/>
  <c r="F25" i="2" s="1"/>
  <c r="D26" i="2"/>
  <c r="D27" i="2"/>
  <c r="D28" i="2"/>
  <c r="F28" i="2" s="1"/>
  <c r="D29" i="2"/>
  <c r="D30" i="2"/>
  <c r="D31" i="2"/>
  <c r="D32" i="2"/>
  <c r="D33" i="2"/>
  <c r="F33" i="2" s="1"/>
  <c r="D34" i="2"/>
  <c r="D35" i="2"/>
  <c r="D36" i="2"/>
  <c r="F36" i="2" s="1"/>
  <c r="D37" i="2"/>
  <c r="D38" i="2"/>
  <c r="D39" i="2"/>
  <c r="D40" i="2"/>
  <c r="D41" i="2"/>
  <c r="F41" i="2" s="1"/>
  <c r="D42" i="2"/>
  <c r="D43" i="2"/>
  <c r="D44" i="2"/>
  <c r="F44" i="2" s="1"/>
  <c r="D45" i="2"/>
  <c r="D46" i="2"/>
  <c r="D47" i="2"/>
  <c r="D48" i="2"/>
  <c r="D49" i="2"/>
  <c r="F49" i="2" s="1"/>
  <c r="D50" i="2"/>
  <c r="D51" i="2"/>
  <c r="D52" i="2"/>
  <c r="F52" i="2" s="1"/>
  <c r="D53" i="2"/>
  <c r="D54" i="2"/>
  <c r="D55" i="2"/>
  <c r="D56" i="2"/>
  <c r="D57" i="2"/>
  <c r="F57" i="2" s="1"/>
  <c r="D58" i="2"/>
  <c r="D59" i="2"/>
  <c r="D60" i="2"/>
  <c r="F60" i="2" s="1"/>
  <c r="D61" i="2"/>
  <c r="D62" i="2"/>
  <c r="D63" i="2"/>
  <c r="D64" i="2"/>
  <c r="D65" i="2"/>
  <c r="F65" i="2" s="1"/>
  <c r="D66" i="2"/>
  <c r="I10" i="2" l="1"/>
  <c r="I12" i="2" s="1"/>
  <c r="I14"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54DAE3-847A-8049-9DC4-0A81B31B9986}" keepAlive="1" name="Query - Results" description="Connection to the 'Results' query in the workbook." type="5" refreshedVersion="8" background="1" saveData="1">
    <dbPr connection="Provider=Microsoft.Mashup.OleDb.1;Data Source=$Workbook$;Location=Results;Extended Properties=&quot;&quot;" command="SELECT * FROM [Results]"/>
  </connection>
</connections>
</file>

<file path=xl/sharedStrings.xml><?xml version="1.0" encoding="utf-8"?>
<sst xmlns="http://schemas.openxmlformats.org/spreadsheetml/2006/main" count="76" uniqueCount="12">
  <si>
    <t>Effective Date</t>
  </si>
  <si>
    <t>Rate Type</t>
  </si>
  <si>
    <t>Rate (%)</t>
  </si>
  <si>
    <t>SOFR</t>
  </si>
  <si>
    <t>Day Count</t>
  </si>
  <si>
    <t>Daily Interest Amount Factor</t>
  </si>
  <si>
    <t>Daily Interest Amount Factor Formula:</t>
  </si>
  <si>
    <t>SOFR (decimal)</t>
  </si>
  <si>
    <t>Daily Interest Factor Product</t>
  </si>
  <si>
    <t>Annualized Rate</t>
  </si>
  <si>
    <t>Round to 1/100 BP</t>
  </si>
  <si>
    <t>Contract Settlement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</si>
</sst>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9" formatCode="_([$$-409]* #,##0.00_);_([$$-409]* \(#,##0.00\);_([$$-409]* &quot;-&quot;??_);_(@_)"/>
  </numFmts>
  <fonts count="7" x14ac:knownFonts="1">
    <font>
      <sz val="12"/>
      <color theme="1"/>
      <name val="Calibri"/>
      <family val="2"/>
      <scheme val="minor"/>
    </font>
    <font>
      <sz val="8"/>
      <name val="Calibri"/>
      <family val="2"/>
      <scheme val="minor"/>
    </font>
    <font>
      <b/>
      <sz val="16"/>
      <color theme="1"/>
      <name val="Calibri"/>
      <family val="2"/>
      <scheme val="minor"/>
    </font>
    <font>
      <sz val="12"/>
      <color rgb="FF000000"/>
      <name val="Calibri"/>
      <family val="2"/>
      <scheme val="minor"/>
    </font>
    <font>
      <b/>
      <sz val="24"/>
      <color theme="1"/>
      <name val="Calibri"/>
      <family val="2"/>
      <scheme val="minor"/>
    </font>
    <font>
      <b/>
      <sz val="15"/>
      <color theme="1"/>
      <name val="Calibri"/>
      <family val="2"/>
      <scheme val="minor"/>
    </font>
    <font>
      <sz val="15"/>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14" fontId="0" fillId="0" borderId="0" xfId="0" applyNumberFormat="1"/>
    <xf numFmtId="0" fontId="2" fillId="0" borderId="0" xfId="0" applyFont="1"/>
    <xf numFmtId="0" fontId="2" fillId="0" borderId="0" xfId="0" applyFont="1" applyAlignment="1">
      <alignment horizontal="center"/>
    </xf>
    <xf numFmtId="0" fontId="3" fillId="0" borderId="0" xfId="0" applyFont="1"/>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0" fillId="2" borderId="0" xfId="0" applyFill="1"/>
    <xf numFmtId="0" fontId="2" fillId="2" borderId="0" xfId="0" applyFont="1" applyFill="1" applyAlignment="1">
      <alignment horizontal="center"/>
    </xf>
    <xf numFmtId="0" fontId="2" fillId="2" borderId="0" xfId="0" applyFont="1" applyFill="1"/>
    <xf numFmtId="0" fontId="0" fillId="3" borderId="0" xfId="0" applyFill="1"/>
    <xf numFmtId="14" fontId="0" fillId="4" borderId="0" xfId="0" applyNumberFormat="1" applyFill="1"/>
    <xf numFmtId="0" fontId="0" fillId="4" borderId="0" xfId="0" applyFill="1"/>
    <xf numFmtId="169" fontId="6" fillId="0" borderId="0" xfId="0" applyNumberFormat="1" applyFont="1" applyAlignment="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patternType="solid">
          <fgColor indexed="64"/>
          <bgColor theme="4"/>
        </patternFill>
      </fill>
    </dxf>
    <dxf>
      <numFmt numFmtId="0" formatCode="General"/>
    </dxf>
    <dxf>
      <numFmt numFmtId="0" formatCode="General"/>
    </dxf>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oneCellAnchor>
    <xdr:from>
      <xdr:col>7</xdr:col>
      <xdr:colOff>623454</xdr:colOff>
      <xdr:row>4</xdr:row>
      <xdr:rowOff>138546</xdr:rowOff>
    </xdr:from>
    <xdr:ext cx="3325091" cy="395173"/>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373C5E36-3BF7-C0E0-0734-81E587822112}"/>
                </a:ext>
              </a:extLst>
            </xdr:cNvPr>
            <xdr:cNvSpPr txBox="1"/>
          </xdr:nvSpPr>
          <xdr:spPr>
            <a:xfrm>
              <a:off x="9397999" y="1212273"/>
              <a:ext cx="3325091" cy="395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800"/>
                <a:t>DIAF</a:t>
              </a:r>
              <a:r>
                <a:rPr lang="en-US" sz="1800" baseline="0"/>
                <a:t> </a:t>
              </a:r>
              <a14:m>
                <m:oMath xmlns:m="http://schemas.openxmlformats.org/officeDocument/2006/math">
                  <m:r>
                    <a:rPr lang="en-US" sz="1800" i="1">
                      <a:latin typeface="Cambria Math" panose="02040503050406030204" pitchFamily="18" charset="0"/>
                    </a:rPr>
                    <m:t>=</m:t>
                  </m:r>
                  <m:r>
                    <a:rPr lang="en-US" sz="1800" b="0" i="1">
                      <a:latin typeface="Cambria Math" panose="02040503050406030204" pitchFamily="18" charset="0"/>
                    </a:rPr>
                    <m:t>1+(</m:t>
                  </m:r>
                  <m:r>
                    <a:rPr lang="en-US" sz="1800" b="0" i="1">
                      <a:latin typeface="Cambria Math" panose="02040503050406030204" pitchFamily="18" charset="0"/>
                    </a:rPr>
                    <m:t>𝑆𝑂𝐹𝑅</m:t>
                  </m:r>
                  <m:r>
                    <a:rPr lang="en-US" sz="1800" b="0" i="1">
                      <a:latin typeface="Cambria Math" panose="02040503050406030204" pitchFamily="18" charset="0"/>
                    </a:rPr>
                    <m:t>% × </m:t>
                  </m:r>
                  <m:f>
                    <m:fPr>
                      <m:ctrlPr>
                        <a:rPr lang="en-US" sz="1800" b="0" i="1">
                          <a:latin typeface="Cambria Math" panose="02040503050406030204" pitchFamily="18" charset="0"/>
                          <a:ea typeface="Cambria Math" panose="02040503050406030204" pitchFamily="18" charset="0"/>
                        </a:rPr>
                      </m:ctrlPr>
                    </m:fPr>
                    <m:num>
                      <m:r>
                        <a:rPr lang="en-US" sz="1800" b="0" i="1">
                          <a:latin typeface="Cambria Math" panose="02040503050406030204" pitchFamily="18" charset="0"/>
                          <a:ea typeface="Cambria Math" panose="02040503050406030204" pitchFamily="18" charset="0"/>
                        </a:rPr>
                        <m:t>𝐷𝑎𝑦</m:t>
                      </m:r>
                      <m:r>
                        <a:rPr lang="en-US" sz="1800" b="0" i="1">
                          <a:latin typeface="Cambria Math" panose="02040503050406030204" pitchFamily="18" charset="0"/>
                          <a:ea typeface="Cambria Math" panose="02040503050406030204" pitchFamily="18" charset="0"/>
                        </a:rPr>
                        <m:t> </m:t>
                      </m:r>
                      <m:r>
                        <a:rPr lang="en-US" sz="1800" b="0" i="1">
                          <a:latin typeface="Cambria Math" panose="02040503050406030204" pitchFamily="18" charset="0"/>
                          <a:ea typeface="Cambria Math" panose="02040503050406030204" pitchFamily="18" charset="0"/>
                        </a:rPr>
                        <m:t>𝐶𝑜𝑢𝑛𝑡</m:t>
                      </m:r>
                    </m:num>
                    <m:den>
                      <m:r>
                        <a:rPr lang="en-US" sz="1800" b="0" i="1">
                          <a:latin typeface="Cambria Math" panose="02040503050406030204" pitchFamily="18" charset="0"/>
                          <a:ea typeface="Cambria Math" panose="02040503050406030204" pitchFamily="18" charset="0"/>
                        </a:rPr>
                        <m:t>360</m:t>
                      </m:r>
                    </m:den>
                  </m:f>
                  <m:r>
                    <a:rPr lang="en-US" sz="1800" b="0" i="1">
                      <a:latin typeface="Cambria Math" panose="02040503050406030204" pitchFamily="18" charset="0"/>
                      <a:ea typeface="Cambria Math" panose="02040503050406030204" pitchFamily="18" charset="0"/>
                    </a:rPr>
                    <m:t>)</m:t>
                  </m:r>
                </m:oMath>
              </a14:m>
              <a:endParaRPr lang="en-US" sz="1800"/>
            </a:p>
          </xdr:txBody>
        </xdr:sp>
      </mc:Choice>
      <mc:Fallback>
        <xdr:sp macro="" textlink="">
          <xdr:nvSpPr>
            <xdr:cNvPr id="3" name="TextBox 2">
              <a:extLst>
                <a:ext uri="{FF2B5EF4-FFF2-40B4-BE49-F238E27FC236}">
                  <a16:creationId xmlns:a16="http://schemas.microsoft.com/office/drawing/2014/main" id="{373C5E36-3BF7-C0E0-0734-81E587822112}"/>
                </a:ext>
              </a:extLst>
            </xdr:cNvPr>
            <xdr:cNvSpPr txBox="1"/>
          </xdr:nvSpPr>
          <xdr:spPr>
            <a:xfrm>
              <a:off x="9397999" y="1212273"/>
              <a:ext cx="3325091" cy="395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800"/>
                <a:t>DIAF</a:t>
              </a:r>
              <a:r>
                <a:rPr lang="en-US" sz="1800" baseline="0"/>
                <a:t> </a:t>
              </a:r>
              <a:r>
                <a:rPr lang="en-US" sz="1800" i="0">
                  <a:latin typeface="Cambria Math" panose="02040503050406030204" pitchFamily="18" charset="0"/>
                </a:rPr>
                <a:t>=</a:t>
              </a:r>
              <a:r>
                <a:rPr lang="en-US" sz="1800" b="0" i="0">
                  <a:latin typeface="Cambria Math" panose="02040503050406030204" pitchFamily="18" charset="0"/>
                </a:rPr>
                <a:t>1+(𝑆𝑂𝐹𝑅% × </a:t>
              </a:r>
              <a:r>
                <a:rPr lang="en-US" sz="1800" b="0" i="0">
                  <a:latin typeface="Cambria Math" panose="02040503050406030204" pitchFamily="18" charset="0"/>
                  <a:ea typeface="Cambria Math" panose="02040503050406030204" pitchFamily="18" charset="0"/>
                </a:rPr>
                <a:t> (𝐷𝑎𝑦 𝐶𝑜𝑢𝑛𝑡)/360)</a:t>
              </a:r>
              <a:endParaRPr lang="en-US" sz="1800"/>
            </a:p>
          </xdr:txBody>
        </xdr:sp>
      </mc:Fallback>
    </mc:AlternateContent>
    <xdr:clientData/>
  </xdr:oneCellAnchor>
  <xdr:twoCellAnchor>
    <xdr:from>
      <xdr:col>6</xdr:col>
      <xdr:colOff>785091</xdr:colOff>
      <xdr:row>18</xdr:row>
      <xdr:rowOff>196272</xdr:rowOff>
    </xdr:from>
    <xdr:to>
      <xdr:col>11</xdr:col>
      <xdr:colOff>1223819</xdr:colOff>
      <xdr:row>46</xdr:row>
      <xdr:rowOff>138545</xdr:rowOff>
    </xdr:to>
    <xdr:sp macro="" textlink="">
      <xdr:nvSpPr>
        <xdr:cNvPr id="2" name="TextBox 1">
          <a:extLst>
            <a:ext uri="{FF2B5EF4-FFF2-40B4-BE49-F238E27FC236}">
              <a16:creationId xmlns:a16="http://schemas.microsoft.com/office/drawing/2014/main" id="{8F18DB2B-BD97-EB70-D8A2-238D721928EC}"/>
            </a:ext>
          </a:extLst>
        </xdr:cNvPr>
        <xdr:cNvSpPr txBox="1"/>
      </xdr:nvSpPr>
      <xdr:spPr>
        <a:xfrm>
          <a:off x="8070273" y="4779817"/>
          <a:ext cx="7989455" cy="57611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t>What</a:t>
          </a:r>
          <a:r>
            <a:rPr lang="en-US" sz="1400" b="1" u="sng" baseline="0"/>
            <a:t> is SOFR?</a:t>
          </a:r>
          <a:endParaRPr lang="en-US" sz="1400" b="1" u="sng"/>
        </a:p>
        <a:p>
          <a:endParaRPr lang="en-US" sz="1400" b="1"/>
        </a:p>
        <a:p>
          <a:r>
            <a:rPr lang="en-US" sz="1400" b="0"/>
            <a:t>SOFR, which stands for Secured Overnight Financing Rate, is a benchmark interest rate used in the financial industry. Specifically, it serves as the reference rate for short-term borrowing in the United States, particularly for dollar-denominated derivatives and loans. The adoption of SOFR gained prominence following the discontinuation of the LIBOR (London Interbank Offered Rate) benchmark in June 2023.</a:t>
          </a:r>
        </a:p>
        <a:p>
          <a:endParaRPr lang="en-US" sz="1400" b="1"/>
        </a:p>
        <a:p>
          <a:r>
            <a:rPr lang="en-US" sz="1400" b="0"/>
            <a:t>Previously, LIBOR was the standard benchmark for short-term interest rates, but due to concerns about its reliability and susceptibility to manipulation, global financial markets transitioned to alternative rates such as SOFR. SOFR is based on actual overnight transactions in the repurchase agreement (repo) market, making it a more transparent and representative benchmark.</a:t>
          </a:r>
        </a:p>
        <a:p>
          <a:endParaRPr lang="en-US" sz="1400" b="1"/>
        </a:p>
        <a:p>
          <a:pPr algn="ctr"/>
          <a:r>
            <a:rPr lang="en-US" sz="1400" b="1" u="sng"/>
            <a:t>About</a:t>
          </a:r>
          <a:r>
            <a:rPr lang="en-US" sz="1400" b="1" u="sng" baseline="0"/>
            <a:t> this Model...</a:t>
          </a:r>
        </a:p>
        <a:p>
          <a:pPr algn="ctr"/>
          <a:endParaRPr lang="en-US" sz="1400" b="1"/>
        </a:p>
        <a:p>
          <a:r>
            <a:rPr lang="en-US" sz="1400" b="0"/>
            <a:t>Now, let's delve into the details of the excel model mentioned. This model utilizes historical SOFR interest rate prices spanning a three-month period, specifically from March 1, 2023, to June 1, 2023. Its primary objective is to calculate the settlement price for a 3-month futures contract. The model incorporates crucial formulas, including the Daily Interest Factor Product and the contract settlement price formula, to derive accurate results.</a:t>
          </a:r>
        </a:p>
        <a:p>
          <a:endParaRPr lang="en-US" sz="1400" b="0"/>
        </a:p>
        <a:p>
          <a:r>
            <a:rPr lang="en-US" sz="1400" b="0"/>
            <a:t>In practice, traders</a:t>
          </a:r>
          <a:r>
            <a:rPr lang="en-US" sz="1400" b="0" baseline="0"/>
            <a:t> who</a:t>
          </a:r>
          <a:r>
            <a:rPr lang="en-US" sz="1400" b="0"/>
            <a:t> </a:t>
          </a:r>
          <a:r>
            <a:rPr lang="en-US" sz="1400" b="0" i="0" u="none" strike="noStrike">
              <a:solidFill>
                <a:schemeClr val="dk1"/>
              </a:solidFill>
              <a:effectLst/>
              <a:latin typeface="+mn-lt"/>
              <a:ea typeface="+mn-ea"/>
              <a:cs typeface="+mn-cs"/>
            </a:rPr>
            <a:t>speculate on the future movements of SOFR interest rates</a:t>
          </a:r>
          <a:r>
            <a:rPr lang="en-US" sz="1100" b="0" i="0" u="none" strike="noStrike">
              <a:solidFill>
                <a:schemeClr val="dk1"/>
              </a:solidFill>
              <a:effectLst/>
              <a:latin typeface="+mn-lt"/>
              <a:ea typeface="+mn-ea"/>
              <a:cs typeface="+mn-cs"/>
            </a:rPr>
            <a:t>,</a:t>
          </a:r>
          <a:r>
            <a:rPr lang="en-US" sz="1400" b="0"/>
            <a:t> utilize this model a few months before March, using expected values for the upcoming three-month period of interest rates between March and June. As the contract approaches its expiration date, if a trader in the long position purchased at a contract price lower than the value calculated by the model, they would realize a profit. This profit-taking strategy hinges on the anticipation that the actual contract settlement price will be higher than the purchase price, leading to a favorable outcome for the trader.</a:t>
          </a:r>
          <a:endParaRPr lang="en-US" sz="1400" b="0" i="0" baseline="0"/>
        </a:p>
        <a:p>
          <a:r>
            <a:rPr lang="en-US" sz="1100" b="0" baseline="0"/>
            <a:t> </a:t>
          </a:r>
          <a:endParaRPr lang="en-US" sz="1100" b="0"/>
        </a:p>
      </xdr:txBody>
    </xdr:sp>
    <xdr:clientData/>
  </xdr:twoCellAnchor>
  <xdr:twoCellAnchor>
    <xdr:from>
      <xdr:col>6</xdr:col>
      <xdr:colOff>865908</xdr:colOff>
      <xdr:row>0</xdr:row>
      <xdr:rowOff>138548</xdr:rowOff>
    </xdr:from>
    <xdr:to>
      <xdr:col>10</xdr:col>
      <xdr:colOff>577272</xdr:colOff>
      <xdr:row>2</xdr:row>
      <xdr:rowOff>57728</xdr:rowOff>
    </xdr:to>
    <xdr:sp macro="" textlink="">
      <xdr:nvSpPr>
        <xdr:cNvPr id="5" name="TextBox 4">
          <a:extLst>
            <a:ext uri="{FF2B5EF4-FFF2-40B4-BE49-F238E27FC236}">
              <a16:creationId xmlns:a16="http://schemas.microsoft.com/office/drawing/2014/main" id="{438F42FF-0D91-5590-511C-079624A9F45C}"/>
            </a:ext>
          </a:extLst>
        </xdr:cNvPr>
        <xdr:cNvSpPr txBox="1"/>
      </xdr:nvSpPr>
      <xdr:spPr>
        <a:xfrm>
          <a:off x="8151090" y="138548"/>
          <a:ext cx="5784273" cy="5195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1" i="0" u="none" strike="noStrike">
              <a:solidFill>
                <a:schemeClr val="dk1"/>
              </a:solidFill>
              <a:effectLst/>
              <a:latin typeface="+mn-lt"/>
              <a:ea typeface="+mn-ea"/>
              <a:cs typeface="+mn-cs"/>
            </a:rPr>
            <a:t>SOFR 3-Month Futures Pricing Model</a:t>
          </a:r>
          <a:r>
            <a:rPr lang="en-US" sz="2500"/>
            <a:t> </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EEBCC3-FE9A-1543-B5AF-FB8ACA9C8625}" autoFormatId="16" applyNumberFormats="0" applyBorderFormats="0" applyFontFormats="0" applyPatternFormats="0" applyAlignmentFormats="0" applyWidthHeightFormats="0">
  <queryTableRefresh nextId="23" unboundColumnsRight="3">
    <queryTableFields count="6">
      <queryTableField id="1" name="Effective Date" tableColumnId="1"/>
      <queryTableField id="2" name="Rate Type" tableColumnId="2"/>
      <queryTableField id="3" name="Rate (%)" tableColumnId="3"/>
      <queryTableField id="20" dataBound="0" tableColumnId="23"/>
      <queryTableField id="22" dataBound="0" tableColumnId="27"/>
      <queryTableField id="21" dataBound="0" tableColumnId="25"/>
    </queryTableFields>
    <queryTableDeletedFields count="16">
      <deletedField name="1st Percentile (%)"/>
      <deletedField name="25th Percentile (%)"/>
      <deletedField name="75th Percentile (%)"/>
      <deletedField name="99th Percentile (%)"/>
      <deletedField name="Volume ($Billions)"/>
      <deletedField name="Target Rate From (%)"/>
      <deletedField name="Target Rate To (%)"/>
      <deletedField name="Intra Day - Low (%)"/>
      <deletedField name="Intra Day - High (%)"/>
      <deletedField name="Standard Deviation (%)"/>
      <deletedField name="30-Day Average SOFR"/>
      <deletedField name="90-Day Average SOFR"/>
      <deletedField name="180-Day Average SOFR"/>
      <deletedField name="SOFR Index"/>
      <deletedField name="Revision Indicator (Y/N)"/>
      <deletedField name="Footnote 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8F71E7-1BAF-1E43-BD89-F11823071517}" name="Results" displayName="Results" ref="A1:F67" tableType="queryTable" totalsRowShown="0" headerRowDxfId="5">
  <autoFilter ref="A1:F67" xr:uid="{578F71E7-1BAF-1E43-BD89-F11823071517}"/>
  <tableColumns count="6">
    <tableColumn id="1" xr3:uid="{CA16D3AB-600B-4848-8BB5-36855BC02832}" uniqueName="1" name="Effective Date" queryTableFieldId="1" dataDxfId="9"/>
    <tableColumn id="2" xr3:uid="{D91227FD-51DF-7A41-A557-288A88A06F8C}" uniqueName="2" name="Rate Type" queryTableFieldId="2" dataDxfId="8"/>
    <tableColumn id="3" xr3:uid="{4C3B1455-6607-B246-8DC6-829EE05C8FFC}" uniqueName="3" name="Rate (%)" queryTableFieldId="3"/>
    <tableColumn id="23" xr3:uid="{8227C568-6815-B34E-8430-886428C5F1A6}" uniqueName="23" name="Day Count" queryTableFieldId="20"/>
    <tableColumn id="27" xr3:uid="{90E50D7E-90F4-CA48-8271-5AB07ECDC240}" uniqueName="27" name="SOFR (decimal)" queryTableFieldId="22" dataDxfId="7">
      <calculatedColumnFormula>C2/100</calculatedColumnFormula>
    </tableColumn>
    <tableColumn id="25" xr3:uid="{635C2FE0-1F6B-9646-B1ED-605947485767}" uniqueName="25" name="Daily Interest Amount Factor" queryTableFieldId="21" dataDxfId="6">
      <calculatedColumnFormula>1+(E2*(D2/360))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A81EE-3A00-ED40-A9A9-E58EE3BE3A65}">
  <dimension ref="A1:L67"/>
  <sheetViews>
    <sheetView tabSelected="1" zoomScale="110" zoomScaleNormal="110" workbookViewId="0">
      <selection activeCell="L16" sqref="L16"/>
    </sheetView>
  </sheetViews>
  <sheetFormatPr baseColWidth="10" defaultRowHeight="16" x14ac:dyDescent="0.2"/>
  <cols>
    <col min="1" max="1" width="15.5" bestFit="1" customWidth="1"/>
    <col min="2" max="2" width="12" bestFit="1" customWidth="1"/>
    <col min="4" max="4" width="18.1640625" bestFit="1" customWidth="1"/>
    <col min="5" max="5" width="19.5" bestFit="1" customWidth="1"/>
    <col min="6" max="6" width="19.5" customWidth="1"/>
    <col min="7" max="8" width="19.5" bestFit="1" customWidth="1"/>
    <col min="9" max="9" width="19" bestFit="1" customWidth="1"/>
    <col min="10" max="10" width="21.6640625" bestFit="1" customWidth="1"/>
    <col min="11" max="11" width="19.33203125" bestFit="1" customWidth="1"/>
    <col min="12" max="12" width="19.83203125" bestFit="1" customWidth="1"/>
    <col min="13" max="13" width="20.33203125" bestFit="1" customWidth="1"/>
    <col min="14" max="14" width="23" bestFit="1" customWidth="1"/>
    <col min="15" max="16" width="22.1640625" bestFit="1" customWidth="1"/>
    <col min="17" max="17" width="23.1640625" bestFit="1" customWidth="1"/>
    <col min="18" max="18" width="13.1640625" bestFit="1" customWidth="1"/>
    <col min="19" max="19" width="23.5" bestFit="1" customWidth="1"/>
    <col min="20" max="20" width="13.33203125" bestFit="1" customWidth="1"/>
  </cols>
  <sheetData>
    <row r="1" spans="1:11" ht="31" x14ac:dyDescent="0.35">
      <c r="A1" s="13" t="s">
        <v>0</v>
      </c>
      <c r="B1" s="13" t="s">
        <v>1</v>
      </c>
      <c r="C1" s="13" t="s">
        <v>2</v>
      </c>
      <c r="D1" s="13" t="s">
        <v>4</v>
      </c>
      <c r="E1" s="13" t="s">
        <v>7</v>
      </c>
      <c r="F1" s="13" t="s">
        <v>5</v>
      </c>
      <c r="H1" s="6"/>
      <c r="I1" s="7"/>
      <c r="J1" s="6"/>
    </row>
    <row r="2" spans="1:11" x14ac:dyDescent="0.2">
      <c r="A2" s="14">
        <v>45078</v>
      </c>
      <c r="B2" s="15" t="s">
        <v>3</v>
      </c>
      <c r="C2" s="15">
        <v>5.08</v>
      </c>
      <c r="D2" s="15">
        <v>1</v>
      </c>
      <c r="E2" s="15">
        <f t="shared" ref="E2:E33" si="0">C2/100</f>
        <v>5.0799999999999998E-2</v>
      </c>
      <c r="F2" s="15">
        <f t="shared" ref="F2:F33" si="1">1+(E2*(D2/360))</f>
        <v>1.0001411111111111</v>
      </c>
    </row>
    <row r="3" spans="1:11" x14ac:dyDescent="0.2">
      <c r="A3" s="14">
        <v>45077</v>
      </c>
      <c r="B3" s="15" t="s">
        <v>3</v>
      </c>
      <c r="C3" s="15">
        <v>5.08</v>
      </c>
      <c r="D3" s="15">
        <f t="shared" ref="D3:D16" si="2">A2-A3</f>
        <v>1</v>
      </c>
      <c r="E3" s="15">
        <f t="shared" si="0"/>
        <v>5.0799999999999998E-2</v>
      </c>
      <c r="F3" s="15">
        <f t="shared" si="1"/>
        <v>1.0001411111111111</v>
      </c>
    </row>
    <row r="4" spans="1:11" ht="21" x14ac:dyDescent="0.25">
      <c r="A4" s="14">
        <v>45076</v>
      </c>
      <c r="B4" s="15" t="s">
        <v>3</v>
      </c>
      <c r="C4" s="15">
        <v>5.0599999999999996</v>
      </c>
      <c r="D4" s="15">
        <f t="shared" si="2"/>
        <v>1</v>
      </c>
      <c r="E4" s="15">
        <f t="shared" si="0"/>
        <v>5.0599999999999999E-2</v>
      </c>
      <c r="F4" s="15">
        <f t="shared" si="1"/>
        <v>1.0001405555555556</v>
      </c>
      <c r="H4" s="10"/>
      <c r="I4" s="11" t="s">
        <v>6</v>
      </c>
      <c r="J4" s="12"/>
      <c r="K4" s="3"/>
    </row>
    <row r="5" spans="1:11" ht="21" x14ac:dyDescent="0.25">
      <c r="A5" s="14">
        <v>45072</v>
      </c>
      <c r="B5" s="15" t="s">
        <v>3</v>
      </c>
      <c r="C5" s="15">
        <v>5.0599999999999996</v>
      </c>
      <c r="D5" s="15">
        <f t="shared" si="2"/>
        <v>4</v>
      </c>
      <c r="E5" s="15">
        <f t="shared" si="0"/>
        <v>5.0599999999999999E-2</v>
      </c>
      <c r="F5" s="15">
        <f t="shared" si="1"/>
        <v>1.0005622222222221</v>
      </c>
      <c r="H5" s="12"/>
      <c r="I5" s="11"/>
      <c r="J5" s="12"/>
      <c r="K5" s="3"/>
    </row>
    <row r="6" spans="1:11" ht="21" x14ac:dyDescent="0.25">
      <c r="A6" s="14">
        <v>45071</v>
      </c>
      <c r="B6" s="15" t="s">
        <v>3</v>
      </c>
      <c r="C6" s="15">
        <v>5.0599999999999996</v>
      </c>
      <c r="D6" s="15">
        <f t="shared" si="2"/>
        <v>1</v>
      </c>
      <c r="E6" s="15">
        <f t="shared" si="0"/>
        <v>5.0599999999999999E-2</v>
      </c>
      <c r="F6" s="15">
        <f t="shared" si="1"/>
        <v>1.0001405555555556</v>
      </c>
      <c r="H6" s="12"/>
      <c r="I6" s="11"/>
      <c r="J6" s="12"/>
      <c r="K6" s="3"/>
    </row>
    <row r="7" spans="1:11" ht="21" x14ac:dyDescent="0.25">
      <c r="A7" s="14">
        <v>45070</v>
      </c>
      <c r="B7" s="15" t="s">
        <v>3</v>
      </c>
      <c r="C7" s="15">
        <v>5.05</v>
      </c>
      <c r="D7" s="15">
        <f t="shared" si="2"/>
        <v>1</v>
      </c>
      <c r="E7" s="15">
        <f t="shared" si="0"/>
        <v>5.0499999999999996E-2</v>
      </c>
      <c r="F7" s="15">
        <f t="shared" si="1"/>
        <v>1.0001402777777777</v>
      </c>
      <c r="H7" s="12"/>
      <c r="I7" s="11"/>
      <c r="J7" s="12"/>
      <c r="K7" s="3"/>
    </row>
    <row r="8" spans="1:11" ht="21" x14ac:dyDescent="0.25">
      <c r="A8" s="14">
        <v>45069</v>
      </c>
      <c r="B8" s="15" t="s">
        <v>3</v>
      </c>
      <c r="C8" s="15">
        <v>5.05</v>
      </c>
      <c r="D8" s="15">
        <f t="shared" si="2"/>
        <v>1</v>
      </c>
      <c r="E8" s="15">
        <f t="shared" si="0"/>
        <v>5.0499999999999996E-2</v>
      </c>
      <c r="F8" s="15">
        <f t="shared" si="1"/>
        <v>1.0001402777777777</v>
      </c>
      <c r="I8" s="4"/>
      <c r="J8" s="3"/>
      <c r="K8" s="3"/>
    </row>
    <row r="9" spans="1:11" ht="20" x14ac:dyDescent="0.25">
      <c r="A9" s="14">
        <v>45068</v>
      </c>
      <c r="B9" s="15" t="s">
        <v>3</v>
      </c>
      <c r="C9" s="15">
        <v>5.05</v>
      </c>
      <c r="D9" s="15">
        <f t="shared" si="2"/>
        <v>1</v>
      </c>
      <c r="E9" s="15">
        <f t="shared" si="0"/>
        <v>5.0499999999999996E-2</v>
      </c>
      <c r="F9" s="15">
        <f t="shared" si="1"/>
        <v>1.0001402777777777</v>
      </c>
      <c r="I9" s="8" t="s">
        <v>8</v>
      </c>
    </row>
    <row r="10" spans="1:11" ht="20" x14ac:dyDescent="0.25">
      <c r="A10" s="14">
        <v>45065</v>
      </c>
      <c r="B10" s="15" t="s">
        <v>3</v>
      </c>
      <c r="C10" s="15">
        <v>5.05</v>
      </c>
      <c r="D10" s="15">
        <f t="shared" si="2"/>
        <v>3</v>
      </c>
      <c r="E10" s="15">
        <f t="shared" si="0"/>
        <v>5.0499999999999996E-2</v>
      </c>
      <c r="F10" s="15">
        <f t="shared" si="1"/>
        <v>1.0004208333333333</v>
      </c>
      <c r="I10" s="9">
        <f>PRODUCT(F2:F66)</f>
        <v>1.0125461206035122</v>
      </c>
    </row>
    <row r="11" spans="1:11" ht="20" x14ac:dyDescent="0.25">
      <c r="A11" s="14">
        <v>45064</v>
      </c>
      <c r="B11" s="15" t="s">
        <v>3</v>
      </c>
      <c r="C11" s="15">
        <v>5.05</v>
      </c>
      <c r="D11" s="15">
        <f t="shared" si="2"/>
        <v>1</v>
      </c>
      <c r="E11" s="15">
        <f t="shared" si="0"/>
        <v>5.0499999999999996E-2</v>
      </c>
      <c r="F11" s="15">
        <f t="shared" si="1"/>
        <v>1.0001402777777777</v>
      </c>
      <c r="I11" s="8" t="s">
        <v>9</v>
      </c>
    </row>
    <row r="12" spans="1:11" ht="20" x14ac:dyDescent="0.25">
      <c r="A12" s="14">
        <v>45063</v>
      </c>
      <c r="B12" s="15" t="s">
        <v>3</v>
      </c>
      <c r="C12" s="15">
        <v>5.05</v>
      </c>
      <c r="D12" s="15">
        <f t="shared" si="2"/>
        <v>1</v>
      </c>
      <c r="E12" s="15">
        <f t="shared" si="0"/>
        <v>5.0499999999999996E-2</v>
      </c>
      <c r="F12" s="15">
        <f t="shared" si="1"/>
        <v>1.0001402777777777</v>
      </c>
      <c r="I12" s="9">
        <f>(I10-1)*(360/SUM(D2:D66))</f>
        <v>4.8565628142628006E-2</v>
      </c>
    </row>
    <row r="13" spans="1:11" ht="20" x14ac:dyDescent="0.25">
      <c r="A13" s="14">
        <v>45062</v>
      </c>
      <c r="B13" s="15" t="s">
        <v>3</v>
      </c>
      <c r="C13" s="15">
        <v>5.05</v>
      </c>
      <c r="D13" s="15">
        <f t="shared" si="2"/>
        <v>1</v>
      </c>
      <c r="E13" s="15">
        <f t="shared" si="0"/>
        <v>5.0499999999999996E-2</v>
      </c>
      <c r="F13" s="15">
        <f t="shared" si="1"/>
        <v>1.0001402777777777</v>
      </c>
      <c r="I13" s="8" t="s">
        <v>10</v>
      </c>
    </row>
    <row r="14" spans="1:11" ht="20" x14ac:dyDescent="0.25">
      <c r="A14" s="14">
        <v>45061</v>
      </c>
      <c r="B14" s="15" t="s">
        <v>3</v>
      </c>
      <c r="C14" s="15">
        <v>5.0599999999999996</v>
      </c>
      <c r="D14" s="15">
        <f t="shared" si="2"/>
        <v>1</v>
      </c>
      <c r="E14" s="15">
        <f t="shared" si="0"/>
        <v>5.0599999999999999E-2</v>
      </c>
      <c r="F14" s="15">
        <f t="shared" si="1"/>
        <v>1.0001405555555556</v>
      </c>
      <c r="I14" s="9">
        <f>ROUND(I12, 4)</f>
        <v>4.8599999999999997E-2</v>
      </c>
    </row>
    <row r="15" spans="1:11" ht="20" x14ac:dyDescent="0.25">
      <c r="A15" s="14">
        <v>45058</v>
      </c>
      <c r="B15" s="15" t="s">
        <v>3</v>
      </c>
      <c r="C15" s="15">
        <v>5.05</v>
      </c>
      <c r="D15" s="15">
        <f t="shared" si="2"/>
        <v>3</v>
      </c>
      <c r="E15" s="15">
        <f t="shared" si="0"/>
        <v>5.0499999999999996E-2</v>
      </c>
      <c r="F15" s="15">
        <f t="shared" si="1"/>
        <v>1.0004208333333333</v>
      </c>
      <c r="I15" s="8" t="s">
        <v>11</v>
      </c>
    </row>
    <row r="16" spans="1:11" ht="20" x14ac:dyDescent="0.25">
      <c r="A16" s="14">
        <v>45057</v>
      </c>
      <c r="B16" s="15" t="s">
        <v>3</v>
      </c>
      <c r="C16" s="15">
        <v>5.05</v>
      </c>
      <c r="D16" s="15">
        <f t="shared" si="2"/>
        <v>1</v>
      </c>
      <c r="E16" s="15">
        <f t="shared" si="0"/>
        <v>5.0499999999999996E-2</v>
      </c>
      <c r="F16" s="15">
        <f t="shared" si="1"/>
        <v>1.0001402777777777</v>
      </c>
      <c r="I16" s="16">
        <f>(1-I14)*100</f>
        <v>95.14</v>
      </c>
    </row>
    <row r="17" spans="1:12" x14ac:dyDescent="0.2">
      <c r="A17" s="14">
        <v>45056</v>
      </c>
      <c r="B17" s="15" t="s">
        <v>3</v>
      </c>
      <c r="C17" s="15">
        <v>5.0599999999999996</v>
      </c>
      <c r="D17" s="15">
        <f t="shared" ref="D17:D66" si="3">A16-A17</f>
        <v>1</v>
      </c>
      <c r="E17" s="15">
        <f t="shared" si="0"/>
        <v>5.0599999999999999E-2</v>
      </c>
      <c r="F17" s="15">
        <f t="shared" si="1"/>
        <v>1.0001405555555556</v>
      </c>
    </row>
    <row r="18" spans="1:12" x14ac:dyDescent="0.2">
      <c r="A18" s="14">
        <v>45055</v>
      </c>
      <c r="B18" s="15" t="s">
        <v>3</v>
      </c>
      <c r="C18" s="15">
        <v>5.0599999999999996</v>
      </c>
      <c r="D18" s="15">
        <f t="shared" si="3"/>
        <v>1</v>
      </c>
      <c r="E18" s="15">
        <f t="shared" si="0"/>
        <v>5.0599999999999999E-2</v>
      </c>
      <c r="F18" s="15">
        <f t="shared" si="1"/>
        <v>1.0001405555555556</v>
      </c>
    </row>
    <row r="19" spans="1:12" x14ac:dyDescent="0.2">
      <c r="A19" s="14">
        <v>45054</v>
      </c>
      <c r="B19" s="15" t="s">
        <v>3</v>
      </c>
      <c r="C19" s="15">
        <v>5.0599999999999996</v>
      </c>
      <c r="D19" s="15">
        <f t="shared" si="3"/>
        <v>1</v>
      </c>
      <c r="E19" s="15">
        <f t="shared" si="0"/>
        <v>5.0599999999999999E-2</v>
      </c>
      <c r="F19" s="15">
        <f t="shared" si="1"/>
        <v>1.0001405555555556</v>
      </c>
    </row>
    <row r="20" spans="1:12" x14ac:dyDescent="0.2">
      <c r="A20" s="14">
        <v>45051</v>
      </c>
      <c r="B20" s="15" t="s">
        <v>3</v>
      </c>
      <c r="C20" s="15">
        <v>5.0599999999999996</v>
      </c>
      <c r="D20" s="15">
        <f t="shared" si="3"/>
        <v>3</v>
      </c>
      <c r="E20" s="15">
        <f t="shared" si="0"/>
        <v>5.0599999999999999E-2</v>
      </c>
      <c r="F20" s="15">
        <f t="shared" si="1"/>
        <v>1.0004216666666668</v>
      </c>
    </row>
    <row r="21" spans="1:12" x14ac:dyDescent="0.2">
      <c r="A21" s="14">
        <v>45050</v>
      </c>
      <c r="B21" s="15" t="s">
        <v>3</v>
      </c>
      <c r="C21" s="15">
        <v>5.0599999999999996</v>
      </c>
      <c r="D21" s="15">
        <f t="shared" si="3"/>
        <v>1</v>
      </c>
      <c r="E21" s="15">
        <f t="shared" si="0"/>
        <v>5.0599999999999999E-2</v>
      </c>
      <c r="F21" s="15">
        <f t="shared" si="1"/>
        <v>1.0001405555555556</v>
      </c>
    </row>
    <row r="22" spans="1:12" x14ac:dyDescent="0.2">
      <c r="A22" s="14">
        <v>45049</v>
      </c>
      <c r="B22" s="15" t="s">
        <v>3</v>
      </c>
      <c r="C22" s="15">
        <v>4.8099999999999996</v>
      </c>
      <c r="D22" s="15">
        <f t="shared" si="3"/>
        <v>1</v>
      </c>
      <c r="E22" s="15">
        <f t="shared" si="0"/>
        <v>4.8099999999999997E-2</v>
      </c>
      <c r="F22" s="15">
        <f t="shared" si="1"/>
        <v>1.0001336111111112</v>
      </c>
    </row>
    <row r="23" spans="1:12" x14ac:dyDescent="0.2">
      <c r="A23" s="14">
        <v>45048</v>
      </c>
      <c r="B23" s="15" t="s">
        <v>3</v>
      </c>
      <c r="C23" s="15">
        <v>4.8099999999999996</v>
      </c>
      <c r="D23" s="15">
        <f t="shared" si="3"/>
        <v>1</v>
      </c>
      <c r="E23" s="15">
        <f t="shared" si="0"/>
        <v>4.8099999999999997E-2</v>
      </c>
      <c r="F23" s="15">
        <f t="shared" si="1"/>
        <v>1.0001336111111112</v>
      </c>
      <c r="I23" s="5"/>
    </row>
    <row r="24" spans="1:12" x14ac:dyDescent="0.2">
      <c r="A24" s="14">
        <v>45047</v>
      </c>
      <c r="B24" s="15" t="s">
        <v>3</v>
      </c>
      <c r="C24" s="15">
        <v>4.8099999999999996</v>
      </c>
      <c r="D24" s="15">
        <f t="shared" si="3"/>
        <v>1</v>
      </c>
      <c r="E24" s="15">
        <f t="shared" si="0"/>
        <v>4.8099999999999997E-2</v>
      </c>
      <c r="F24" s="15">
        <f t="shared" si="1"/>
        <v>1.0001336111111112</v>
      </c>
    </row>
    <row r="25" spans="1:12" x14ac:dyDescent="0.2">
      <c r="A25" s="14">
        <v>45044</v>
      </c>
      <c r="B25" s="15" t="s">
        <v>3</v>
      </c>
      <c r="C25" s="15">
        <v>4.8099999999999996</v>
      </c>
      <c r="D25" s="15">
        <f t="shared" si="3"/>
        <v>3</v>
      </c>
      <c r="E25" s="15">
        <f t="shared" si="0"/>
        <v>4.8099999999999997E-2</v>
      </c>
      <c r="F25" s="15">
        <f t="shared" si="1"/>
        <v>1.0004008333333334</v>
      </c>
      <c r="I25" s="5"/>
      <c r="J25" s="5"/>
      <c r="K25" s="5"/>
      <c r="L25" s="5"/>
    </row>
    <row r="26" spans="1:12" x14ac:dyDescent="0.2">
      <c r="A26" s="14">
        <v>45043</v>
      </c>
      <c r="B26" s="15" t="s">
        <v>3</v>
      </c>
      <c r="C26" s="15">
        <v>4.8099999999999996</v>
      </c>
      <c r="D26" s="15">
        <f t="shared" si="3"/>
        <v>1</v>
      </c>
      <c r="E26" s="15">
        <f t="shared" si="0"/>
        <v>4.8099999999999997E-2</v>
      </c>
      <c r="F26" s="15">
        <f t="shared" si="1"/>
        <v>1.0001336111111112</v>
      </c>
    </row>
    <row r="27" spans="1:12" x14ac:dyDescent="0.2">
      <c r="A27" s="14">
        <v>45042</v>
      </c>
      <c r="B27" s="15" t="s">
        <v>3</v>
      </c>
      <c r="C27" s="15">
        <v>4.8</v>
      </c>
      <c r="D27" s="15">
        <f t="shared" si="3"/>
        <v>1</v>
      </c>
      <c r="E27" s="15">
        <f t="shared" si="0"/>
        <v>4.8000000000000001E-2</v>
      </c>
      <c r="F27" s="15">
        <f t="shared" si="1"/>
        <v>1.0001333333333333</v>
      </c>
    </row>
    <row r="28" spans="1:12" x14ac:dyDescent="0.2">
      <c r="A28" s="14">
        <v>45041</v>
      </c>
      <c r="B28" s="15" t="s">
        <v>3</v>
      </c>
      <c r="C28" s="15">
        <v>4.8</v>
      </c>
      <c r="D28" s="15">
        <f t="shared" si="3"/>
        <v>1</v>
      </c>
      <c r="E28" s="15">
        <f t="shared" si="0"/>
        <v>4.8000000000000001E-2</v>
      </c>
      <c r="F28" s="15">
        <f t="shared" si="1"/>
        <v>1.0001333333333333</v>
      </c>
    </row>
    <row r="29" spans="1:12" x14ac:dyDescent="0.2">
      <c r="A29" s="14">
        <v>45040</v>
      </c>
      <c r="B29" s="15" t="s">
        <v>3</v>
      </c>
      <c r="C29" s="15">
        <v>4.8</v>
      </c>
      <c r="D29" s="15">
        <f t="shared" si="3"/>
        <v>1</v>
      </c>
      <c r="E29" s="15">
        <f t="shared" si="0"/>
        <v>4.8000000000000001E-2</v>
      </c>
      <c r="F29" s="15">
        <f t="shared" si="1"/>
        <v>1.0001333333333333</v>
      </c>
    </row>
    <row r="30" spans="1:12" x14ac:dyDescent="0.2">
      <c r="A30" s="14">
        <v>45037</v>
      </c>
      <c r="B30" s="15" t="s">
        <v>3</v>
      </c>
      <c r="C30" s="15">
        <v>4.8</v>
      </c>
      <c r="D30" s="15">
        <f t="shared" si="3"/>
        <v>3</v>
      </c>
      <c r="E30" s="15">
        <f t="shared" si="0"/>
        <v>4.8000000000000001E-2</v>
      </c>
      <c r="F30" s="15">
        <f t="shared" si="1"/>
        <v>1.0004</v>
      </c>
    </row>
    <row r="31" spans="1:12" x14ac:dyDescent="0.2">
      <c r="A31" s="14">
        <v>45036</v>
      </c>
      <c r="B31" s="15" t="s">
        <v>3</v>
      </c>
      <c r="C31" s="15">
        <v>4.8</v>
      </c>
      <c r="D31" s="15">
        <f t="shared" si="3"/>
        <v>1</v>
      </c>
      <c r="E31" s="15">
        <f t="shared" si="0"/>
        <v>4.8000000000000001E-2</v>
      </c>
      <c r="F31" s="15">
        <f t="shared" si="1"/>
        <v>1.0001333333333333</v>
      </c>
    </row>
    <row r="32" spans="1:12" x14ac:dyDescent="0.2">
      <c r="A32" s="14">
        <v>45035</v>
      </c>
      <c r="B32" s="15" t="s">
        <v>3</v>
      </c>
      <c r="C32" s="15">
        <v>4.8</v>
      </c>
      <c r="D32" s="15">
        <f t="shared" si="3"/>
        <v>1</v>
      </c>
      <c r="E32" s="15">
        <f t="shared" si="0"/>
        <v>4.8000000000000001E-2</v>
      </c>
      <c r="F32" s="15">
        <f t="shared" si="1"/>
        <v>1.0001333333333333</v>
      </c>
    </row>
    <row r="33" spans="1:6" x14ac:dyDescent="0.2">
      <c r="A33" s="14">
        <v>45034</v>
      </c>
      <c r="B33" s="15" t="s">
        <v>3</v>
      </c>
      <c r="C33" s="15">
        <v>4.8</v>
      </c>
      <c r="D33" s="15">
        <f t="shared" si="3"/>
        <v>1</v>
      </c>
      <c r="E33" s="15">
        <f t="shared" si="0"/>
        <v>4.8000000000000001E-2</v>
      </c>
      <c r="F33" s="15">
        <f t="shared" si="1"/>
        <v>1.0001333333333333</v>
      </c>
    </row>
    <row r="34" spans="1:6" x14ac:dyDescent="0.2">
      <c r="A34" s="14">
        <v>45033</v>
      </c>
      <c r="B34" s="15" t="s">
        <v>3</v>
      </c>
      <c r="C34" s="15">
        <v>4.8</v>
      </c>
      <c r="D34" s="15">
        <f t="shared" si="3"/>
        <v>1</v>
      </c>
      <c r="E34" s="15">
        <f t="shared" ref="E34:E66" si="4">C34/100</f>
        <v>4.8000000000000001E-2</v>
      </c>
      <c r="F34" s="15">
        <f t="shared" ref="F34:F65" si="5">1+(E34*(D34/360))</f>
        <v>1.0001333333333333</v>
      </c>
    </row>
    <row r="35" spans="1:6" x14ac:dyDescent="0.2">
      <c r="A35" s="14">
        <v>45030</v>
      </c>
      <c r="B35" s="15" t="s">
        <v>3</v>
      </c>
      <c r="C35" s="15">
        <v>4.8</v>
      </c>
      <c r="D35" s="15">
        <f t="shared" si="3"/>
        <v>3</v>
      </c>
      <c r="E35" s="15">
        <f t="shared" si="4"/>
        <v>4.8000000000000001E-2</v>
      </c>
      <c r="F35" s="15">
        <f t="shared" si="5"/>
        <v>1.0004</v>
      </c>
    </row>
    <row r="36" spans="1:6" x14ac:dyDescent="0.2">
      <c r="A36" s="14">
        <v>45029</v>
      </c>
      <c r="B36" s="15" t="s">
        <v>3</v>
      </c>
      <c r="C36" s="15">
        <v>4.8</v>
      </c>
      <c r="D36" s="15">
        <f t="shared" si="3"/>
        <v>1</v>
      </c>
      <c r="E36" s="15">
        <f t="shared" si="4"/>
        <v>4.8000000000000001E-2</v>
      </c>
      <c r="F36" s="15">
        <f t="shared" si="5"/>
        <v>1.0001333333333333</v>
      </c>
    </row>
    <row r="37" spans="1:6" x14ac:dyDescent="0.2">
      <c r="A37" s="14">
        <v>45028</v>
      </c>
      <c r="B37" s="15" t="s">
        <v>3</v>
      </c>
      <c r="C37" s="15">
        <v>4.8</v>
      </c>
      <c r="D37" s="15">
        <f t="shared" si="3"/>
        <v>1</v>
      </c>
      <c r="E37" s="15">
        <f t="shared" si="4"/>
        <v>4.8000000000000001E-2</v>
      </c>
      <c r="F37" s="15">
        <f t="shared" si="5"/>
        <v>1.0001333333333333</v>
      </c>
    </row>
    <row r="38" spans="1:6" x14ac:dyDescent="0.2">
      <c r="A38" s="14">
        <v>45027</v>
      </c>
      <c r="B38" s="15" t="s">
        <v>3</v>
      </c>
      <c r="C38" s="15">
        <v>4.8</v>
      </c>
      <c r="D38" s="15">
        <f t="shared" si="3"/>
        <v>1</v>
      </c>
      <c r="E38" s="15">
        <f t="shared" si="4"/>
        <v>4.8000000000000001E-2</v>
      </c>
      <c r="F38" s="15">
        <f t="shared" si="5"/>
        <v>1.0001333333333333</v>
      </c>
    </row>
    <row r="39" spans="1:6" x14ac:dyDescent="0.2">
      <c r="A39" s="14">
        <v>45026</v>
      </c>
      <c r="B39" s="15" t="s">
        <v>3</v>
      </c>
      <c r="C39" s="15">
        <v>4.8099999999999996</v>
      </c>
      <c r="D39" s="15">
        <f t="shared" si="3"/>
        <v>1</v>
      </c>
      <c r="E39" s="15">
        <f t="shared" si="4"/>
        <v>4.8099999999999997E-2</v>
      </c>
      <c r="F39" s="15">
        <f t="shared" si="5"/>
        <v>1.0001336111111112</v>
      </c>
    </row>
    <row r="40" spans="1:6" x14ac:dyDescent="0.2">
      <c r="A40" s="14">
        <v>45022</v>
      </c>
      <c r="B40" s="15" t="s">
        <v>3</v>
      </c>
      <c r="C40" s="15">
        <v>4.8099999999999996</v>
      </c>
      <c r="D40" s="15">
        <f t="shared" si="3"/>
        <v>4</v>
      </c>
      <c r="E40" s="15">
        <f t="shared" si="4"/>
        <v>4.8099999999999997E-2</v>
      </c>
      <c r="F40" s="15">
        <f t="shared" si="5"/>
        <v>1.0005344444444444</v>
      </c>
    </row>
    <row r="41" spans="1:6" x14ac:dyDescent="0.2">
      <c r="A41" s="14">
        <v>45021</v>
      </c>
      <c r="B41" s="15" t="s">
        <v>3</v>
      </c>
      <c r="C41" s="15">
        <v>4.8099999999999996</v>
      </c>
      <c r="D41" s="15">
        <f t="shared" si="3"/>
        <v>1</v>
      </c>
      <c r="E41" s="15">
        <f t="shared" si="4"/>
        <v>4.8099999999999997E-2</v>
      </c>
      <c r="F41" s="15">
        <f t="shared" si="5"/>
        <v>1.0001336111111112</v>
      </c>
    </row>
    <row r="42" spans="1:6" x14ac:dyDescent="0.2">
      <c r="A42" s="14">
        <v>45020</v>
      </c>
      <c r="B42" s="15" t="s">
        <v>3</v>
      </c>
      <c r="C42" s="15">
        <v>4.83</v>
      </c>
      <c r="D42" s="15">
        <f t="shared" si="3"/>
        <v>1</v>
      </c>
      <c r="E42" s="15">
        <f t="shared" si="4"/>
        <v>4.8300000000000003E-2</v>
      </c>
      <c r="F42" s="15">
        <f t="shared" si="5"/>
        <v>1.0001341666666668</v>
      </c>
    </row>
    <row r="43" spans="1:6" x14ac:dyDescent="0.2">
      <c r="A43" s="14">
        <v>45019</v>
      </c>
      <c r="B43" s="15" t="s">
        <v>3</v>
      </c>
      <c r="C43" s="15">
        <v>4.84</v>
      </c>
      <c r="D43" s="15">
        <f t="shared" si="3"/>
        <v>1</v>
      </c>
      <c r="E43" s="15">
        <f t="shared" si="4"/>
        <v>4.8399999999999999E-2</v>
      </c>
      <c r="F43" s="15">
        <f t="shared" si="5"/>
        <v>1.0001344444444444</v>
      </c>
    </row>
    <row r="44" spans="1:6" x14ac:dyDescent="0.2">
      <c r="A44" s="14">
        <v>45016</v>
      </c>
      <c r="B44" s="15" t="s">
        <v>3</v>
      </c>
      <c r="C44" s="15">
        <v>4.87</v>
      </c>
      <c r="D44" s="15">
        <f t="shared" si="3"/>
        <v>3</v>
      </c>
      <c r="E44" s="15">
        <f t="shared" si="4"/>
        <v>4.87E-2</v>
      </c>
      <c r="F44" s="15">
        <f t="shared" si="5"/>
        <v>1.0004058333333334</v>
      </c>
    </row>
    <row r="45" spans="1:6" x14ac:dyDescent="0.2">
      <c r="A45" s="14">
        <v>45015</v>
      </c>
      <c r="B45" s="15" t="s">
        <v>3</v>
      </c>
      <c r="C45" s="15">
        <v>4.82</v>
      </c>
      <c r="D45" s="15">
        <f t="shared" si="3"/>
        <v>1</v>
      </c>
      <c r="E45" s="15">
        <f t="shared" si="4"/>
        <v>4.82E-2</v>
      </c>
      <c r="F45" s="15">
        <f t="shared" si="5"/>
        <v>1.0001338888888889</v>
      </c>
    </row>
    <row r="46" spans="1:6" x14ac:dyDescent="0.2">
      <c r="A46" s="14">
        <v>45014</v>
      </c>
      <c r="B46" s="15" t="s">
        <v>3</v>
      </c>
      <c r="C46" s="15">
        <v>4.83</v>
      </c>
      <c r="D46" s="15">
        <f t="shared" si="3"/>
        <v>1</v>
      </c>
      <c r="E46" s="15">
        <f t="shared" si="4"/>
        <v>4.8300000000000003E-2</v>
      </c>
      <c r="F46" s="15">
        <f t="shared" si="5"/>
        <v>1.0001341666666668</v>
      </c>
    </row>
    <row r="47" spans="1:6" x14ac:dyDescent="0.2">
      <c r="A47" s="14">
        <v>45013</v>
      </c>
      <c r="B47" s="15" t="s">
        <v>3</v>
      </c>
      <c r="C47" s="15">
        <v>4.84</v>
      </c>
      <c r="D47" s="15">
        <f t="shared" si="3"/>
        <v>1</v>
      </c>
      <c r="E47" s="15">
        <f t="shared" si="4"/>
        <v>4.8399999999999999E-2</v>
      </c>
      <c r="F47" s="15">
        <f t="shared" si="5"/>
        <v>1.0001344444444444</v>
      </c>
    </row>
    <row r="48" spans="1:6" x14ac:dyDescent="0.2">
      <c r="A48" s="14">
        <v>45012</v>
      </c>
      <c r="B48" s="15" t="s">
        <v>3</v>
      </c>
      <c r="C48" s="15">
        <v>4.8099999999999996</v>
      </c>
      <c r="D48" s="15">
        <f t="shared" si="3"/>
        <v>1</v>
      </c>
      <c r="E48" s="15">
        <f t="shared" si="4"/>
        <v>4.8099999999999997E-2</v>
      </c>
      <c r="F48" s="15">
        <f t="shared" si="5"/>
        <v>1.0001336111111112</v>
      </c>
    </row>
    <row r="49" spans="1:6" x14ac:dyDescent="0.2">
      <c r="A49" s="14">
        <v>45009</v>
      </c>
      <c r="B49" s="15" t="s">
        <v>3</v>
      </c>
      <c r="C49" s="15">
        <v>4.8</v>
      </c>
      <c r="D49" s="15">
        <f t="shared" si="3"/>
        <v>3</v>
      </c>
      <c r="E49" s="15">
        <f t="shared" si="4"/>
        <v>4.8000000000000001E-2</v>
      </c>
      <c r="F49" s="15">
        <f t="shared" si="5"/>
        <v>1.0004</v>
      </c>
    </row>
    <row r="50" spans="1:6" x14ac:dyDescent="0.2">
      <c r="A50" s="14">
        <v>45008</v>
      </c>
      <c r="B50" s="15" t="s">
        <v>3</v>
      </c>
      <c r="C50" s="15">
        <v>4.8</v>
      </c>
      <c r="D50" s="15">
        <f t="shared" si="3"/>
        <v>1</v>
      </c>
      <c r="E50" s="15">
        <f t="shared" si="4"/>
        <v>4.8000000000000001E-2</v>
      </c>
      <c r="F50" s="15">
        <f t="shared" si="5"/>
        <v>1.0001333333333333</v>
      </c>
    </row>
    <row r="51" spans="1:6" x14ac:dyDescent="0.2">
      <c r="A51" s="14">
        <v>45007</v>
      </c>
      <c r="B51" s="15" t="s">
        <v>3</v>
      </c>
      <c r="C51" s="15">
        <v>4.55</v>
      </c>
      <c r="D51" s="15">
        <f t="shared" si="3"/>
        <v>1</v>
      </c>
      <c r="E51" s="15">
        <f t="shared" si="4"/>
        <v>4.5499999999999999E-2</v>
      </c>
      <c r="F51" s="15">
        <f t="shared" si="5"/>
        <v>1.0001263888888889</v>
      </c>
    </row>
    <row r="52" spans="1:6" x14ac:dyDescent="0.2">
      <c r="A52" s="14">
        <v>45006</v>
      </c>
      <c r="B52" s="15" t="s">
        <v>3</v>
      </c>
      <c r="C52" s="15">
        <v>4.55</v>
      </c>
      <c r="D52" s="15">
        <f t="shared" si="3"/>
        <v>1</v>
      </c>
      <c r="E52" s="15">
        <f t="shared" si="4"/>
        <v>4.5499999999999999E-2</v>
      </c>
      <c r="F52" s="15">
        <f t="shared" si="5"/>
        <v>1.0001263888888889</v>
      </c>
    </row>
    <row r="53" spans="1:6" x14ac:dyDescent="0.2">
      <c r="A53" s="14">
        <v>45005</v>
      </c>
      <c r="B53" s="15" t="s">
        <v>3</v>
      </c>
      <c r="C53" s="15">
        <v>4.55</v>
      </c>
      <c r="D53" s="15">
        <f t="shared" si="3"/>
        <v>1</v>
      </c>
      <c r="E53" s="15">
        <f t="shared" si="4"/>
        <v>4.5499999999999999E-2</v>
      </c>
      <c r="F53" s="15">
        <f t="shared" si="5"/>
        <v>1.0001263888888889</v>
      </c>
    </row>
    <row r="54" spans="1:6" x14ac:dyDescent="0.2">
      <c r="A54" s="14">
        <v>45002</v>
      </c>
      <c r="B54" s="15" t="s">
        <v>3</v>
      </c>
      <c r="C54" s="15">
        <v>4.55</v>
      </c>
      <c r="D54" s="15">
        <f t="shared" si="3"/>
        <v>3</v>
      </c>
      <c r="E54" s="15">
        <f t="shared" si="4"/>
        <v>4.5499999999999999E-2</v>
      </c>
      <c r="F54" s="15">
        <f t="shared" si="5"/>
        <v>1.0003791666666666</v>
      </c>
    </row>
    <row r="55" spans="1:6" x14ac:dyDescent="0.2">
      <c r="A55" s="14">
        <v>45001</v>
      </c>
      <c r="B55" s="15" t="s">
        <v>3</v>
      </c>
      <c r="C55" s="15">
        <v>4.57</v>
      </c>
      <c r="D55" s="15">
        <f t="shared" si="3"/>
        <v>1</v>
      </c>
      <c r="E55" s="15">
        <f t="shared" si="4"/>
        <v>4.5700000000000005E-2</v>
      </c>
      <c r="F55" s="15">
        <f t="shared" si="5"/>
        <v>1.0001269444444445</v>
      </c>
    </row>
    <row r="56" spans="1:6" x14ac:dyDescent="0.2">
      <c r="A56" s="14">
        <v>45000</v>
      </c>
      <c r="B56" s="15" t="s">
        <v>3</v>
      </c>
      <c r="C56" s="15">
        <v>4.58</v>
      </c>
      <c r="D56" s="15">
        <f t="shared" si="3"/>
        <v>1</v>
      </c>
      <c r="E56" s="15">
        <f t="shared" si="4"/>
        <v>4.58E-2</v>
      </c>
      <c r="F56" s="15">
        <f t="shared" si="5"/>
        <v>1.0001272222222222</v>
      </c>
    </row>
    <row r="57" spans="1:6" x14ac:dyDescent="0.2">
      <c r="A57" s="14">
        <v>44999</v>
      </c>
      <c r="B57" s="15" t="s">
        <v>3</v>
      </c>
      <c r="C57" s="15">
        <v>4.55</v>
      </c>
      <c r="D57" s="15">
        <f t="shared" si="3"/>
        <v>1</v>
      </c>
      <c r="E57" s="15">
        <f t="shared" si="4"/>
        <v>4.5499999999999999E-2</v>
      </c>
      <c r="F57" s="15">
        <f t="shared" si="5"/>
        <v>1.0001263888888889</v>
      </c>
    </row>
    <row r="58" spans="1:6" x14ac:dyDescent="0.2">
      <c r="A58" s="14">
        <v>44998</v>
      </c>
      <c r="B58" s="15" t="s">
        <v>3</v>
      </c>
      <c r="C58" s="15">
        <v>4.55</v>
      </c>
      <c r="D58" s="15">
        <f t="shared" si="3"/>
        <v>1</v>
      </c>
      <c r="E58" s="15">
        <f t="shared" si="4"/>
        <v>4.5499999999999999E-2</v>
      </c>
      <c r="F58" s="15">
        <f t="shared" si="5"/>
        <v>1.0001263888888889</v>
      </c>
    </row>
    <row r="59" spans="1:6" x14ac:dyDescent="0.2">
      <c r="A59" s="14">
        <v>44995</v>
      </c>
      <c r="B59" s="15" t="s">
        <v>3</v>
      </c>
      <c r="C59" s="15">
        <v>4.55</v>
      </c>
      <c r="D59" s="15">
        <f t="shared" si="3"/>
        <v>3</v>
      </c>
      <c r="E59" s="15">
        <f t="shared" si="4"/>
        <v>4.5499999999999999E-2</v>
      </c>
      <c r="F59" s="15">
        <f t="shared" si="5"/>
        <v>1.0003791666666666</v>
      </c>
    </row>
    <row r="60" spans="1:6" x14ac:dyDescent="0.2">
      <c r="A60" s="14">
        <v>44994</v>
      </c>
      <c r="B60" s="15" t="s">
        <v>3</v>
      </c>
      <c r="C60" s="15">
        <v>4.55</v>
      </c>
      <c r="D60" s="15">
        <f t="shared" si="3"/>
        <v>1</v>
      </c>
      <c r="E60" s="15">
        <f t="shared" si="4"/>
        <v>4.5499999999999999E-2</v>
      </c>
      <c r="F60" s="15">
        <f t="shared" si="5"/>
        <v>1.0001263888888889</v>
      </c>
    </row>
    <row r="61" spans="1:6" x14ac:dyDescent="0.2">
      <c r="A61" s="14">
        <v>44993</v>
      </c>
      <c r="B61" s="15" t="s">
        <v>3</v>
      </c>
      <c r="C61" s="15">
        <v>4.55</v>
      </c>
      <c r="D61" s="15">
        <f t="shared" si="3"/>
        <v>1</v>
      </c>
      <c r="E61" s="15">
        <f t="shared" si="4"/>
        <v>4.5499999999999999E-2</v>
      </c>
      <c r="F61" s="15">
        <f t="shared" si="5"/>
        <v>1.0001263888888889</v>
      </c>
    </row>
    <row r="62" spans="1:6" x14ac:dyDescent="0.2">
      <c r="A62" s="14">
        <v>44992</v>
      </c>
      <c r="B62" s="15" t="s">
        <v>3</v>
      </c>
      <c r="C62" s="15">
        <v>4.55</v>
      </c>
      <c r="D62" s="15">
        <f t="shared" si="3"/>
        <v>1</v>
      </c>
      <c r="E62" s="15">
        <f t="shared" si="4"/>
        <v>4.5499999999999999E-2</v>
      </c>
      <c r="F62" s="15">
        <f t="shared" si="5"/>
        <v>1.0001263888888889</v>
      </c>
    </row>
    <row r="63" spans="1:6" x14ac:dyDescent="0.2">
      <c r="A63" s="14">
        <v>44991</v>
      </c>
      <c r="B63" s="15" t="s">
        <v>3</v>
      </c>
      <c r="C63" s="15">
        <v>4.55</v>
      </c>
      <c r="D63" s="15">
        <f t="shared" si="3"/>
        <v>1</v>
      </c>
      <c r="E63" s="15">
        <f t="shared" si="4"/>
        <v>4.5499999999999999E-2</v>
      </c>
      <c r="F63" s="15">
        <f t="shared" si="5"/>
        <v>1.0001263888888889</v>
      </c>
    </row>
    <row r="64" spans="1:6" x14ac:dyDescent="0.2">
      <c r="A64" s="14">
        <v>44988</v>
      </c>
      <c r="B64" s="15" t="s">
        <v>3</v>
      </c>
      <c r="C64" s="15">
        <v>4.55</v>
      </c>
      <c r="D64" s="15">
        <f t="shared" si="3"/>
        <v>3</v>
      </c>
      <c r="E64" s="15">
        <f t="shared" si="4"/>
        <v>4.5499999999999999E-2</v>
      </c>
      <c r="F64" s="15">
        <f t="shared" si="5"/>
        <v>1.0003791666666666</v>
      </c>
    </row>
    <row r="65" spans="1:6" x14ac:dyDescent="0.2">
      <c r="A65" s="14">
        <v>44987</v>
      </c>
      <c r="B65" s="15" t="s">
        <v>3</v>
      </c>
      <c r="C65" s="15">
        <v>4.55</v>
      </c>
      <c r="D65" s="15">
        <f t="shared" si="3"/>
        <v>1</v>
      </c>
      <c r="E65" s="15">
        <f t="shared" si="4"/>
        <v>4.5499999999999999E-2</v>
      </c>
      <c r="F65" s="15">
        <f t="shared" si="5"/>
        <v>1.0001263888888889</v>
      </c>
    </row>
    <row r="66" spans="1:6" x14ac:dyDescent="0.2">
      <c r="A66" s="14">
        <v>44986</v>
      </c>
      <c r="B66" s="15" t="s">
        <v>3</v>
      </c>
      <c r="C66" s="15">
        <v>4.55</v>
      </c>
      <c r="D66" s="15">
        <f t="shared" si="3"/>
        <v>1</v>
      </c>
      <c r="E66" s="15">
        <f t="shared" si="4"/>
        <v>4.5499999999999999E-2</v>
      </c>
      <c r="F66" s="15">
        <f t="shared" ref="F66" si="6">1+(E66*(D66/360))</f>
        <v>1.0001263888888889</v>
      </c>
    </row>
    <row r="67" spans="1:6" x14ac:dyDescent="0.2">
      <c r="A67" s="2"/>
    </row>
  </sheetData>
  <phoneticPr fontId="1" type="noConversion"/>
  <conditionalFormatting sqref="A2:F66">
    <cfRule type="expression" dxfId="2" priority="2">
      <formula>"$D5 &gt; 1"</formula>
    </cfRule>
    <cfRule type="expression" dxfId="1" priority="1">
      <formula>$D2&gt;1</formula>
    </cfRule>
  </conditionalFormatting>
  <pageMargins left="0.7" right="0.7" top="0.75" bottom="0.75" header="0.3" footer="0.3"/>
  <pageSetup orientation="portrait" horizontalDpi="0" verticalDpi="0"/>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303B-90F2-0742-8A21-A6ED98037946}">
  <dimension ref="D4"/>
  <sheetViews>
    <sheetView workbookViewId="0"/>
  </sheetViews>
  <sheetFormatPr baseColWidth="10" defaultRowHeight="16" x14ac:dyDescent="0.2"/>
  <sheetData>
    <row r="4" spans="4:4" x14ac:dyDescent="0.2">
      <c r="D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A C A g A b x F a W L e G K g q l A A A A 9 g A A A B I A A A B D b 2 5 m a W c v U G F j a 2 F n Z S 5 4 b W y F j 7 E O g j A Y h F + F d K c t N R p C S h l c J T E h G t e m V G i E H 0 O L 5 d 0 c f C R f Q Y y i b o 5 3 9 1 1 y d 7 / e e D a 2 T X D R v T U d p C j C F A U a V F c a q F I 0 u G M Y o 0 z w r V Q n W e l g g s E m o z U p q p 0 7 J 4 R 4 7 7 F f 4 K 6 v C K M 0 I o d 8 U 6 h a t z I 0 Y J 0 E p d G n V f 5 v I c H 3 r z G C 4 Y i t 8 J L F m H I y m z w 3 8 A X Y t P e Z / p h 8 P T R u 6 L X Q E O 4 K T m b J y f u D e A B Q S w M E F A A A C A g A b x F a W B x q j u / S A Q A A K w Q A A B M A A A B G b 3 J t d W x h c y 9 T Z W N 0 a W 9 u M S 5 t j Z L d a t t A E I X v D X m H Q W 1 B B s W q k / 6 Z 0 I v U j o l p S Y O l t h T j i 7 U 0 l k R W u 2 V 3 p C g Y v 3 t m Z a d J a 4 f 4 S r t z P s 6 c G a 3 F h A q t I N p 8 + 2 d H n a O O z Y X B F K Z o K 0 k W P o N E 6 g B E u j I J 8 v W i S V D 2 f m l z s 9 D 6 x h 8 X E n t D r Q g V W d 8 L f 1 g 0 N l S i x k L Z y q D N w 5 G + V V K L 1 I Y R C p P k v U b a x u s G o C o p A y B T Y T f g F q + 8 K 1 E X m W g z 9 T 3 u t W m 6 m k 0 I S 7 5 6 2 1 B e A F 8 L l b p K l C O S N 1 / P R o L E f O N y b X S p i W f I U a S c x j n F Y s E 5 t 8 r l p u 7 / 1 z C A 2 R Y 4 l z J K h B T G z e / y z b c B h 7 l Q G T s n W l a l A r r 7 g 4 / u s R H K L r U p h 6 0 a s + h 6 7 M Q J Y L X y L p Z L t / U a g Z M j 1 5 w X p H x e s + 5 N + Q D O 4 U E h b O h R 8 d 9 0 H w R V l Q s 0 r d S 3 B N f I G 1 P E f + U Z 6 O Q 9 5 S 9 T H w + i B o N D q J 9 u H S y + / l J I y a u 2 D p o o + v C u 5 y Z s m V i Y D A n a 4 c a 8 s K d W f 0 d / C s V 6 L 8 K 2 R v B K 7 + A Y v u n b F 5 n L I s v 3 Q h E J l Q q T w g j r Y v N C 9 m G n b 4 + d 0 X m N R m Q I 0 f f x d I c Z H M D 0 P x 0 A u S I v L s V m 9 1 V w S u t C s l w k g r Q B / 3 d 4 t R t 4 r D U p f o 4 w G f 2 j r b u d Q j 3 7 x s / u A V B L A w Q U A A A I C A B v E V p Y D 8 r p q 6 Q A A A D p A A A A E w A A A F t D b 2 5 0 Z W 5 0 X 1 R 5 c G V z X S 5 4 b W x t j k s O w j A M R K 8 S e Z + 6 s E A I N W U B 3 I A L R M H 9 i O a j x k X h b C w 4 E l c g b X e I p W f m e e b z e l f H Z A f x o D H 2 3 i n Y F C U I c s b f e t c q m L i R e z j W 1 f U Z K I o c d V F B x x w O i N F 0 Z H U s f C C X n c a P V n M + x x a D N n f d E m 7 L c o f G O y b H k u c f U F d n a v Q 0 s L i k L K + 1 G Q d x W n N z l Q K m x L j I + J e w P 3 k d w t A b z d n E J G 2 U d i F x G V 5 / A V B L A Q I U A x Q A A A g I A G 8 R W l i 3 h i o K p Q A A A P Y A A A A S A A A A A A A A A A A A A A C k A Q A A A A B D b 2 5 m a W c v U G F j a 2 F n Z S 5 4 b W x Q S w E C F A M U A A A I C A B v E V p Y H G q O 7 9 I B A A A r B A A A E w A A A A A A A A A A A A A A p A H V A A A A R m 9 y b X V s Y X M v U 2 V j d G l v b j E u b V B L A Q I U A x Q A A A g I A G 8 R W l g P y u m r p A A A A O k A A A A T A A A A A A A A A A A A A A C k A d g C A A B b Q 2 9 u d G V u d F 9 U e X B l c 1 0 u e G 1 s U E s F B g A A A A A D A A M A w g A A A K 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w V A A A A A A A A q h 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m V z d W x 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k M W Q 0 O D k 4 L W N j Y T I t N D k 0 N y 1 i Z D A 1 L T E 5 O W Y 3 Z G U 3 O D J l N S I g L z 4 8 R W 5 0 c n k g V H l w Z T 0 i Q n V m Z m V y T m V 4 d F J l Z n J l c 2 g i I F Z h b H V l P S J s M S I g L z 4 8 R W 5 0 c n k g V H l w Z T 0 i U m V z d W x 0 V H l w Z S I g V m F s d W U 9 I n N U Y W J s Z S I g L z 4 8 R W 5 0 c n k g V H l w Z T 0 i T m F t Z V V w Z G F 0 Z W R B Z n R l c k Z p b G w i I F Z h b H V l P S J s M C I g L z 4 8 R W 5 0 c n k g V H l w Z T 0 i R m l s b F R h c m d l d C I g V m F s d W U 9 I n N S Z X N 1 b H R z I i A v P j x F b n R y e S B U e X B l P S J G a W x s Z W R D b 2 1 w b G V 0 Z V J l c 3 V s d F R v V 2 9 y a 3 N o Z W V 0 I i B W Y W x 1 Z T 0 i b D E i I C 8 + P E V u d H J 5 I F R 5 c G U 9 I k F k Z G V k V G 9 E Y X R h T W 9 k Z W w i I F Z h b H V l P S J s M C I g L z 4 8 R W 5 0 c n k g V H l w Z T 0 i R m l s b E N v d W 5 0 I i B W Y W x 1 Z T 0 i b D Y 2 I i A v P j x F b n R y e S B U e X B l P S J G a W x s R X J y b 3 J D b 2 R l I i B W Y W x 1 Z T 0 i c 1 V u a 2 5 v d 2 4 i I C 8 + P E V u d H J 5 I F R 5 c G U 9 I k Z p b G x F c n J v c k N v d W 5 0 I i B W Y W x 1 Z T 0 i b D A i I C 8 + P E V u d H J 5 I F R 5 c G U 9 I k Z p b G x M Y X N 0 V X B k Y X R l Z C I g V m F s d W U 9 I m Q y M D I 0 L T A y L T I 2 V D E w O j E x O j M x L j Y w M j M 2 O D B a I i A v P j x F b n R y e S B U e X B l P S J G a W x s Q 2 9 s d W 1 u V H l w Z X M i I F Z h b H V l P S J z Q 1 F Z R k J R V U Z C U U 1 H Q m d Z R 0 J n W U d C Z 1 l H Q m c 9 P S I g L z 4 8 R W 5 0 c n k g V H l w Z T 0 i R m l s b E N v b H V t b k 5 h b W V z I i B W Y W x 1 Z T 0 i c 1 s m c X V v d D t F Z m Z l Y 3 R p d m U g R G F 0 Z S Z x d W 9 0 O y w m c X V v d D t S Y X R l I F R 5 c G U m c X V v d D s s J n F 1 b 3 Q 7 U m F 0 Z S A o J S k m c X V v d D s s J n F 1 b 3 Q 7 M X N 0 I F B l c m N l b n R p b G U g K C U p J n F 1 b 3 Q 7 L C Z x d W 9 0 O z I 1 d G g g U G V y Y 2 V u d G l s Z S A o J S k m c X V v d D s s J n F 1 b 3 Q 7 N z V 0 a C B Q Z X J j Z W 5 0 a W x l I C g l K S Z x d W 9 0 O y w m c X V v d D s 5 O X R o I F B l c m N l b n R p b G U g K C U p J n F 1 b 3 Q 7 L C Z x d W 9 0 O 1 Z v b H V t Z S A o J E J p b G x p b 2 5 z K S Z x d W 9 0 O y w m c X V v d D t U Y X J n Z X Q g U m F 0 Z S B G c m 9 t I C g l K S Z x d W 9 0 O y w m c X V v d D t U Y X J n Z X Q g U m F 0 Z S B U b y A o J S k m c X V v d D s s J n F 1 b 3 Q 7 S W 5 0 c m E g R G F 5 I C 0 g T G 9 3 I C g l K S Z x d W 9 0 O y w m c X V v d D t J b n R y Y S B E Y X k g L S B I a W d o I C g l K S Z x d W 9 0 O y w m c X V v d D t T d G F u Z G F y Z C B E Z X Z p Y X R p b 2 4 g K C U p J n F 1 b 3 Q 7 L C Z x d W 9 0 O z M w L U R h e S B B d m V y Y W d l I F N P R l I m c X V v d D s s J n F 1 b 3 Q 7 O T A t R G F 5 I E F 2 Z X J h Z 2 U g U 0 9 G U i Z x d W 9 0 O y w m c X V v d D s x O D A t R G F 5 I E F 2 Z X J h Z 2 U g U 0 9 G U i Z x d W 9 0 O y w m c X V v d D t T T 0 Z S I E l u Z G V 4 J n F 1 b 3 Q 7 L C Z x d W 9 0 O 1 J l d m l z a W 9 u I E l u Z G l j Y X R v c i A o W S 9 O K S Z x d W 9 0 O y w m c X V v d D t G b 2 9 0 b m 9 0 Z S B J R 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S Z X N 1 b H R z L 0 F 1 d G 9 S Z W 1 v d m V k Q 2 9 s d W 1 u c z E u e 0 V m Z m V j d G l 2 Z S B E Y X R l L D B 9 J n F 1 b 3 Q 7 L C Z x d W 9 0 O 1 N l Y 3 R p b 2 4 x L 1 J l c 3 V s d H M v Q X V 0 b 1 J l b W 9 2 Z W R D b 2 x 1 b W 5 z M S 5 7 U m F 0 Z S B U e X B l L D F 9 J n F 1 b 3 Q 7 L C Z x d W 9 0 O 1 N l Y 3 R p b 2 4 x L 1 J l c 3 V s d H M v Q X V 0 b 1 J l b W 9 2 Z W R D b 2 x 1 b W 5 z M S 5 7 U m F 0 Z S A o J S k s M n 0 m c X V v d D s s J n F 1 b 3 Q 7 U 2 V j d G l v b j E v U m V z d W x 0 c y 9 B d X R v U m V t b 3 Z l Z E N v b H V t b n M x L n s x c 3 Q g U G V y Y 2 V u d G l s Z S A o J S k s M 3 0 m c X V v d D s s J n F 1 b 3 Q 7 U 2 V j d G l v b j E v U m V z d W x 0 c y 9 B d X R v U m V t b 3 Z l Z E N v b H V t b n M x L n s y N X R o I F B l c m N l b n R p b G U g K C U p L D R 9 J n F 1 b 3 Q 7 L C Z x d W 9 0 O 1 N l Y 3 R p b 2 4 x L 1 J l c 3 V s d H M v Q X V 0 b 1 J l b W 9 2 Z W R D b 2 x 1 b W 5 z M S 5 7 N z V 0 a C B Q Z X J j Z W 5 0 a W x l I C g l K S w 1 f S Z x d W 9 0 O y w m c X V v d D t T Z W N 0 a W 9 u M S 9 S Z X N 1 b H R z L 0 F 1 d G 9 S Z W 1 v d m V k Q 2 9 s d W 1 u c z E u e z k 5 d G g g U G V y Y 2 V u d G l s Z S A o J S k s N n 0 m c X V v d D s s J n F 1 b 3 Q 7 U 2 V j d G l v b j E v U m V z d W x 0 c y 9 B d X R v U m V t b 3 Z l Z E N v b H V t b n M x L n t W b 2 x 1 b W U g K C R C a W x s a W 9 u c y k s N 3 0 m c X V v d D s s J n F 1 b 3 Q 7 U 2 V j d G l v b j E v U m V z d W x 0 c y 9 B d X R v U m V t b 3 Z l Z E N v b H V t b n M x L n t U Y X J n Z X Q g U m F 0 Z S B G c m 9 t I C g l K S w 4 f S Z x d W 9 0 O y w m c X V v d D t T Z W N 0 a W 9 u M S 9 S Z X N 1 b H R z L 0 F 1 d G 9 S Z W 1 v d m V k Q 2 9 s d W 1 u c z E u e 1 R h c m d l d C B S Y X R l I F R v I C g l K S w 5 f S Z x d W 9 0 O y w m c X V v d D t T Z W N 0 a W 9 u M S 9 S Z X N 1 b H R z L 0 F 1 d G 9 S Z W 1 v d m V k Q 2 9 s d W 1 u c z E u e 0 l u d H J h I E R h e S A t I E x v d y A o J S k s M T B 9 J n F 1 b 3 Q 7 L C Z x d W 9 0 O 1 N l Y 3 R p b 2 4 x L 1 J l c 3 V s d H M v Q X V 0 b 1 J l b W 9 2 Z W R D b 2 x 1 b W 5 z M S 5 7 S W 5 0 c m E g R G F 5 I C 0 g S G l n a C A o J S k s M T F 9 J n F 1 b 3 Q 7 L C Z x d W 9 0 O 1 N l Y 3 R p b 2 4 x L 1 J l c 3 V s d H M v Q X V 0 b 1 J l b W 9 2 Z W R D b 2 x 1 b W 5 z M S 5 7 U 3 R h b m R h c m Q g R G V 2 a W F 0 a W 9 u I C g l K S w x M n 0 m c X V v d D s s J n F 1 b 3 Q 7 U 2 V j d G l v b j E v U m V z d W x 0 c y 9 B d X R v U m V t b 3 Z l Z E N v b H V t b n M x L n s z M C 1 E Y X k g Q X Z l c m F n Z S B T T 0 Z S L D E z f S Z x d W 9 0 O y w m c X V v d D t T Z W N 0 a W 9 u M S 9 S Z X N 1 b H R z L 0 F 1 d G 9 S Z W 1 v d m V k Q 2 9 s d W 1 u c z E u e z k w L U R h e S B B d m V y Y W d l I F N P R l I s M T R 9 J n F 1 b 3 Q 7 L C Z x d W 9 0 O 1 N l Y 3 R p b 2 4 x L 1 J l c 3 V s d H M v Q X V 0 b 1 J l b W 9 2 Z W R D b 2 x 1 b W 5 z M S 5 7 M T g w L U R h e S B B d m V y Y W d l I F N P R l I s M T V 9 J n F 1 b 3 Q 7 L C Z x d W 9 0 O 1 N l Y 3 R p b 2 4 x L 1 J l c 3 V s d H M v Q X V 0 b 1 J l b W 9 2 Z W R D b 2 x 1 b W 5 z M S 5 7 U 0 9 G U i B J b m R l e C w x N n 0 m c X V v d D s s J n F 1 b 3 Q 7 U 2 V j d G l v b j E v U m V z d W x 0 c y 9 B d X R v U m V t b 3 Z l Z E N v b H V t b n M x L n t S Z X Z p c 2 l v b i B J b m R p Y 2 F 0 b 3 I g K F k v T i k s M T d 9 J n F 1 b 3 Q 7 L C Z x d W 9 0 O 1 N l Y 3 R p b 2 4 x L 1 J l c 3 V s d H M v Q X V 0 b 1 J l b W 9 2 Z W R D b 2 x 1 b W 5 z M S 5 7 R m 9 v d G 5 v d G U g S U Q s M T h 9 J n F 1 b 3 Q 7 X S w m c X V v d D t D b 2 x 1 b W 5 D b 3 V u d C Z x d W 9 0 O z o x O S w m c X V v d D t L Z X l D b 2 x 1 b W 5 O Y W 1 l c y Z x d W 9 0 O z p b X S w m c X V v d D t D b 2 x 1 b W 5 J Z G V u d G l 0 a W V z J n F 1 b 3 Q 7 O l s m c X V v d D t T Z W N 0 a W 9 u M S 9 S Z X N 1 b H R z L 0 F 1 d G 9 S Z W 1 v d m V k Q 2 9 s d W 1 u c z E u e 0 V m Z m V j d G l 2 Z S B E Y X R l L D B 9 J n F 1 b 3 Q 7 L C Z x d W 9 0 O 1 N l Y 3 R p b 2 4 x L 1 J l c 3 V s d H M v Q X V 0 b 1 J l b W 9 2 Z W R D b 2 x 1 b W 5 z M S 5 7 U m F 0 Z S B U e X B l L D F 9 J n F 1 b 3 Q 7 L C Z x d W 9 0 O 1 N l Y 3 R p b 2 4 x L 1 J l c 3 V s d H M v Q X V 0 b 1 J l b W 9 2 Z W R D b 2 x 1 b W 5 z M S 5 7 U m F 0 Z S A o J S k s M n 0 m c X V v d D s s J n F 1 b 3 Q 7 U 2 V j d G l v b j E v U m V z d W x 0 c y 9 B d X R v U m V t b 3 Z l Z E N v b H V t b n M x L n s x c 3 Q g U G V y Y 2 V u d G l s Z S A o J S k s M 3 0 m c X V v d D s s J n F 1 b 3 Q 7 U 2 V j d G l v b j E v U m V z d W x 0 c y 9 B d X R v U m V t b 3 Z l Z E N v b H V t b n M x L n s y N X R o I F B l c m N l b n R p b G U g K C U p L D R 9 J n F 1 b 3 Q 7 L C Z x d W 9 0 O 1 N l Y 3 R p b 2 4 x L 1 J l c 3 V s d H M v Q X V 0 b 1 J l b W 9 2 Z W R D b 2 x 1 b W 5 z M S 5 7 N z V 0 a C B Q Z X J j Z W 5 0 a W x l I C g l K S w 1 f S Z x d W 9 0 O y w m c X V v d D t T Z W N 0 a W 9 u M S 9 S Z X N 1 b H R z L 0 F 1 d G 9 S Z W 1 v d m V k Q 2 9 s d W 1 u c z E u e z k 5 d G g g U G V y Y 2 V u d G l s Z S A o J S k s N n 0 m c X V v d D s s J n F 1 b 3 Q 7 U 2 V j d G l v b j E v U m V z d W x 0 c y 9 B d X R v U m V t b 3 Z l Z E N v b H V t b n M x L n t W b 2 x 1 b W U g K C R C a W x s a W 9 u c y k s N 3 0 m c X V v d D s s J n F 1 b 3 Q 7 U 2 V j d G l v b j E v U m V z d W x 0 c y 9 B d X R v U m V t b 3 Z l Z E N v b H V t b n M x L n t U Y X J n Z X Q g U m F 0 Z S B G c m 9 t I C g l K S w 4 f S Z x d W 9 0 O y w m c X V v d D t T Z W N 0 a W 9 u M S 9 S Z X N 1 b H R z L 0 F 1 d G 9 S Z W 1 v d m V k Q 2 9 s d W 1 u c z E u e 1 R h c m d l d C B S Y X R l I F R v I C g l K S w 5 f S Z x d W 9 0 O y w m c X V v d D t T Z W N 0 a W 9 u M S 9 S Z X N 1 b H R z L 0 F 1 d G 9 S Z W 1 v d m V k Q 2 9 s d W 1 u c z E u e 0 l u d H J h I E R h e S A t I E x v d y A o J S k s M T B 9 J n F 1 b 3 Q 7 L C Z x d W 9 0 O 1 N l Y 3 R p b 2 4 x L 1 J l c 3 V s d H M v Q X V 0 b 1 J l b W 9 2 Z W R D b 2 x 1 b W 5 z M S 5 7 S W 5 0 c m E g R G F 5 I C 0 g S G l n a C A o J S k s M T F 9 J n F 1 b 3 Q 7 L C Z x d W 9 0 O 1 N l Y 3 R p b 2 4 x L 1 J l c 3 V s d H M v Q X V 0 b 1 J l b W 9 2 Z W R D b 2 x 1 b W 5 z M S 5 7 U 3 R h b m R h c m Q g R G V 2 a W F 0 a W 9 u I C g l K S w x M n 0 m c X V v d D s s J n F 1 b 3 Q 7 U 2 V j d G l v b j E v U m V z d W x 0 c y 9 B d X R v U m V t b 3 Z l Z E N v b H V t b n M x L n s z M C 1 E Y X k g Q X Z l c m F n Z S B T T 0 Z S L D E z f S Z x d W 9 0 O y w m c X V v d D t T Z W N 0 a W 9 u M S 9 S Z X N 1 b H R z L 0 F 1 d G 9 S Z W 1 v d m V k Q 2 9 s d W 1 u c z E u e z k w L U R h e S B B d m V y Y W d l I F N P R l I s M T R 9 J n F 1 b 3 Q 7 L C Z x d W 9 0 O 1 N l Y 3 R p b 2 4 x L 1 J l c 3 V s d H M v Q X V 0 b 1 J l b W 9 2 Z W R D b 2 x 1 b W 5 z M S 5 7 M T g w L U R h e S B B d m V y Y W d l I F N P R l I s M T V 9 J n F 1 b 3 Q 7 L C Z x d W 9 0 O 1 N l Y 3 R p b 2 4 x L 1 J l c 3 V s d H M v Q X V 0 b 1 J l b W 9 2 Z W R D b 2 x 1 b W 5 z M S 5 7 U 0 9 G U i B J b m R l e C w x N n 0 m c X V v d D s s J n F 1 b 3 Q 7 U 2 V j d G l v b j E v U m V z d W x 0 c y 9 B d X R v U m V t b 3 Z l Z E N v b H V t b n M x L n t S Z X Z p c 2 l v b i B J b m R p Y 2 F 0 b 3 I g K F k v T i k s M T d 9 J n F 1 b 3 Q 7 L C Z x d W 9 0 O 1 N l Y 3 R p b 2 4 x L 1 J l c 3 V s d H M v Q X V 0 b 1 J l b W 9 2 Z W R D b 2 x 1 b W 5 z M S 5 7 R m 9 v d G 5 v d G U g S U Q s M T h 9 J n F 1 b 3 Q 7 X S w m c X V v d D t S Z W x h d G l v b n N o a X B J b m Z v J n F 1 b 3 Q 7 O l t d f S I g L z 4 8 L 1 N 0 Y W J s Z U V u d H J p Z X M + P C 9 J d G V t P j x J d G V t P j x J d G V t T G 9 j Y X R p b 2 4 + P E l 0 Z W 1 U e X B l P k Z v c m 1 1 b G E 8 L 0 l 0 Z W 1 U e X B l P j x J d G V t U G F 0 a D 5 T Z W N 0 a W 9 u M S 9 S Z X N 1 b H R z L 1 N v d X J j Z T w v S X R l b V B h d G g + P C 9 J d G V t T G 9 j Y X R p b 2 4 + P F N 0 Y W J s Z U V u d H J p Z X M g L z 4 8 L 0 l 0 Z W 0 + P E l 0 Z W 0 + P E l 0 Z W 1 M b 2 N h d G l v b j 4 8 S X R l b V R 5 c G U + R m 9 y b X V s Y T w v S X R l b V R 5 c G U + P E l 0 Z W 1 Q Y X R o P l N l Y 3 R p b 2 4 x L 1 J l c 3 V s d H M v T m F 2 a W d h d G l v b i U y M D E 8 L 0 l 0 Z W 1 Q Y X R o P j w v S X R l b U x v Y 2 F 0 a W 9 u P j x T d G F i b G V F b n R y a W V z I C 8 + P C 9 J d G V t P j x J d G V t P j x J d G V t T G 9 j Y X R p b 2 4 + P E l 0 Z W 1 U e X B l P k Z v c m 1 1 b G E 8 L 0 l 0 Z W 1 U e X B l P j x J d G V t U G F 0 a D 5 T Z W N 0 a W 9 u M S 9 S Z X N 1 b H R z L 1 B y b 2 1 v d G V k J T I w a G V h Z G V y c z w v S X R l b V B h d G g + P C 9 J d G V t T G 9 j Y X R p b 2 4 + P F N 0 Y W J s Z U V u d H J p Z X M g L z 4 8 L 0 l 0 Z W 0 + P E l 0 Z W 0 + P E l 0 Z W 1 M b 2 N h d G l v b j 4 8 S X R l b V R 5 c G U + R m 9 y b X V s Y T w v S X R l b V R 5 c G U + P E l 0 Z W 1 Q Y X R o P l N l Y 3 R p b 2 4 x L 1 J l c 3 V s d H M 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g d O B 4 d T O Z P L D A N B g k q h k i G 9 w 0 B A Q E F A A S C A g B J 3 v 9 9 + R F I 2 S F B R k 6 h Y O O S A b P G h v o v y D F t u 4 y v z X Q Z W s T Q x / L O 7 K + y z t / W u b e I g h s / 5 x E B + j u j W z / g P Y z O a 4 t 2 h K c 5 G R + o n V T l L Q K B B u G v q T i k i J B x W M R S 8 O Z z A 8 G a t 3 C 0 w r l 8 B z 9 + 1 + p i 1 f w J g M m G F + 1 E F f x k w x R M c x L e h k t O S 1 G R M p T r s u c Q s b C W L c r 7 2 + Z y l 7 n E K h v a t M M g F j X 5 z p C M 0 o I e N D f f T H O 6 G u 3 j 7 F D B B g c e z V Q O 1 i x 3 U M j u O 8 b 6 8 3 X y b 7 u Z v J d B G i R z p 2 R P m l B n B w X d W t K y C Q E / o g 4 O l D N V 2 U g G H z 4 F 6 B c n p g c T s r Y 0 6 B E X f n G T 3 u Y m N Y 0 I L i y 6 L 7 o I l E z x W O 7 0 9 Y B E u J c N z A D 3 P 2 c K e M r Z C e j 4 P v p O 6 w b T 4 M e R g q f Y w T w / i Z 4 I m l g l o Z B Z P g Z l 4 D l P J e M t B 3 i h 3 v n 2 p a Y t X Q 8 j j 7 5 J Q v s P r h c 9 7 n Y z x p G h m Y c y F H / t J v Q s l 0 S D m C 9 9 H A Q K 8 C W 7 Q n e h + q P w I E x s 6 7 j M Q w d w U 1 f 4 0 2 S V E x u 6 0 M P I f U K 5 u L U Q u 3 F Y R U 4 5 f C 6 H i 6 2 2 + 2 Y + 8 v C K R 6 x 3 d E l J w + Q + 9 V C c n F f x I K l d i f r k V q X k 5 l r G a v x z I m c 8 T a z g 3 f h W R q D a 7 O B m D C p H F r X m + s u B f f g N 6 I g v E J p N N O f n 8 p C t 2 6 5 c + S z / 4 g 6 S Z T Q T 0 E j 9 c C F Z D N T e r S F 1 T S / M x w / 7 R j B 8 B g k q h k i G 9 w 0 B B w E w H Q Y J Y I Z I A W U D B A E q B B D A e v K Y G C T l d F L o + T 3 O y 8 T H g F B k S Y c Y z d h p n V e 6 X n P m Z 1 y g k T r z D 9 c J g l I W w 6 1 H c K x w F L 3 L Q P G r u h x U 9 / u M m W D e V T g 2 K P K 4 D e G 4 j r 3 n 4 8 Z s r o 4 I + D l i h J 7 K K g e s S b U N u 2 l 6 V Q = = < / D a t a M a s h u p > 
</file>

<file path=customXml/itemProps1.xml><?xml version="1.0" encoding="utf-8"?>
<ds:datastoreItem xmlns:ds="http://schemas.openxmlformats.org/officeDocument/2006/customXml" ds:itemID="{5FC2CCAF-3F0A-4F42-8ABF-5F4929AD01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2024-02-26T08:57:40Z</dcterms:created>
  <dcterms:modified xsi:type="dcterms:W3CDTF">2024-02-27T07:57:23Z</dcterms:modified>
</cp:coreProperties>
</file>