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cayala\Desktop\"/>
    </mc:Choice>
  </mc:AlternateContent>
  <xr:revisionPtr revIDLastSave="0" documentId="8_{EE57EC1B-A7B4-476D-B90F-1F8A4016975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lantilla" sheetId="1" r:id="rId1"/>
    <sheet name="VERIFICAR " sheetId="3" r:id="rId2"/>
    <sheet name="DICCIONARIO DATOS" sheetId="2" r:id="rId3"/>
  </sheets>
  <definedNames>
    <definedName name="_xlnm._FilterDatabase" localSheetId="0" hidden="1">Plantilla!$A$3:$X$124</definedName>
    <definedName name="_xlnm._FilterDatabase" localSheetId="1" hidden="1">'VERIFICAR '!$A$5:$X$125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3" l="1"/>
  <c r="W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6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F54" i="3"/>
  <c r="I54" i="3" s="1"/>
  <c r="F55" i="3"/>
  <c r="I55" i="3" s="1"/>
  <c r="F56" i="3"/>
  <c r="I56" i="3" s="1"/>
  <c r="F57" i="3"/>
  <c r="I57" i="3" s="1"/>
  <c r="F58" i="3"/>
  <c r="I58" i="3" s="1"/>
  <c r="F59" i="3"/>
  <c r="I59" i="3" s="1"/>
  <c r="F60" i="3"/>
  <c r="I60" i="3" s="1"/>
  <c r="F61" i="3"/>
  <c r="I61" i="3" s="1"/>
  <c r="F62" i="3"/>
  <c r="I62" i="3" s="1"/>
  <c r="F63" i="3"/>
  <c r="I63" i="3" s="1"/>
  <c r="F64" i="3"/>
  <c r="I64" i="3" s="1"/>
  <c r="F65" i="3"/>
  <c r="I65" i="3" s="1"/>
  <c r="F66" i="3"/>
  <c r="I66" i="3" s="1"/>
  <c r="F67" i="3"/>
  <c r="I67" i="3" s="1"/>
  <c r="F68" i="3"/>
  <c r="I68" i="3" s="1"/>
  <c r="F69" i="3"/>
  <c r="I69" i="3" s="1"/>
  <c r="F70" i="3"/>
  <c r="I70" i="3" s="1"/>
  <c r="F71" i="3"/>
  <c r="I71" i="3" s="1"/>
  <c r="F72" i="3"/>
  <c r="I72" i="3" s="1"/>
  <c r="F73" i="3"/>
  <c r="I73" i="3" s="1"/>
  <c r="F74" i="3"/>
  <c r="I74" i="3" s="1"/>
  <c r="F75" i="3"/>
  <c r="I75" i="3" s="1"/>
  <c r="F76" i="3"/>
  <c r="I76" i="3" s="1"/>
  <c r="F77" i="3"/>
  <c r="I77" i="3" s="1"/>
  <c r="F78" i="3"/>
  <c r="I78" i="3" s="1"/>
  <c r="F79" i="3"/>
  <c r="I79" i="3" s="1"/>
  <c r="F80" i="3"/>
  <c r="I80" i="3" s="1"/>
  <c r="F81" i="3"/>
  <c r="I81" i="3" s="1"/>
  <c r="F82" i="3"/>
  <c r="I82" i="3" s="1"/>
  <c r="F83" i="3"/>
  <c r="I83" i="3" s="1"/>
  <c r="F84" i="3"/>
  <c r="I84" i="3" s="1"/>
  <c r="F85" i="3"/>
  <c r="I85" i="3" s="1"/>
  <c r="F86" i="3"/>
  <c r="I86" i="3" s="1"/>
  <c r="F87" i="3"/>
  <c r="I87" i="3" s="1"/>
  <c r="F88" i="3"/>
  <c r="I88" i="3" s="1"/>
  <c r="F89" i="3"/>
  <c r="I89" i="3" s="1"/>
  <c r="F90" i="3"/>
  <c r="I90" i="3" s="1"/>
  <c r="F91" i="3"/>
  <c r="I91" i="3" s="1"/>
  <c r="F92" i="3"/>
  <c r="I92" i="3" s="1"/>
  <c r="F93" i="3"/>
  <c r="I93" i="3" s="1"/>
  <c r="F94" i="3"/>
  <c r="I94" i="3" s="1"/>
  <c r="F95" i="3"/>
  <c r="I95" i="3" s="1"/>
  <c r="F96" i="3"/>
  <c r="I96" i="3" s="1"/>
  <c r="F97" i="3"/>
  <c r="I97" i="3" s="1"/>
  <c r="F98" i="3"/>
  <c r="I98" i="3" s="1"/>
  <c r="F99" i="3"/>
  <c r="I99" i="3" s="1"/>
  <c r="F100" i="3"/>
  <c r="I100" i="3" s="1"/>
  <c r="F101" i="3"/>
  <c r="I101" i="3" s="1"/>
  <c r="F102" i="3"/>
  <c r="I102" i="3" s="1"/>
  <c r="F103" i="3"/>
  <c r="I103" i="3" s="1"/>
  <c r="F104" i="3"/>
  <c r="I104" i="3" s="1"/>
  <c r="F105" i="3"/>
  <c r="I105" i="3" s="1"/>
  <c r="F106" i="3"/>
  <c r="I106" i="3" s="1"/>
  <c r="F107" i="3"/>
  <c r="I107" i="3" s="1"/>
  <c r="F108" i="3"/>
  <c r="I108" i="3" s="1"/>
  <c r="F109" i="3"/>
  <c r="I109" i="3" s="1"/>
  <c r="F110" i="3"/>
  <c r="I110" i="3" s="1"/>
  <c r="F111" i="3"/>
  <c r="I111" i="3" s="1"/>
  <c r="F112" i="3"/>
  <c r="I112" i="3" s="1"/>
  <c r="F113" i="3"/>
  <c r="I113" i="3" s="1"/>
  <c r="F114" i="3"/>
  <c r="I114" i="3" s="1"/>
  <c r="F115" i="3"/>
  <c r="I115" i="3" s="1"/>
  <c r="F116" i="3"/>
  <c r="I116" i="3" s="1"/>
  <c r="F117" i="3"/>
  <c r="I117" i="3" s="1"/>
  <c r="F118" i="3"/>
  <c r="I118" i="3" s="1"/>
  <c r="F119" i="3"/>
  <c r="I119" i="3" s="1"/>
  <c r="F120" i="3"/>
  <c r="I120" i="3" s="1"/>
  <c r="F121" i="3"/>
  <c r="I121" i="3" s="1"/>
  <c r="F122" i="3"/>
  <c r="I122" i="3" s="1"/>
  <c r="F123" i="3"/>
  <c r="I123" i="3" s="1"/>
  <c r="F124" i="3"/>
  <c r="I124" i="3" s="1"/>
  <c r="F125" i="3"/>
  <c r="I125" i="3" s="1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6" i="3"/>
  <c r="X1" i="3"/>
  <c r="V1" i="3"/>
  <c r="T1" i="3"/>
  <c r="S1" i="3"/>
  <c r="R1" i="3"/>
  <c r="Q1" i="3"/>
  <c r="P1" i="3"/>
  <c r="N1" i="3"/>
  <c r="M1" i="3"/>
  <c r="L1" i="3"/>
  <c r="J1" i="3"/>
  <c r="H1" i="3"/>
  <c r="D1" i="3"/>
  <c r="C1" i="3"/>
  <c r="G53" i="3"/>
  <c r="K53" i="3" s="1"/>
  <c r="G52" i="3"/>
  <c r="K52" i="3" s="1"/>
  <c r="G51" i="3"/>
  <c r="K51" i="3" s="1"/>
  <c r="G50" i="3"/>
  <c r="K50" i="3" s="1"/>
  <c r="G49" i="3"/>
  <c r="K49" i="3" s="1"/>
  <c r="G48" i="3"/>
  <c r="K48" i="3" s="1"/>
  <c r="G47" i="3"/>
  <c r="K47" i="3" s="1"/>
  <c r="G46" i="3"/>
  <c r="K46" i="3" s="1"/>
  <c r="G45" i="3"/>
  <c r="K45" i="3" s="1"/>
  <c r="G44" i="3"/>
  <c r="K44" i="3" s="1"/>
  <c r="G43" i="3"/>
  <c r="K43" i="3" s="1"/>
  <c r="G42" i="3"/>
  <c r="K42" i="3" s="1"/>
  <c r="G41" i="3"/>
  <c r="K41" i="3" s="1"/>
  <c r="G40" i="3"/>
  <c r="K40" i="3" s="1"/>
  <c r="G39" i="3"/>
  <c r="K39" i="3" s="1"/>
  <c r="G38" i="3"/>
  <c r="K38" i="3" s="1"/>
  <c r="G37" i="3"/>
  <c r="K37" i="3" s="1"/>
  <c r="G36" i="3"/>
  <c r="K36" i="3" s="1"/>
  <c r="G35" i="3"/>
  <c r="K35" i="3" s="1"/>
  <c r="G34" i="3"/>
  <c r="K34" i="3" s="1"/>
  <c r="G33" i="3"/>
  <c r="K33" i="3" s="1"/>
  <c r="G32" i="3"/>
  <c r="K32" i="3" s="1"/>
  <c r="G31" i="3"/>
  <c r="K31" i="3" s="1"/>
  <c r="G30" i="3"/>
  <c r="K30" i="3" s="1"/>
  <c r="G29" i="3"/>
  <c r="K29" i="3" s="1"/>
  <c r="G28" i="3"/>
  <c r="K28" i="3" s="1"/>
  <c r="G27" i="3"/>
  <c r="K27" i="3" s="1"/>
  <c r="G26" i="3"/>
  <c r="K26" i="3" s="1"/>
  <c r="G25" i="3"/>
  <c r="K25" i="3" s="1"/>
  <c r="G24" i="3"/>
  <c r="K24" i="3" s="1"/>
  <c r="G23" i="3"/>
  <c r="K23" i="3" s="1"/>
  <c r="G22" i="3"/>
  <c r="K22" i="3" s="1"/>
  <c r="G21" i="3"/>
  <c r="K21" i="3" s="1"/>
  <c r="G20" i="3"/>
  <c r="K20" i="3" s="1"/>
  <c r="G19" i="3"/>
  <c r="K19" i="3" s="1"/>
  <c r="G18" i="3"/>
  <c r="K18" i="3" s="1"/>
  <c r="G17" i="3"/>
  <c r="K17" i="3" s="1"/>
  <c r="G16" i="3"/>
  <c r="K16" i="3" s="1"/>
  <c r="G15" i="3"/>
  <c r="K15" i="3" s="1"/>
  <c r="G14" i="3"/>
  <c r="K14" i="3" s="1"/>
  <c r="G13" i="3"/>
  <c r="K13" i="3" s="1"/>
  <c r="G12" i="3"/>
  <c r="K12" i="3" s="1"/>
  <c r="G11" i="3"/>
  <c r="K11" i="3" s="1"/>
  <c r="G10" i="3"/>
  <c r="K10" i="3" s="1"/>
  <c r="G9" i="3"/>
  <c r="K9" i="3" s="1"/>
  <c r="G8" i="3"/>
  <c r="K8" i="3" s="1"/>
  <c r="G7" i="3"/>
  <c r="K7" i="3" s="1"/>
  <c r="G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B29" i="3"/>
  <c r="B41" i="3" s="1"/>
  <c r="A29" i="3"/>
  <c r="A41" i="3" s="1"/>
  <c r="A53" i="3" s="1"/>
  <c r="A65" i="3" s="1"/>
  <c r="A77" i="3" s="1"/>
  <c r="A89" i="3" s="1"/>
  <c r="A101" i="3" s="1"/>
  <c r="A113" i="3" s="1"/>
  <c r="A125" i="3" s="1"/>
  <c r="W28" i="3"/>
  <c r="B28" i="3"/>
  <c r="B40" i="3" s="1"/>
  <c r="A28" i="3"/>
  <c r="A40" i="3" s="1"/>
  <c r="A52" i="3" s="1"/>
  <c r="A64" i="3" s="1"/>
  <c r="A76" i="3" s="1"/>
  <c r="A88" i="3" s="1"/>
  <c r="A100" i="3" s="1"/>
  <c r="A112" i="3" s="1"/>
  <c r="A124" i="3" s="1"/>
  <c r="W27" i="3"/>
  <c r="B27" i="3"/>
  <c r="B39" i="3" s="1"/>
  <c r="A27" i="3"/>
  <c r="A39" i="3" s="1"/>
  <c r="A51" i="3" s="1"/>
  <c r="A63" i="3" s="1"/>
  <c r="A75" i="3" s="1"/>
  <c r="A87" i="3" s="1"/>
  <c r="A99" i="3" s="1"/>
  <c r="A111" i="3" s="1"/>
  <c r="A123" i="3" s="1"/>
  <c r="W26" i="3"/>
  <c r="B26" i="3"/>
  <c r="A26" i="3"/>
  <c r="A38" i="3" s="1"/>
  <c r="A50" i="3" s="1"/>
  <c r="A62" i="3" s="1"/>
  <c r="A74" i="3" s="1"/>
  <c r="A86" i="3" s="1"/>
  <c r="A98" i="3" s="1"/>
  <c r="A110" i="3" s="1"/>
  <c r="A122" i="3" s="1"/>
  <c r="W25" i="3"/>
  <c r="B25" i="3"/>
  <c r="B37" i="3" s="1"/>
  <c r="B49" i="3" s="1"/>
  <c r="A25" i="3"/>
  <c r="A37" i="3" s="1"/>
  <c r="A49" i="3" s="1"/>
  <c r="A61" i="3" s="1"/>
  <c r="A73" i="3" s="1"/>
  <c r="A85" i="3" s="1"/>
  <c r="A97" i="3" s="1"/>
  <c r="A109" i="3" s="1"/>
  <c r="A121" i="3" s="1"/>
  <c r="W24" i="3"/>
  <c r="B24" i="3"/>
  <c r="A24" i="3"/>
  <c r="A36" i="3" s="1"/>
  <c r="A48" i="3" s="1"/>
  <c r="A60" i="3" s="1"/>
  <c r="A72" i="3" s="1"/>
  <c r="A84" i="3" s="1"/>
  <c r="A96" i="3" s="1"/>
  <c r="A108" i="3" s="1"/>
  <c r="A120" i="3" s="1"/>
  <c r="W23" i="3"/>
  <c r="B23" i="3"/>
  <c r="B35" i="3" s="1"/>
  <c r="B47" i="3" s="1"/>
  <c r="A23" i="3"/>
  <c r="A35" i="3" s="1"/>
  <c r="A47" i="3" s="1"/>
  <c r="A59" i="3" s="1"/>
  <c r="A71" i="3" s="1"/>
  <c r="A83" i="3" s="1"/>
  <c r="A95" i="3" s="1"/>
  <c r="A107" i="3" s="1"/>
  <c r="A119" i="3" s="1"/>
  <c r="W22" i="3"/>
  <c r="B22" i="3"/>
  <c r="A22" i="3"/>
  <c r="A34" i="3" s="1"/>
  <c r="A46" i="3" s="1"/>
  <c r="A58" i="3" s="1"/>
  <c r="A70" i="3" s="1"/>
  <c r="A82" i="3" s="1"/>
  <c r="A94" i="3" s="1"/>
  <c r="A106" i="3" s="1"/>
  <c r="A118" i="3" s="1"/>
  <c r="W21" i="3"/>
  <c r="B21" i="3"/>
  <c r="B33" i="3" s="1"/>
  <c r="A21" i="3"/>
  <c r="A33" i="3" s="1"/>
  <c r="A45" i="3" s="1"/>
  <c r="A57" i="3" s="1"/>
  <c r="A69" i="3" s="1"/>
  <c r="A81" i="3" s="1"/>
  <c r="A93" i="3" s="1"/>
  <c r="A105" i="3" s="1"/>
  <c r="A117" i="3" s="1"/>
  <c r="W20" i="3"/>
  <c r="B20" i="3"/>
  <c r="B32" i="3" s="1"/>
  <c r="A20" i="3"/>
  <c r="A32" i="3" s="1"/>
  <c r="A44" i="3" s="1"/>
  <c r="A56" i="3" s="1"/>
  <c r="A68" i="3" s="1"/>
  <c r="A80" i="3" s="1"/>
  <c r="A92" i="3" s="1"/>
  <c r="A104" i="3" s="1"/>
  <c r="A116" i="3" s="1"/>
  <c r="W19" i="3"/>
  <c r="B19" i="3"/>
  <c r="B31" i="3" s="1"/>
  <c r="A19" i="3"/>
  <c r="A31" i="3" s="1"/>
  <c r="A43" i="3" s="1"/>
  <c r="A55" i="3" s="1"/>
  <c r="A67" i="3" s="1"/>
  <c r="A79" i="3" s="1"/>
  <c r="A91" i="3" s="1"/>
  <c r="A103" i="3" s="1"/>
  <c r="A115" i="3" s="1"/>
  <c r="W18" i="3"/>
  <c r="B18" i="3"/>
  <c r="A18" i="3"/>
  <c r="A30" i="3" s="1"/>
  <c r="A42" i="3" s="1"/>
  <c r="A54" i="3" s="1"/>
  <c r="A66" i="3" s="1"/>
  <c r="A78" i="3" s="1"/>
  <c r="A90" i="3" s="1"/>
  <c r="A102" i="3" s="1"/>
  <c r="A114" i="3" s="1"/>
  <c r="W17" i="3"/>
  <c r="W16" i="3"/>
  <c r="W15" i="3"/>
  <c r="W14" i="3"/>
  <c r="W13" i="3"/>
  <c r="W12" i="3"/>
  <c r="W11" i="3"/>
  <c r="W10" i="3"/>
  <c r="W9" i="3"/>
  <c r="W8" i="3"/>
  <c r="W7" i="3"/>
  <c r="O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U6" i="1"/>
  <c r="W6" i="1"/>
  <c r="U7" i="1"/>
  <c r="W7" i="1"/>
  <c r="U8" i="1"/>
  <c r="W8" i="1"/>
  <c r="U9" i="1"/>
  <c r="W9" i="1"/>
  <c r="U10" i="1"/>
  <c r="W10" i="1"/>
  <c r="U11" i="1"/>
  <c r="W11" i="1"/>
  <c r="U12" i="1"/>
  <c r="W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U34" i="1"/>
  <c r="W34" i="1"/>
  <c r="U35" i="1"/>
  <c r="W35" i="1"/>
  <c r="U36" i="1"/>
  <c r="W36" i="1"/>
  <c r="U37" i="1"/>
  <c r="W37" i="1"/>
  <c r="U38" i="1"/>
  <c r="W38" i="1"/>
  <c r="U39" i="1"/>
  <c r="W39" i="1"/>
  <c r="U40" i="1"/>
  <c r="W40" i="1"/>
  <c r="U41" i="1"/>
  <c r="W41" i="1"/>
  <c r="U42" i="1"/>
  <c r="W42" i="1"/>
  <c r="U43" i="1"/>
  <c r="W43" i="1"/>
  <c r="U44" i="1"/>
  <c r="W44" i="1"/>
  <c r="U45" i="1"/>
  <c r="W45" i="1"/>
  <c r="U46" i="1"/>
  <c r="W46" i="1"/>
  <c r="U47" i="1"/>
  <c r="W47" i="1"/>
  <c r="U48" i="1"/>
  <c r="W48" i="1"/>
  <c r="U49" i="1"/>
  <c r="W49" i="1"/>
  <c r="U50" i="1"/>
  <c r="W50" i="1"/>
  <c r="U51" i="1"/>
  <c r="W51" i="1"/>
  <c r="U52" i="1"/>
  <c r="W52" i="1"/>
  <c r="U53" i="1"/>
  <c r="W53" i="1"/>
  <c r="U54" i="1"/>
  <c r="W54" i="1"/>
  <c r="U55" i="1"/>
  <c r="W55" i="1"/>
  <c r="U56" i="1"/>
  <c r="W56" i="1"/>
  <c r="U57" i="1"/>
  <c r="W57" i="1"/>
  <c r="U58" i="1"/>
  <c r="W58" i="1"/>
  <c r="U59" i="1"/>
  <c r="W59" i="1"/>
  <c r="U60" i="1"/>
  <c r="W60" i="1"/>
  <c r="U61" i="1"/>
  <c r="W61" i="1"/>
  <c r="U62" i="1"/>
  <c r="W62" i="1"/>
  <c r="U63" i="1"/>
  <c r="W63" i="1"/>
  <c r="U64" i="1"/>
  <c r="W64" i="1"/>
  <c r="U65" i="1"/>
  <c r="W65" i="1"/>
  <c r="U66" i="1"/>
  <c r="W66" i="1"/>
  <c r="U67" i="1"/>
  <c r="W67" i="1"/>
  <c r="U68" i="1"/>
  <c r="W68" i="1"/>
  <c r="U69" i="1"/>
  <c r="W69" i="1"/>
  <c r="U70" i="1"/>
  <c r="W70" i="1"/>
  <c r="U71" i="1"/>
  <c r="W71" i="1"/>
  <c r="U72" i="1"/>
  <c r="W72" i="1"/>
  <c r="U73" i="1"/>
  <c r="W73" i="1"/>
  <c r="U74" i="1"/>
  <c r="W74" i="1"/>
  <c r="U75" i="1"/>
  <c r="W75" i="1"/>
  <c r="U76" i="1"/>
  <c r="W76" i="1"/>
  <c r="U77" i="1"/>
  <c r="W77" i="1"/>
  <c r="U78" i="1"/>
  <c r="W78" i="1"/>
  <c r="U79" i="1"/>
  <c r="W79" i="1"/>
  <c r="U80" i="1"/>
  <c r="W80" i="1"/>
  <c r="U81" i="1"/>
  <c r="W81" i="1"/>
  <c r="U82" i="1"/>
  <c r="W82" i="1"/>
  <c r="U83" i="1"/>
  <c r="W83" i="1"/>
  <c r="U84" i="1"/>
  <c r="W84" i="1"/>
  <c r="U85" i="1"/>
  <c r="W85" i="1"/>
  <c r="U86" i="1"/>
  <c r="W86" i="1"/>
  <c r="U87" i="1"/>
  <c r="W87" i="1"/>
  <c r="U88" i="1"/>
  <c r="W88" i="1"/>
  <c r="U89" i="1"/>
  <c r="W89" i="1"/>
  <c r="U90" i="1"/>
  <c r="W90" i="1"/>
  <c r="U91" i="1"/>
  <c r="W91" i="1"/>
  <c r="U92" i="1"/>
  <c r="W92" i="1"/>
  <c r="U93" i="1"/>
  <c r="W93" i="1"/>
  <c r="U94" i="1"/>
  <c r="W94" i="1"/>
  <c r="U95" i="1"/>
  <c r="W95" i="1"/>
  <c r="U96" i="1"/>
  <c r="W96" i="1"/>
  <c r="U97" i="1"/>
  <c r="W97" i="1"/>
  <c r="U98" i="1"/>
  <c r="W98" i="1"/>
  <c r="U99" i="1"/>
  <c r="W99" i="1"/>
  <c r="U100" i="1"/>
  <c r="W100" i="1"/>
  <c r="U101" i="1"/>
  <c r="W101" i="1"/>
  <c r="U102" i="1"/>
  <c r="W102" i="1"/>
  <c r="U103" i="1"/>
  <c r="W103" i="1"/>
  <c r="U104" i="1"/>
  <c r="W104" i="1"/>
  <c r="U105" i="1"/>
  <c r="W105" i="1"/>
  <c r="U106" i="1"/>
  <c r="W106" i="1"/>
  <c r="U107" i="1"/>
  <c r="W107" i="1"/>
  <c r="U108" i="1"/>
  <c r="W108" i="1"/>
  <c r="U109" i="1"/>
  <c r="W109" i="1"/>
  <c r="U110" i="1"/>
  <c r="W110" i="1"/>
  <c r="U111" i="1"/>
  <c r="W111" i="1"/>
  <c r="U112" i="1"/>
  <c r="W112" i="1"/>
  <c r="U113" i="1"/>
  <c r="W113" i="1"/>
  <c r="U114" i="1"/>
  <c r="W114" i="1"/>
  <c r="U115" i="1"/>
  <c r="W115" i="1"/>
  <c r="U116" i="1"/>
  <c r="W116" i="1"/>
  <c r="U117" i="1"/>
  <c r="W117" i="1"/>
  <c r="U118" i="1"/>
  <c r="W118" i="1"/>
  <c r="U119" i="1"/>
  <c r="W119" i="1"/>
  <c r="U120" i="1"/>
  <c r="W120" i="1"/>
  <c r="U121" i="1"/>
  <c r="W121" i="1"/>
  <c r="U122" i="1"/>
  <c r="W122" i="1"/>
  <c r="U123" i="1"/>
  <c r="W123" i="1"/>
  <c r="U124" i="1"/>
  <c r="W124" i="1"/>
  <c r="W5" i="1"/>
  <c r="U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" i="1"/>
  <c r="W1" i="3" l="1"/>
  <c r="U1" i="3"/>
  <c r="O1" i="3"/>
  <c r="E1" i="3"/>
  <c r="F27" i="3"/>
  <c r="I27" i="3" s="1"/>
  <c r="F20" i="3"/>
  <c r="I20" i="3" s="1"/>
  <c r="F36" i="3"/>
  <c r="I36" i="3" s="1"/>
  <c r="F52" i="3"/>
  <c r="I52" i="3" s="1"/>
  <c r="F13" i="3"/>
  <c r="I13" i="3" s="1"/>
  <c r="F29" i="3"/>
  <c r="I29" i="3" s="1"/>
  <c r="F37" i="3"/>
  <c r="I37" i="3" s="1"/>
  <c r="F45" i="3"/>
  <c r="I45" i="3" s="1"/>
  <c r="F53" i="3"/>
  <c r="I53" i="3" s="1"/>
  <c r="F14" i="3"/>
  <c r="I14" i="3" s="1"/>
  <c r="F22" i="3"/>
  <c r="I22" i="3" s="1"/>
  <c r="F30" i="3"/>
  <c r="I30" i="3" s="1"/>
  <c r="F38" i="3"/>
  <c r="I38" i="3" s="1"/>
  <c r="F46" i="3"/>
  <c r="I46" i="3" s="1"/>
  <c r="F15" i="3"/>
  <c r="I15" i="3" s="1"/>
  <c r="F31" i="3"/>
  <c r="I31" i="3" s="1"/>
  <c r="F24" i="3"/>
  <c r="I24" i="3" s="1"/>
  <c r="F9" i="3"/>
  <c r="I9" i="3" s="1"/>
  <c r="F17" i="3"/>
  <c r="I17" i="3" s="1"/>
  <c r="F25" i="3"/>
  <c r="I25" i="3" s="1"/>
  <c r="F33" i="3"/>
  <c r="I33" i="3" s="1"/>
  <c r="F41" i="3"/>
  <c r="I41" i="3" s="1"/>
  <c r="F49" i="3"/>
  <c r="I49" i="3" s="1"/>
  <c r="F11" i="3"/>
  <c r="I11" i="3" s="1"/>
  <c r="F19" i="3"/>
  <c r="I19" i="3" s="1"/>
  <c r="F35" i="3"/>
  <c r="I35" i="3" s="1"/>
  <c r="F43" i="3"/>
  <c r="I43" i="3" s="1"/>
  <c r="F51" i="3"/>
  <c r="I51" i="3" s="1"/>
  <c r="F12" i="3"/>
  <c r="I12" i="3" s="1"/>
  <c r="F28" i="3"/>
  <c r="I28" i="3" s="1"/>
  <c r="F44" i="3"/>
  <c r="I44" i="3" s="1"/>
  <c r="F21" i="3"/>
  <c r="I21" i="3" s="1"/>
  <c r="K6" i="3"/>
  <c r="F6" i="3"/>
  <c r="I6" i="3" s="1"/>
  <c r="F7" i="3"/>
  <c r="I7" i="3" s="1"/>
  <c r="F23" i="3"/>
  <c r="I23" i="3" s="1"/>
  <c r="F39" i="3"/>
  <c r="I39" i="3" s="1"/>
  <c r="F47" i="3"/>
  <c r="I47" i="3" s="1"/>
  <c r="F8" i="3"/>
  <c r="I8" i="3" s="1"/>
  <c r="F16" i="3"/>
  <c r="I16" i="3" s="1"/>
  <c r="F32" i="3"/>
  <c r="I32" i="3" s="1"/>
  <c r="F40" i="3"/>
  <c r="I40" i="3" s="1"/>
  <c r="F48" i="3"/>
  <c r="I48" i="3" s="1"/>
  <c r="F10" i="3"/>
  <c r="I10" i="3" s="1"/>
  <c r="F18" i="3"/>
  <c r="I18" i="3" s="1"/>
  <c r="F26" i="3"/>
  <c r="I26" i="3" s="1"/>
  <c r="F34" i="3"/>
  <c r="I34" i="3" s="1"/>
  <c r="F42" i="3"/>
  <c r="I42" i="3" s="1"/>
  <c r="F50" i="3"/>
  <c r="I50" i="3" s="1"/>
  <c r="G1" i="3"/>
  <c r="B34" i="3"/>
  <c r="B36" i="3"/>
  <c r="B48" i="3" s="1"/>
  <c r="B59" i="3"/>
  <c r="B43" i="3"/>
  <c r="B45" i="3"/>
  <c r="B51" i="3"/>
  <c r="B52" i="3"/>
  <c r="B44" i="3"/>
  <c r="B53" i="3"/>
  <c r="B61" i="3"/>
  <c r="B30" i="3"/>
  <c r="B38" i="3"/>
  <c r="F101" i="1"/>
  <c r="F77" i="1"/>
  <c r="F65" i="1"/>
  <c r="F55" i="1"/>
  <c r="F59" i="1"/>
  <c r="F60" i="1"/>
  <c r="F63" i="1"/>
  <c r="F64" i="1"/>
  <c r="F68" i="1"/>
  <c r="F69" i="1"/>
  <c r="F71" i="1"/>
  <c r="F72" i="1"/>
  <c r="F73" i="1"/>
  <c r="F78" i="1"/>
  <c r="F79" i="1"/>
  <c r="F80" i="1"/>
  <c r="F81" i="1"/>
  <c r="F82" i="1"/>
  <c r="F83" i="1"/>
  <c r="F85" i="1"/>
  <c r="F86" i="1"/>
  <c r="F87" i="1"/>
  <c r="F88" i="1"/>
  <c r="F91" i="1"/>
  <c r="F95" i="1"/>
  <c r="F99" i="1"/>
  <c r="F104" i="1"/>
  <c r="F105" i="1"/>
  <c r="F109" i="1"/>
  <c r="F110" i="1"/>
  <c r="F112" i="1"/>
  <c r="F114" i="1"/>
  <c r="F115" i="1"/>
  <c r="F117" i="1"/>
  <c r="F118" i="1"/>
  <c r="F119" i="1"/>
  <c r="F121" i="1"/>
  <c r="F122" i="1"/>
  <c r="F123" i="1"/>
  <c r="F53" i="1"/>
  <c r="F54" i="1"/>
  <c r="F56" i="1"/>
  <c r="F57" i="1"/>
  <c r="F58" i="1"/>
  <c r="F61" i="1"/>
  <c r="F62" i="1"/>
  <c r="F66" i="1"/>
  <c r="F67" i="1"/>
  <c r="F70" i="1"/>
  <c r="F74" i="1"/>
  <c r="F75" i="1"/>
  <c r="F76" i="1"/>
  <c r="F84" i="1"/>
  <c r="F89" i="1"/>
  <c r="F90" i="1"/>
  <c r="F92" i="1"/>
  <c r="F93" i="1"/>
  <c r="F94" i="1"/>
  <c r="F96" i="1"/>
  <c r="F97" i="1"/>
  <c r="F98" i="1"/>
  <c r="F100" i="1"/>
  <c r="F102" i="1"/>
  <c r="F103" i="1"/>
  <c r="F106" i="1"/>
  <c r="F107" i="1"/>
  <c r="F108" i="1"/>
  <c r="F111" i="1"/>
  <c r="F113" i="1"/>
  <c r="F116" i="1"/>
  <c r="F120" i="1"/>
  <c r="F124" i="1"/>
  <c r="F1" i="3" l="1"/>
  <c r="K1" i="3"/>
  <c r="B46" i="3"/>
  <c r="B58" i="3" s="1"/>
  <c r="B60" i="3"/>
  <c r="B72" i="3" s="1"/>
  <c r="B42" i="3"/>
  <c r="B65" i="3"/>
  <c r="B57" i="3"/>
  <c r="B63" i="3"/>
  <c r="B56" i="3"/>
  <c r="B55" i="3"/>
  <c r="B73" i="3"/>
  <c r="B50" i="3"/>
  <c r="B64" i="3"/>
  <c r="B71" i="3"/>
  <c r="B28" i="1"/>
  <c r="B40" i="1" s="1"/>
  <c r="B52" i="1" s="1"/>
  <c r="B64" i="1" s="1"/>
  <c r="B76" i="1" s="1"/>
  <c r="B88" i="1" s="1"/>
  <c r="B100" i="1" s="1"/>
  <c r="B112" i="1" s="1"/>
  <c r="B124" i="1" s="1"/>
  <c r="A28" i="1"/>
  <c r="A40" i="1" s="1"/>
  <c r="A52" i="1" s="1"/>
  <c r="A64" i="1" s="1"/>
  <c r="A76" i="1" s="1"/>
  <c r="A88" i="1" s="1"/>
  <c r="A100" i="1" s="1"/>
  <c r="A112" i="1" s="1"/>
  <c r="A124" i="1" s="1"/>
  <c r="B27" i="1"/>
  <c r="B39" i="1" s="1"/>
  <c r="B51" i="1" s="1"/>
  <c r="B63" i="1" s="1"/>
  <c r="B75" i="1" s="1"/>
  <c r="B87" i="1" s="1"/>
  <c r="B99" i="1" s="1"/>
  <c r="B111" i="1" s="1"/>
  <c r="B123" i="1" s="1"/>
  <c r="A27" i="1"/>
  <c r="A39" i="1" s="1"/>
  <c r="A51" i="1" s="1"/>
  <c r="A63" i="1" s="1"/>
  <c r="A75" i="1" s="1"/>
  <c r="A87" i="1" s="1"/>
  <c r="A99" i="1" s="1"/>
  <c r="A111" i="1" s="1"/>
  <c r="A123" i="1" s="1"/>
  <c r="B26" i="1"/>
  <c r="B38" i="1" s="1"/>
  <c r="B50" i="1" s="1"/>
  <c r="B62" i="1" s="1"/>
  <c r="B74" i="1" s="1"/>
  <c r="B86" i="1" s="1"/>
  <c r="B98" i="1" s="1"/>
  <c r="B110" i="1" s="1"/>
  <c r="B122" i="1" s="1"/>
  <c r="A26" i="1"/>
  <c r="A38" i="1" s="1"/>
  <c r="A50" i="1" s="1"/>
  <c r="A62" i="1" s="1"/>
  <c r="A74" i="1" s="1"/>
  <c r="A86" i="1" s="1"/>
  <c r="A98" i="1" s="1"/>
  <c r="A110" i="1" s="1"/>
  <c r="A122" i="1" s="1"/>
  <c r="B25" i="1"/>
  <c r="B37" i="1" s="1"/>
  <c r="B49" i="1" s="1"/>
  <c r="B61" i="1" s="1"/>
  <c r="B73" i="1" s="1"/>
  <c r="B85" i="1" s="1"/>
  <c r="B97" i="1" s="1"/>
  <c r="B109" i="1" s="1"/>
  <c r="B121" i="1" s="1"/>
  <c r="A25" i="1"/>
  <c r="A37" i="1" s="1"/>
  <c r="A49" i="1" s="1"/>
  <c r="A61" i="1" s="1"/>
  <c r="A73" i="1" s="1"/>
  <c r="A85" i="1" s="1"/>
  <c r="A97" i="1" s="1"/>
  <c r="A109" i="1" s="1"/>
  <c r="A121" i="1" s="1"/>
  <c r="B24" i="1"/>
  <c r="B36" i="1" s="1"/>
  <c r="B48" i="1" s="1"/>
  <c r="B60" i="1" s="1"/>
  <c r="B72" i="1" s="1"/>
  <c r="B84" i="1" s="1"/>
  <c r="B96" i="1" s="1"/>
  <c r="B108" i="1" s="1"/>
  <c r="B120" i="1" s="1"/>
  <c r="A24" i="1"/>
  <c r="A36" i="1" s="1"/>
  <c r="A48" i="1" s="1"/>
  <c r="A60" i="1" s="1"/>
  <c r="A72" i="1" s="1"/>
  <c r="A84" i="1" s="1"/>
  <c r="A96" i="1" s="1"/>
  <c r="A108" i="1" s="1"/>
  <c r="A120" i="1" s="1"/>
  <c r="B23" i="1"/>
  <c r="B35" i="1" s="1"/>
  <c r="B47" i="1" s="1"/>
  <c r="B59" i="1" s="1"/>
  <c r="B71" i="1" s="1"/>
  <c r="B83" i="1" s="1"/>
  <c r="B95" i="1" s="1"/>
  <c r="B107" i="1" s="1"/>
  <c r="B119" i="1" s="1"/>
  <c r="A23" i="1"/>
  <c r="A35" i="1" s="1"/>
  <c r="A47" i="1" s="1"/>
  <c r="A59" i="1" s="1"/>
  <c r="A71" i="1" s="1"/>
  <c r="A83" i="1" s="1"/>
  <c r="A95" i="1" s="1"/>
  <c r="A107" i="1" s="1"/>
  <c r="A119" i="1" s="1"/>
  <c r="B22" i="1"/>
  <c r="B34" i="1" s="1"/>
  <c r="B46" i="1" s="1"/>
  <c r="B58" i="1" s="1"/>
  <c r="B70" i="1" s="1"/>
  <c r="B82" i="1" s="1"/>
  <c r="B94" i="1" s="1"/>
  <c r="B106" i="1" s="1"/>
  <c r="B118" i="1" s="1"/>
  <c r="A22" i="1"/>
  <c r="A34" i="1" s="1"/>
  <c r="A46" i="1" s="1"/>
  <c r="A58" i="1" s="1"/>
  <c r="A70" i="1" s="1"/>
  <c r="A82" i="1" s="1"/>
  <c r="A94" i="1" s="1"/>
  <c r="A106" i="1" s="1"/>
  <c r="A118" i="1" s="1"/>
  <c r="B21" i="1"/>
  <c r="B33" i="1" s="1"/>
  <c r="B45" i="1" s="1"/>
  <c r="B57" i="1" s="1"/>
  <c r="B69" i="1" s="1"/>
  <c r="B81" i="1" s="1"/>
  <c r="B93" i="1" s="1"/>
  <c r="B105" i="1" s="1"/>
  <c r="B117" i="1" s="1"/>
  <c r="A21" i="1"/>
  <c r="A33" i="1" s="1"/>
  <c r="A45" i="1" s="1"/>
  <c r="A57" i="1" s="1"/>
  <c r="A69" i="1" s="1"/>
  <c r="A81" i="1" s="1"/>
  <c r="A93" i="1" s="1"/>
  <c r="A105" i="1" s="1"/>
  <c r="A117" i="1" s="1"/>
  <c r="B20" i="1"/>
  <c r="B32" i="1" s="1"/>
  <c r="B44" i="1" s="1"/>
  <c r="B56" i="1" s="1"/>
  <c r="B68" i="1" s="1"/>
  <c r="B80" i="1" s="1"/>
  <c r="B92" i="1" s="1"/>
  <c r="B104" i="1" s="1"/>
  <c r="B116" i="1" s="1"/>
  <c r="A20" i="1"/>
  <c r="A32" i="1" s="1"/>
  <c r="A44" i="1" s="1"/>
  <c r="A56" i="1" s="1"/>
  <c r="A68" i="1" s="1"/>
  <c r="A80" i="1" s="1"/>
  <c r="A92" i="1" s="1"/>
  <c r="A104" i="1" s="1"/>
  <c r="A116" i="1" s="1"/>
  <c r="B19" i="1"/>
  <c r="B31" i="1" s="1"/>
  <c r="B43" i="1" s="1"/>
  <c r="B55" i="1" s="1"/>
  <c r="B67" i="1" s="1"/>
  <c r="B79" i="1" s="1"/>
  <c r="B91" i="1" s="1"/>
  <c r="B103" i="1" s="1"/>
  <c r="B115" i="1" s="1"/>
  <c r="A19" i="1"/>
  <c r="A31" i="1" s="1"/>
  <c r="A43" i="1" s="1"/>
  <c r="A55" i="1" s="1"/>
  <c r="A67" i="1" s="1"/>
  <c r="A79" i="1" s="1"/>
  <c r="A91" i="1" s="1"/>
  <c r="A103" i="1" s="1"/>
  <c r="A115" i="1" s="1"/>
  <c r="B18" i="1"/>
  <c r="B30" i="1" s="1"/>
  <c r="B42" i="1" s="1"/>
  <c r="B54" i="1" s="1"/>
  <c r="B66" i="1" s="1"/>
  <c r="B78" i="1" s="1"/>
  <c r="B90" i="1" s="1"/>
  <c r="B102" i="1" s="1"/>
  <c r="B114" i="1" s="1"/>
  <c r="A18" i="1"/>
  <c r="A30" i="1" s="1"/>
  <c r="A42" i="1" s="1"/>
  <c r="A54" i="1" s="1"/>
  <c r="A66" i="1" s="1"/>
  <c r="A78" i="1" s="1"/>
  <c r="A90" i="1" s="1"/>
  <c r="A102" i="1" s="1"/>
  <c r="A114" i="1" s="1"/>
  <c r="B17" i="1"/>
  <c r="B29" i="1" s="1"/>
  <c r="B41" i="1" s="1"/>
  <c r="B53" i="1" s="1"/>
  <c r="B65" i="1" s="1"/>
  <c r="B77" i="1" s="1"/>
  <c r="B89" i="1" s="1"/>
  <c r="B101" i="1" s="1"/>
  <c r="B113" i="1" s="1"/>
  <c r="A17" i="1"/>
  <c r="A29" i="1" s="1"/>
  <c r="A41" i="1" s="1"/>
  <c r="A53" i="1" s="1"/>
  <c r="A65" i="1" s="1"/>
  <c r="A77" i="1" s="1"/>
  <c r="A89" i="1" s="1"/>
  <c r="A101" i="1" s="1"/>
  <c r="A113" i="1" s="1"/>
  <c r="B69" i="3" l="1"/>
  <c r="B67" i="3"/>
  <c r="B76" i="3"/>
  <c r="B75" i="3"/>
  <c r="B83" i="3"/>
  <c r="B68" i="3"/>
  <c r="B62" i="3"/>
  <c r="B84" i="3"/>
  <c r="B77" i="3"/>
  <c r="B85" i="3"/>
  <c r="B70" i="3"/>
  <c r="B54" i="3"/>
  <c r="B66" i="3" l="1"/>
  <c r="B87" i="3"/>
  <c r="B97" i="3"/>
  <c r="B82" i="3"/>
  <c r="B80" i="3"/>
  <c r="B79" i="3"/>
  <c r="B88" i="3"/>
  <c r="B89" i="3"/>
  <c r="B81" i="3"/>
  <c r="B96" i="3"/>
  <c r="B74" i="3"/>
  <c r="B95" i="3"/>
  <c r="B101" i="3" l="1"/>
  <c r="B86" i="3"/>
  <c r="B100" i="3"/>
  <c r="B109" i="3"/>
  <c r="B91" i="3"/>
  <c r="B94" i="3"/>
  <c r="B99" i="3"/>
  <c r="B107" i="3"/>
  <c r="B108" i="3"/>
  <c r="B93" i="3"/>
  <c r="B92" i="3"/>
  <c r="B78" i="3"/>
  <c r="B120" i="3" l="1"/>
  <c r="B103" i="3"/>
  <c r="B121" i="3"/>
  <c r="B104" i="3"/>
  <c r="B111" i="3"/>
  <c r="B112" i="3"/>
  <c r="B105" i="3"/>
  <c r="B106" i="3"/>
  <c r="B113" i="3"/>
  <c r="B90" i="3"/>
  <c r="B119" i="3"/>
  <c r="B98" i="3"/>
  <c r="B118" i="3" l="1"/>
  <c r="B116" i="3"/>
  <c r="B115" i="3"/>
  <c r="B102" i="3"/>
  <c r="B110" i="3"/>
  <c r="B124" i="3"/>
  <c r="B123" i="3"/>
  <c r="B117" i="3"/>
  <c r="B125" i="3"/>
  <c r="B114" i="3" l="1"/>
  <c r="B122" i="3"/>
</calcChain>
</file>

<file path=xl/sharedStrings.xml><?xml version="1.0" encoding="utf-8"?>
<sst xmlns="http://schemas.openxmlformats.org/spreadsheetml/2006/main" count="202" uniqueCount="73">
  <si>
    <t>NRO ANHO</t>
  </si>
  <si>
    <t>NRO MES</t>
  </si>
  <si>
    <t>Explicación ( en caso de superar 5%)</t>
  </si>
  <si>
    <t>Movimiento de la reserva  (liberación más constitución) (VLR_RESV) (Circular 035)</t>
  </si>
  <si>
    <t>Liberación de reserva de avisados y matemática y  constitución de reservas para siniestros avisados y matemática (valor mes-no acumulado)(Formato 290)</t>
  </si>
  <si>
    <t>Saldo de la Reserva (SLD_Resv) (Circular 035)</t>
  </si>
  <si>
    <t>Saldo de la Reserva (Total reserva) (Formato 394)</t>
  </si>
  <si>
    <t xml:space="preserve">Saldo de la Reserva de avisados según estados contables de la compañía. </t>
  </si>
  <si>
    <t xml:space="preserve">Saldo de la Reserva matematica según estados contables de la compañía. </t>
  </si>
  <si>
    <t>Diferencia Porcentual ( (Columna Saldo de la Reserva (SLD_Resv) (Circular 035)/Columna Saldo de la Reserva de avisados según estados contables de la compañía. )-1)</t>
  </si>
  <si>
    <t>Diferencia Porcentual ( (Columna Saldo de la Reserva (Total reserva) (Formato 394)/Saldo de la Reserva matematica según estados contables de la compañía. )-1)</t>
  </si>
  <si>
    <t>Sinistros Liquidados = pagados + mesadas</t>
  </si>
  <si>
    <r>
      <rPr>
        <b/>
        <sz val="11"/>
        <color theme="1"/>
        <rFont val="Calibri"/>
        <family val="2"/>
      </rPr>
      <t>Siniestros Liquidados</t>
    </r>
    <r>
      <rPr>
        <sz val="11"/>
        <color theme="1"/>
        <rFont val="Calibri"/>
        <family val="2"/>
        <scheme val="minor"/>
      </rPr>
      <t xml:space="preserve"> (valor del mes, no acumulado) (</t>
    </r>
    <r>
      <rPr>
        <b/>
        <sz val="11"/>
        <color theme="1"/>
        <rFont val="Calibri"/>
        <family val="2"/>
        <scheme val="minor"/>
      </rPr>
      <t>Formato 290</t>
    </r>
    <r>
      <rPr>
        <sz val="11"/>
        <color theme="1"/>
        <rFont val="Calibri"/>
        <family val="2"/>
        <scheme val="minor"/>
      </rPr>
      <t>) (suma de siniestros pagados mas lo correspondiente a mesadas)</t>
    </r>
  </si>
  <si>
    <t>AÑO</t>
  </si>
  <si>
    <t>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</si>
  <si>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</si>
  <si>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</si>
  <si>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</si>
  <si>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</si>
  <si>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</si>
  <si>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</si>
  <si>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</si>
  <si>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</si>
  <si>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</si>
  <si>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</si>
  <si>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</si>
  <si>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</si>
  <si>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</si>
  <si>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</si>
  <si>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</si>
  <si>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</si>
  <si>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</si>
  <si>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</si>
  <si>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</si>
  <si>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</si>
  <si>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</si>
  <si>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</si>
  <si>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</si>
  <si>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</si>
  <si>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Columna</t>
  </si>
  <si>
    <t>Valor pagado (VLR_PAGO) (Circular 035)</t>
  </si>
  <si>
    <r>
      <t xml:space="preserve">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 (tener en cuenta el número de mesadas y las retroactivas)</t>
    </r>
  </si>
  <si>
    <t>Total Liquidado (Suma Valor pagado (VLR_PAGO) (Circular 035) + Valor mesadas (Tomar como fuente lo consignado en el formato 394))</t>
  </si>
  <si>
    <t>(C / F) -1</t>
  </si>
  <si>
    <t>"Pagados" Diferencia Porcentual ( (Columna Valor pagado (VLR_PAGO) (Circular 035)/Columna Siniestros pagados sin masadas  (valor contable que su compañia tenga))-1)</t>
  </si>
  <si>
    <r>
      <t xml:space="preserve">"Mesadas" Diferencia Porcentual ( (Columna 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)/mesadas pensionales (valor contable que su compañia tenga))-1)</t>
    </r>
  </si>
  <si>
    <r>
      <rPr>
        <b/>
        <sz val="11"/>
        <color theme="1"/>
        <rFont val="Calibri"/>
        <family val="2"/>
      </rPr>
      <t>Siniestros Pagados</t>
    </r>
    <r>
      <rPr>
        <sz val="11"/>
        <color theme="1"/>
        <rFont val="Calibri"/>
        <family val="2"/>
        <scheme val="minor"/>
      </rPr>
      <t xml:space="preserve"> sin incluir mesadas (valor contable que su compañia tenga)</t>
    </r>
    <r>
      <rPr>
        <b/>
        <sz val="11"/>
        <color theme="1"/>
        <rFont val="Calibri"/>
        <family val="2"/>
        <scheme val="minor"/>
      </rPr>
      <t>(Formato 290)</t>
    </r>
  </si>
  <si>
    <r>
      <rPr>
        <b/>
        <sz val="11"/>
        <color theme="1"/>
        <rFont val="Calibri"/>
        <family val="2"/>
      </rPr>
      <t>mesadas pensionales</t>
    </r>
    <r>
      <rPr>
        <sz val="11"/>
        <color theme="1"/>
        <rFont val="Calibri"/>
        <family val="2"/>
        <scheme val="minor"/>
      </rPr>
      <t xml:space="preserve"> (valor contable que su compañia tenga) </t>
    </r>
    <r>
      <rPr>
        <b/>
        <sz val="11"/>
        <color theme="1"/>
        <rFont val="Calibri"/>
        <family val="2"/>
        <scheme val="minor"/>
      </rPr>
      <t>(Formato 290)</t>
    </r>
  </si>
  <si>
    <t>(D / G) -1</t>
  </si>
  <si>
    <t>(M / N) -1</t>
  </si>
  <si>
    <t>Diferencia Porcentual  ((M / N) -1)</t>
  </si>
  <si>
    <t>(Q / S) -1</t>
  </si>
  <si>
    <t>(R / T) -1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</si>
  <si>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</si>
  <si>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</si>
  <si>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</si>
  <si>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</si>
  <si>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</si>
  <si>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</si>
  <si>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</si>
  <si>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</si>
  <si>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</si>
  <si>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</si>
  <si>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</si>
  <si>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</si>
  <si>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ARL</t>
  </si>
  <si>
    <t xml:space="preserve"> CONTABILIDAD</t>
  </si>
  <si>
    <t>CONTABILIDAD</t>
  </si>
  <si>
    <r>
      <t xml:space="preserve">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b/>
        <sz val="11"/>
        <color theme="1"/>
        <rFont val="Calibri"/>
        <family val="2"/>
        <scheme val="minor"/>
      </rPr>
      <t>) (tener en cuenta el número de mesadas y las retroactivas)</t>
    </r>
  </si>
  <si>
    <r>
      <rPr>
        <b/>
        <sz val="11"/>
        <color theme="1"/>
        <rFont val="Calibri"/>
        <family val="2"/>
      </rPr>
      <t>Siniestros Pagados</t>
    </r>
    <r>
      <rPr>
        <b/>
        <sz val="11"/>
        <color theme="1"/>
        <rFont val="Calibri"/>
        <family val="2"/>
        <scheme val="minor"/>
      </rPr>
      <t xml:space="preserve"> sin incluir mesadas (valor contable que su compañia tenga)(Formato 290)</t>
    </r>
  </si>
  <si>
    <r>
      <rPr>
        <b/>
        <sz val="11"/>
        <color theme="1"/>
        <rFont val="Calibri"/>
        <family val="2"/>
      </rPr>
      <t>mesadas pensionales</t>
    </r>
    <r>
      <rPr>
        <b/>
        <sz val="11"/>
        <color theme="1"/>
        <rFont val="Calibri"/>
        <family val="2"/>
        <scheme val="minor"/>
      </rPr>
      <t xml:space="preserve"> (valor contable que su compañia tenga) (Formato 290)</t>
    </r>
  </si>
  <si>
    <r>
      <rPr>
        <b/>
        <sz val="11"/>
        <color theme="1"/>
        <rFont val="Calibri"/>
        <family val="2"/>
      </rPr>
      <t>Siniestros Liquidados</t>
    </r>
    <r>
      <rPr>
        <b/>
        <sz val="11"/>
        <color theme="1"/>
        <rFont val="Calibri"/>
        <family val="2"/>
        <scheme val="minor"/>
      </rPr>
      <t xml:space="preserve"> (valor del mes, no acumulado) (Formato 290) (suma de siniestros pagados mas lo correspondiente a mesadas)</t>
    </r>
  </si>
  <si>
    <r>
      <t xml:space="preserve">"Mesadas" Diferencia Porcentual ( (Columna 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b/>
        <sz val="11"/>
        <color theme="1"/>
        <rFont val="Calibri"/>
        <family val="2"/>
        <scheme val="minor"/>
      </rPr>
      <t>)/mesadas pensionales (valor contable que su compañia tenga))-1)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</si>
</sst>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(* #,##0_);_(* \(#,##0\);_(* &quot;-&quot;??_);_(@_)"/>
    <numFmt numFmtId="167" formatCode="#,##0\ ;[Red]\(#,##0\)"/>
    <numFmt numFmtId="168" formatCode="_-&quot;$&quot;\ * #.##0.00_-;\-&quot;$&quot;\ * #.##0.00_-;_-&quot;$&quot;\ * &quot;-&quot;??_-;_-@_-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/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thin">
        <color indexed="64"/>
      </right>
      <top style="dashed">
        <color theme="5" tint="-0.499984740745262"/>
      </top>
      <bottom/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theme="5" tint="-0.499984740745262"/>
      </right>
      <top/>
      <bottom/>
      <diagonal/>
    </border>
    <border>
      <left style="dashed">
        <color theme="5" tint="-0.499984740745262"/>
      </left>
      <right style="dashed">
        <color theme="5" tint="-0.499984740745262"/>
      </right>
      <top/>
      <bottom/>
      <diagonal/>
    </border>
    <border>
      <left style="dashed">
        <color theme="5" tint="-0.499984740745262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" fillId="0" borderId="0"/>
    <xf numFmtId="44" fontId="6" fillId="0" borderId="0" applyFont="0" applyFill="0" applyBorder="0" applyAlignment="0" applyProtection="0"/>
    <xf numFmtId="0" fontId="3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5" fillId="0" borderId="4" xfId="1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horizontal="center" vertical="center"/>
    </xf>
    <xf numFmtId="49" fontId="5" fillId="7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4" fillId="8" borderId="12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5" fillId="10" borderId="6" xfId="0" applyFont="1" applyFill="1" applyBorder="1" applyAlignment="1">
      <alignment horizontal="center" vertical="center"/>
    </xf>
    <xf numFmtId="165" fontId="5" fillId="0" borderId="3" xfId="2" applyNumberFormat="1" applyFont="1" applyBorder="1" applyAlignment="1">
      <alignment vertical="center"/>
    </xf>
    <xf numFmtId="0" fontId="5" fillId="7" borderId="3" xfId="0" applyFont="1" applyFill="1" applyBorder="1" applyAlignment="1">
      <alignment horizontal="center" vertical="center"/>
    </xf>
    <xf numFmtId="49" fontId="5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165" fontId="5" fillId="7" borderId="3" xfId="2" applyNumberFormat="1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166" fontId="11" fillId="0" borderId="17" xfId="2" applyNumberFormat="1" applyFont="1" applyFill="1" applyBorder="1"/>
    <xf numFmtId="165" fontId="5" fillId="0" borderId="0" xfId="2" applyNumberFormat="1" applyFont="1" applyAlignment="1">
      <alignment vertical="center"/>
    </xf>
    <xf numFmtId="165" fontId="5" fillId="0" borderId="3" xfId="0" applyNumberFormat="1" applyFont="1" applyBorder="1" applyAlignment="1">
      <alignment vertical="center"/>
    </xf>
    <xf numFmtId="165" fontId="0" fillId="0" borderId="3" xfId="2" applyNumberFormat="1" applyFont="1" applyBorder="1" applyAlignment="1">
      <alignment vertical="center"/>
    </xf>
    <xf numFmtId="167" fontId="5" fillId="7" borderId="6" xfId="0" applyNumberFormat="1" applyFont="1" applyFill="1" applyBorder="1" applyAlignment="1">
      <alignment horizontal="center" vertical="center"/>
    </xf>
    <xf numFmtId="167" fontId="5" fillId="0" borderId="9" xfId="0" applyNumberFormat="1" applyFont="1" applyBorder="1" applyAlignment="1">
      <alignment horizontal="left" vertical="center"/>
    </xf>
    <xf numFmtId="167" fontId="4" fillId="3" borderId="15" xfId="0" applyNumberFormat="1" applyFont="1" applyFill="1" applyBorder="1" applyAlignment="1">
      <alignment horizontal="left" vertical="center" wrapText="1"/>
    </xf>
    <xf numFmtId="167" fontId="5" fillId="0" borderId="4" xfId="2" applyNumberFormat="1" applyFont="1" applyBorder="1" applyAlignment="1">
      <alignment vertical="center"/>
    </xf>
    <xf numFmtId="167" fontId="5" fillId="0" borderId="3" xfId="2" applyNumberFormat="1" applyFont="1" applyBorder="1" applyAlignment="1">
      <alignment vertical="center"/>
    </xf>
    <xf numFmtId="167" fontId="5" fillId="0" borderId="0" xfId="2" applyNumberFormat="1" applyFont="1" applyAlignment="1">
      <alignment vertical="center"/>
    </xf>
    <xf numFmtId="167" fontId="5" fillId="0" borderId="3" xfId="0" applyNumberFormat="1" applyFont="1" applyBorder="1" applyAlignment="1">
      <alignment vertical="center"/>
    </xf>
    <xf numFmtId="167" fontId="5" fillId="7" borderId="3" xfId="2" applyNumberFormat="1" applyFont="1" applyFill="1" applyBorder="1" applyAlignment="1">
      <alignment vertical="center"/>
    </xf>
    <xf numFmtId="167" fontId="5" fillId="0" borderId="0" xfId="0" applyNumberFormat="1" applyFont="1" applyAlignment="1">
      <alignment vertical="center"/>
    </xf>
    <xf numFmtId="167" fontId="5" fillId="7" borderId="7" xfId="0" applyNumberFormat="1" applyFont="1" applyFill="1" applyBorder="1" applyAlignment="1">
      <alignment horizontal="center" vertical="center"/>
    </xf>
    <xf numFmtId="167" fontId="5" fillId="0" borderId="9" xfId="0" applyNumberFormat="1" applyFont="1" applyBorder="1" applyAlignment="1">
      <alignment horizontal="center" vertical="center"/>
    </xf>
    <xf numFmtId="167" fontId="5" fillId="0" borderId="10" xfId="0" applyNumberFormat="1" applyFont="1" applyBorder="1" applyAlignment="1">
      <alignment horizontal="left" vertical="center"/>
    </xf>
    <xf numFmtId="167" fontId="5" fillId="4" borderId="12" xfId="0" applyNumberFormat="1" applyFont="1" applyFill="1" applyBorder="1" applyAlignment="1">
      <alignment horizontal="left" vertical="center" wrapText="1"/>
    </xf>
    <xf numFmtId="167" fontId="5" fillId="4" borderId="13" xfId="0" applyNumberFormat="1" applyFont="1" applyFill="1" applyBorder="1" applyAlignment="1">
      <alignment horizontal="left" vertical="center" wrapText="1"/>
    </xf>
    <xf numFmtId="167" fontId="5" fillId="5" borderId="15" xfId="0" applyNumberFormat="1" applyFont="1" applyFill="1" applyBorder="1" applyAlignment="1">
      <alignment horizontal="left" vertical="center" wrapText="1"/>
    </xf>
    <xf numFmtId="167" fontId="5" fillId="6" borderId="15" xfId="0" applyNumberFormat="1" applyFont="1" applyFill="1" applyBorder="1" applyAlignment="1">
      <alignment horizontal="left" vertical="center" wrapText="1"/>
    </xf>
    <xf numFmtId="167" fontId="5" fillId="4" borderId="15" xfId="0" applyNumberFormat="1" applyFont="1" applyFill="1" applyBorder="1" applyAlignment="1">
      <alignment horizontal="left" vertical="center" wrapText="1"/>
    </xf>
    <xf numFmtId="167" fontId="5" fillId="4" borderId="16" xfId="0" applyNumberFormat="1" applyFont="1" applyFill="1" applyBorder="1" applyAlignment="1">
      <alignment horizontal="left" vertical="center" wrapText="1"/>
    </xf>
    <xf numFmtId="167" fontId="5" fillId="0" borderId="4" xfId="0" applyNumberFormat="1" applyFont="1" applyBorder="1" applyAlignment="1">
      <alignment vertical="center"/>
    </xf>
    <xf numFmtId="167" fontId="5" fillId="7" borderId="3" xfId="0" applyNumberFormat="1" applyFont="1" applyFill="1" applyBorder="1" applyAlignment="1">
      <alignment vertical="center"/>
    </xf>
    <xf numFmtId="167" fontId="12" fillId="3" borderId="12" xfId="0" applyNumberFormat="1" applyFont="1" applyFill="1" applyBorder="1" applyAlignment="1">
      <alignment horizontal="left" vertical="center" wrapText="1"/>
    </xf>
    <xf numFmtId="167" fontId="12" fillId="5" borderId="12" xfId="0" applyNumberFormat="1" applyFont="1" applyFill="1" applyBorder="1" applyAlignment="1">
      <alignment horizontal="left" vertical="center" wrapText="1"/>
    </xf>
    <xf numFmtId="167" fontId="12" fillId="6" borderId="12" xfId="0" applyNumberFormat="1" applyFont="1" applyFill="1" applyBorder="1" applyAlignment="1">
      <alignment horizontal="left" vertical="center" wrapText="1"/>
    </xf>
    <xf numFmtId="166" fontId="5" fillId="0" borderId="4" xfId="0" applyNumberFormat="1" applyFont="1" applyBorder="1" applyAlignment="1">
      <alignment vertical="center"/>
    </xf>
    <xf numFmtId="44" fontId="3" fillId="0" borderId="0" xfId="4" applyFont="1" applyFill="1"/>
    <xf numFmtId="44" fontId="3" fillId="0" borderId="0" xfId="4" applyFont="1" applyFill="1" applyBorder="1" applyAlignment="1">
      <alignment vertical="center"/>
    </xf>
    <xf numFmtId="44" fontId="3" fillId="0" borderId="0" xfId="4" applyFont="1" applyFill="1" applyAlignment="1"/>
    <xf numFmtId="168" fontId="3" fillId="0" borderId="1" xfId="5" applyNumberFormat="1" applyBorder="1"/>
    <xf numFmtId="44" fontId="5" fillId="0" borderId="4" xfId="0" applyNumberFormat="1" applyFont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165" fontId="3" fillId="0" borderId="0" xfId="2" applyNumberFormat="1" applyFont="1" applyFill="1"/>
    <xf numFmtId="165" fontId="5" fillId="0" borderId="4" xfId="2" applyNumberFormat="1" applyFont="1" applyBorder="1" applyAlignment="1">
      <alignment vertical="center"/>
    </xf>
    <xf numFmtId="165" fontId="3" fillId="0" borderId="1" xfId="2" applyNumberFormat="1" applyFont="1" applyBorder="1"/>
    <xf numFmtId="43" fontId="5" fillId="0" borderId="0" xfId="2" applyFont="1" applyAlignment="1">
      <alignment vertical="center"/>
    </xf>
    <xf numFmtId="44" fontId="2" fillId="0" borderId="0" xfId="4" applyFont="1" applyFill="1" applyBorder="1" applyAlignment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164" fontId="7" fillId="0" borderId="4" xfId="1" applyNumberFormat="1" applyFont="1" applyFill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167" fontId="7" fillId="0" borderId="9" xfId="0" applyNumberFormat="1" applyFont="1" applyBorder="1" applyAlignment="1">
      <alignment horizontal="left" vertical="center"/>
    </xf>
    <xf numFmtId="167" fontId="7" fillId="0" borderId="9" xfId="0" applyNumberFormat="1" applyFont="1" applyBorder="1" applyAlignment="1">
      <alignment horizontal="center" vertical="center"/>
    </xf>
    <xf numFmtId="167" fontId="7" fillId="0" borderId="10" xfId="0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9" borderId="12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4" borderId="12" xfId="0" applyFont="1" applyFill="1" applyBorder="1" applyAlignment="1">
      <alignment horizontal="left" vertical="center" wrapText="1"/>
    </xf>
    <xf numFmtId="167" fontId="13" fillId="3" borderId="12" xfId="0" applyNumberFormat="1" applyFont="1" applyFill="1" applyBorder="1" applyAlignment="1">
      <alignment horizontal="left" vertical="center" wrapText="1"/>
    </xf>
    <xf numFmtId="167" fontId="13" fillId="5" borderId="12" xfId="0" applyNumberFormat="1" applyFont="1" applyFill="1" applyBorder="1" applyAlignment="1">
      <alignment horizontal="left" vertical="center" wrapText="1"/>
    </xf>
    <xf numFmtId="167" fontId="13" fillId="6" borderId="12" xfId="0" applyNumberFormat="1" applyFont="1" applyFill="1" applyBorder="1" applyAlignment="1">
      <alignment horizontal="left" vertical="center" wrapText="1"/>
    </xf>
    <xf numFmtId="167" fontId="7" fillId="4" borderId="12" xfId="0" applyNumberFormat="1" applyFont="1" applyFill="1" applyBorder="1" applyAlignment="1">
      <alignment horizontal="left" vertical="center" wrapText="1"/>
    </xf>
    <xf numFmtId="167" fontId="7" fillId="4" borderId="13" xfId="0" applyNumberFormat="1" applyFont="1" applyFill="1" applyBorder="1" applyAlignment="1">
      <alignment horizontal="left" vertical="center" wrapText="1"/>
    </xf>
  </cellXfs>
  <cellStyles count="6">
    <cellStyle name="Millares" xfId="2" builtinId="3"/>
    <cellStyle name="Moneda" xfId="4" builtinId="4"/>
    <cellStyle name="Normal" xfId="0" builtinId="0"/>
    <cellStyle name="Normal 10" xfId="3" xr:uid="{C2BA5C07-D344-4B95-B0F4-554E0FA8E122}"/>
    <cellStyle name="Normal 2" xfId="5" xr:uid="{901F9055-86FB-4DB7-958E-090322F41AA4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7"/>
  <sheetViews>
    <sheetView zoomScaleNormal="100" workbookViewId="0">
      <selection sqref="A1:XFD1048576"/>
    </sheetView>
  </sheetViews>
  <sheetFormatPr baseColWidth="10" defaultColWidth="11" defaultRowHeight="15"/>
  <cols>
    <col min="1" max="2" width="11" style="3"/>
    <col min="3" max="3" width="23.42578125" style="18" customWidth="1"/>
    <col min="4" max="4" width="35.7109375" style="18" customWidth="1"/>
    <col min="5" max="5" width="47.5703125" style="18" customWidth="1"/>
    <col min="6" max="6" width="20.7109375" style="18" customWidth="1"/>
    <col min="7" max="7" width="23" style="18" customWidth="1"/>
    <col min="8" max="8" width="25.5703125" style="18" customWidth="1"/>
    <col min="9" max="9" width="45.7109375" style="18" customWidth="1"/>
    <col min="10" max="10" width="35.42578125" style="18" customWidth="1"/>
    <col min="11" max="11" width="48" style="18" customWidth="1"/>
    <col min="12" max="12" width="35.42578125" style="18" customWidth="1"/>
    <col min="13" max="13" width="36.5703125" style="18" customWidth="1"/>
    <col min="14" max="14" width="22.85546875" style="65" bestFit="1" customWidth="1"/>
    <col min="15" max="15" width="29.28515625" style="65" customWidth="1"/>
    <col min="16" max="16" width="27.85546875" style="65" customWidth="1"/>
    <col min="17" max="18" width="20.28515625" style="65" customWidth="1"/>
    <col min="19" max="20" width="30.28515625" style="65" customWidth="1"/>
    <col min="21" max="21" width="30" style="65" customWidth="1"/>
    <col min="22" max="22" width="11" style="65" customWidth="1"/>
    <col min="23" max="23" width="22" style="65" customWidth="1"/>
    <col min="24" max="24" width="11" style="65" customWidth="1"/>
    <col min="25" max="25" width="11" style="18"/>
    <col min="26" max="26" width="13.140625" style="18" bestFit="1" customWidth="1"/>
    <col min="27" max="16384" width="11" style="18"/>
  </cols>
  <sheetData>
    <row r="1" spans="1:24" s="3" customFormat="1">
      <c r="A1" s="24" t="s">
        <v>15</v>
      </c>
      <c r="B1" s="25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46" t="s">
        <v>22</v>
      </c>
      <c r="I1" s="26" t="s">
        <v>23</v>
      </c>
      <c r="J1" s="26" t="s">
        <v>24</v>
      </c>
      <c r="K1" s="26" t="s">
        <v>25</v>
      </c>
      <c r="L1" s="26" t="s">
        <v>26</v>
      </c>
      <c r="M1" s="26" t="s">
        <v>27</v>
      </c>
      <c r="N1" s="57" t="s">
        <v>28</v>
      </c>
      <c r="O1" s="57" t="s">
        <v>29</v>
      </c>
      <c r="P1" s="57" t="s">
        <v>30</v>
      </c>
      <c r="Q1" s="57" t="s">
        <v>31</v>
      </c>
      <c r="R1" s="57" t="s">
        <v>32</v>
      </c>
      <c r="S1" s="57" t="s">
        <v>33</v>
      </c>
      <c r="T1" s="57" t="s">
        <v>34</v>
      </c>
      <c r="U1" s="57" t="s">
        <v>35</v>
      </c>
      <c r="V1" s="57" t="s">
        <v>36</v>
      </c>
      <c r="W1" s="57" t="s">
        <v>37</v>
      </c>
      <c r="X1" s="66" t="s">
        <v>38</v>
      </c>
    </row>
    <row r="2" spans="1:24" s="3" customFormat="1" ht="33" customHeight="1">
      <c r="A2" s="27" t="s">
        <v>13</v>
      </c>
      <c r="B2" s="28" t="s">
        <v>14</v>
      </c>
      <c r="C2" s="29"/>
      <c r="D2" s="29"/>
      <c r="E2" s="29"/>
      <c r="F2" s="92" t="s">
        <v>11</v>
      </c>
      <c r="G2" s="92"/>
      <c r="H2" s="92"/>
      <c r="I2" s="30" t="s">
        <v>43</v>
      </c>
      <c r="J2" s="30"/>
      <c r="K2" s="30" t="s">
        <v>48</v>
      </c>
      <c r="L2" s="29"/>
      <c r="M2" s="29"/>
      <c r="N2" s="58"/>
      <c r="O2" s="67" t="s">
        <v>49</v>
      </c>
      <c r="P2" s="58"/>
      <c r="Q2" s="58"/>
      <c r="R2" s="58"/>
      <c r="S2" s="58"/>
      <c r="T2" s="58"/>
      <c r="U2" s="67" t="s">
        <v>51</v>
      </c>
      <c r="V2" s="58"/>
      <c r="W2" s="67" t="s">
        <v>52</v>
      </c>
      <c r="X2" s="68"/>
    </row>
    <row r="3" spans="1:24" s="4" customFormat="1" ht="84.75" customHeight="1">
      <c r="A3" s="31" t="s">
        <v>0</v>
      </c>
      <c r="B3" s="32" t="s">
        <v>1</v>
      </c>
      <c r="C3" s="38" t="s">
        <v>40</v>
      </c>
      <c r="D3" s="33" t="s">
        <v>41</v>
      </c>
      <c r="E3" s="34" t="s">
        <v>42</v>
      </c>
      <c r="F3" s="35" t="s">
        <v>46</v>
      </c>
      <c r="G3" s="35" t="s">
        <v>47</v>
      </c>
      <c r="H3" s="36" t="s">
        <v>12</v>
      </c>
      <c r="I3" s="37" t="s">
        <v>44</v>
      </c>
      <c r="J3" s="37" t="s">
        <v>2</v>
      </c>
      <c r="K3" s="37" t="s">
        <v>45</v>
      </c>
      <c r="L3" s="37" t="s">
        <v>2</v>
      </c>
      <c r="M3" s="34" t="s">
        <v>3</v>
      </c>
      <c r="N3" s="77" t="s">
        <v>4</v>
      </c>
      <c r="O3" s="78" t="s">
        <v>50</v>
      </c>
      <c r="P3" s="78" t="s">
        <v>2</v>
      </c>
      <c r="Q3" s="79" t="s">
        <v>5</v>
      </c>
      <c r="R3" s="79" t="s">
        <v>6</v>
      </c>
      <c r="S3" s="77" t="s">
        <v>7</v>
      </c>
      <c r="T3" s="77" t="s">
        <v>8</v>
      </c>
      <c r="U3" s="69" t="s">
        <v>9</v>
      </c>
      <c r="V3" s="69" t="s">
        <v>2</v>
      </c>
      <c r="W3" s="69" t="s">
        <v>10</v>
      </c>
      <c r="X3" s="70" t="s">
        <v>2</v>
      </c>
    </row>
    <row r="4" spans="1:24" s="4" customFormat="1" ht="14.25" customHeight="1">
      <c r="A4" s="39"/>
      <c r="B4" s="40"/>
      <c r="C4" s="41" t="s">
        <v>65</v>
      </c>
      <c r="D4" s="41" t="s">
        <v>65</v>
      </c>
      <c r="E4" s="44" t="s">
        <v>65</v>
      </c>
      <c r="F4" s="45" t="s">
        <v>67</v>
      </c>
      <c r="G4" s="45" t="s">
        <v>65</v>
      </c>
      <c r="H4" s="45" t="s">
        <v>66</v>
      </c>
      <c r="I4" s="43"/>
      <c r="J4" s="43"/>
      <c r="K4" s="43"/>
      <c r="L4" s="43"/>
      <c r="M4" s="42"/>
      <c r="N4" s="59" t="s">
        <v>67</v>
      </c>
      <c r="O4" s="71"/>
      <c r="P4" s="71"/>
      <c r="Q4" s="72"/>
      <c r="R4" s="72"/>
      <c r="S4" s="59" t="s">
        <v>67</v>
      </c>
      <c r="T4" s="59" t="s">
        <v>67</v>
      </c>
      <c r="U4" s="73"/>
      <c r="V4" s="73"/>
      <c r="W4" s="73"/>
      <c r="X4" s="74"/>
    </row>
    <row r="5" spans="1:24">
      <c r="A5" s="20">
        <v>2014</v>
      </c>
      <c r="B5" s="21" t="s">
        <v>53</v>
      </c>
      <c r="C5" s="81">
        <v>5433865</v>
      </c>
      <c r="D5" s="81">
        <v>14737500</v>
      </c>
      <c r="E5" s="82">
        <f>B5+D5</f>
        <v>14737501</v>
      </c>
      <c r="F5" s="80">
        <f>+H5-G5</f>
        <v>29301126</v>
      </c>
      <c r="G5" s="22"/>
      <c r="H5" s="53">
        <v>29301126</v>
      </c>
      <c r="I5" s="23">
        <f>(C5/F5)-1</f>
        <v>-0.8145509834673248</v>
      </c>
      <c r="J5" s="22"/>
      <c r="K5" s="23" t="str">
        <f>IFERROR((D5/G5)-1,"")</f>
        <v/>
      </c>
      <c r="L5" s="22"/>
      <c r="M5" s="81">
        <v>2974799</v>
      </c>
      <c r="N5" s="60">
        <v>46145509</v>
      </c>
      <c r="O5" s="75">
        <f>(M5/N5)-1</f>
        <v>-0.93553437670391715</v>
      </c>
      <c r="P5" s="75"/>
      <c r="Q5" s="84">
        <v>0</v>
      </c>
      <c r="R5" s="81">
        <v>4220447525</v>
      </c>
      <c r="S5" s="60">
        <v>316349361</v>
      </c>
      <c r="T5" s="60">
        <v>4228645266</v>
      </c>
      <c r="U5" s="75">
        <f>(Q5/S5)-1</f>
        <v>-1</v>
      </c>
      <c r="V5" s="75"/>
      <c r="W5" s="75">
        <f>(R5/T5)-1</f>
        <v>-1.9386211148788579E-3</v>
      </c>
      <c r="X5" s="75"/>
    </row>
    <row r="6" spans="1:24">
      <c r="A6" s="15">
        <v>2014</v>
      </c>
      <c r="B6" s="16" t="s">
        <v>54</v>
      </c>
      <c r="C6" s="81">
        <v>6247771</v>
      </c>
      <c r="D6" s="81">
        <v>16016000</v>
      </c>
      <c r="E6" s="82">
        <f t="shared" ref="E6:E69" si="0">B6+D6</f>
        <v>16016002</v>
      </c>
      <c r="F6" s="80">
        <f t="shared" ref="F6:F52" si="1">+H6-G6</f>
        <v>39020618</v>
      </c>
      <c r="G6" s="17"/>
      <c r="H6" s="47">
        <v>39020618</v>
      </c>
      <c r="I6" s="23">
        <f t="shared" ref="I6:I69" si="2">(C6/F6)-1</f>
        <v>-0.83988539084644942</v>
      </c>
      <c r="J6" s="17"/>
      <c r="K6" s="23" t="str">
        <f t="shared" ref="K6:K69" si="3">IFERROR((D6/G6)-1,"")</f>
        <v/>
      </c>
      <c r="L6" s="17"/>
      <c r="M6" s="81">
        <v>1554618</v>
      </c>
      <c r="N6" s="61">
        <v>45583132</v>
      </c>
      <c r="O6" s="75">
        <f t="shared" ref="O6:O69" si="4">(M6/N6)-1</f>
        <v>-0.96589488409879343</v>
      </c>
      <c r="P6" s="63"/>
      <c r="Q6" s="84">
        <v>0</v>
      </c>
      <c r="R6" s="81">
        <v>4241467691</v>
      </c>
      <c r="S6" s="61">
        <v>340871963</v>
      </c>
      <c r="T6" s="61">
        <v>4249705796</v>
      </c>
      <c r="U6" s="75">
        <f t="shared" ref="U6:U69" si="5">(Q6/S6)-1</f>
        <v>-1</v>
      </c>
      <c r="V6" s="75"/>
      <c r="W6" s="75">
        <f t="shared" ref="W6:W69" si="6">(R6/T6)-1</f>
        <v>-1.9385118395146561E-3</v>
      </c>
      <c r="X6" s="63"/>
    </row>
    <row r="7" spans="1:24">
      <c r="A7" s="15">
        <v>2014</v>
      </c>
      <c r="B7" s="16" t="s">
        <v>55</v>
      </c>
      <c r="C7" s="81">
        <v>6243600</v>
      </c>
      <c r="D7" s="81">
        <v>16016000</v>
      </c>
      <c r="E7" s="82">
        <f t="shared" si="0"/>
        <v>16016003</v>
      </c>
      <c r="F7" s="80">
        <f t="shared" si="1"/>
        <v>20106857</v>
      </c>
      <c r="G7" s="17"/>
      <c r="H7" s="47">
        <v>20106857</v>
      </c>
      <c r="I7" s="23">
        <f t="shared" si="2"/>
        <v>-0.68947906676811799</v>
      </c>
      <c r="J7" s="17"/>
      <c r="K7" s="23" t="str">
        <f t="shared" si="3"/>
        <v/>
      </c>
      <c r="L7" s="17"/>
      <c r="M7" s="81">
        <v>1221518</v>
      </c>
      <c r="N7" s="61">
        <v>7231523</v>
      </c>
      <c r="O7" s="75">
        <f t="shared" si="4"/>
        <v>-0.83108426814102643</v>
      </c>
      <c r="P7" s="63"/>
      <c r="Q7" s="84">
        <v>0</v>
      </c>
      <c r="R7" s="81">
        <v>4254908552</v>
      </c>
      <c r="S7" s="61">
        <v>334621912</v>
      </c>
      <c r="T7" s="61">
        <v>4263187370</v>
      </c>
      <c r="U7" s="75">
        <f t="shared" si="5"/>
        <v>-1</v>
      </c>
      <c r="V7" s="75"/>
      <c r="W7" s="75">
        <f t="shared" si="6"/>
        <v>-1.9419315365442058E-3</v>
      </c>
      <c r="X7" s="63"/>
    </row>
    <row r="8" spans="1:24">
      <c r="A8" s="15">
        <v>2014</v>
      </c>
      <c r="B8" s="16" t="s">
        <v>56</v>
      </c>
      <c r="C8" s="81">
        <v>5596300</v>
      </c>
      <c r="D8" s="81">
        <v>16016000</v>
      </c>
      <c r="E8" s="82">
        <f t="shared" si="0"/>
        <v>16016004</v>
      </c>
      <c r="F8" s="80">
        <f t="shared" si="1"/>
        <v>26870844</v>
      </c>
      <c r="G8" s="17"/>
      <c r="H8" s="56">
        <v>26870844</v>
      </c>
      <c r="I8" s="23">
        <f t="shared" si="2"/>
        <v>-0.79173337465693305</v>
      </c>
      <c r="J8" s="17"/>
      <c r="K8" s="23" t="str">
        <f t="shared" si="3"/>
        <v/>
      </c>
      <c r="L8" s="17"/>
      <c r="M8" s="81">
        <v>2895768</v>
      </c>
      <c r="N8" s="61">
        <v>15970628</v>
      </c>
      <c r="O8" s="75">
        <f t="shared" si="4"/>
        <v>-0.81868164482949579</v>
      </c>
      <c r="P8" s="63"/>
      <c r="Q8" s="84">
        <v>0</v>
      </c>
      <c r="R8" s="81">
        <v>4263685846</v>
      </c>
      <c r="S8" s="61">
        <v>341774185</v>
      </c>
      <c r="T8" s="61">
        <v>4272005725</v>
      </c>
      <c r="U8" s="75">
        <f t="shared" si="5"/>
        <v>-1</v>
      </c>
      <c r="V8" s="75"/>
      <c r="W8" s="75">
        <f t="shared" si="6"/>
        <v>-1.9475346091676338E-3</v>
      </c>
      <c r="X8" s="63"/>
    </row>
    <row r="9" spans="1:24">
      <c r="A9" s="15">
        <v>2014</v>
      </c>
      <c r="B9" s="16" t="s">
        <v>57</v>
      </c>
      <c r="C9" s="81">
        <v>5145666</v>
      </c>
      <c r="D9" s="81">
        <v>16016000</v>
      </c>
      <c r="E9" s="82">
        <f t="shared" si="0"/>
        <v>16016005</v>
      </c>
      <c r="F9" s="80">
        <f t="shared" si="1"/>
        <v>21007452</v>
      </c>
      <c r="G9" s="17"/>
      <c r="H9" s="56">
        <v>21007452</v>
      </c>
      <c r="I9" s="23">
        <f t="shared" si="2"/>
        <v>-0.75505520612399835</v>
      </c>
      <c r="K9" s="23" t="str">
        <f t="shared" si="3"/>
        <v/>
      </c>
      <c r="M9" s="81">
        <v>6196042</v>
      </c>
      <c r="N9" s="62">
        <v>16977598</v>
      </c>
      <c r="O9" s="75">
        <f t="shared" si="4"/>
        <v>-0.63504601769932356</v>
      </c>
      <c r="P9" s="63"/>
      <c r="Q9" s="84">
        <v>0</v>
      </c>
      <c r="R9" s="81">
        <v>4271509778</v>
      </c>
      <c r="S9" s="61">
        <v>350886452</v>
      </c>
      <c r="T9" s="61">
        <v>4279871056</v>
      </c>
      <c r="U9" s="75">
        <f t="shared" si="5"/>
        <v>-1</v>
      </c>
      <c r="V9" s="75"/>
      <c r="W9" s="75">
        <f t="shared" si="6"/>
        <v>-1.9536284833343576E-3</v>
      </c>
      <c r="X9" s="63"/>
    </row>
    <row r="10" spans="1:24">
      <c r="A10" s="15">
        <v>2014</v>
      </c>
      <c r="B10" s="16" t="s">
        <v>58</v>
      </c>
      <c r="C10" s="81">
        <v>4916234</v>
      </c>
      <c r="D10" s="81">
        <v>32032000</v>
      </c>
      <c r="E10" s="82">
        <f t="shared" si="0"/>
        <v>32032006</v>
      </c>
      <c r="F10" s="80">
        <f t="shared" si="1"/>
        <v>38581267</v>
      </c>
      <c r="G10" s="17"/>
      <c r="H10" s="47">
        <v>38581267</v>
      </c>
      <c r="I10" s="23">
        <f t="shared" si="2"/>
        <v>-0.87257458392955312</v>
      </c>
      <c r="J10" s="17"/>
      <c r="K10" s="23" t="str">
        <f t="shared" si="3"/>
        <v/>
      </c>
      <c r="L10" s="17"/>
      <c r="M10" s="81">
        <v>4073258</v>
      </c>
      <c r="N10" s="61">
        <v>-10807345</v>
      </c>
      <c r="O10" s="75">
        <f t="shared" si="4"/>
        <v>-1.3768971935290306</v>
      </c>
      <c r="P10" s="63"/>
      <c r="Q10" s="84">
        <v>0</v>
      </c>
      <c r="R10" s="81">
        <v>4263633318</v>
      </c>
      <c r="S10" s="61">
        <v>347913890</v>
      </c>
      <c r="T10" s="61">
        <v>4272036273</v>
      </c>
      <c r="U10" s="75">
        <f t="shared" si="5"/>
        <v>-1</v>
      </c>
      <c r="V10" s="75"/>
      <c r="W10" s="75">
        <f t="shared" si="6"/>
        <v>-1.9669671470506911E-3</v>
      </c>
      <c r="X10" s="63"/>
    </row>
    <row r="11" spans="1:24">
      <c r="A11" s="15">
        <v>2014</v>
      </c>
      <c r="B11" s="16" t="s">
        <v>59</v>
      </c>
      <c r="C11" s="81">
        <v>9455000</v>
      </c>
      <c r="D11" s="81">
        <v>16016000</v>
      </c>
      <c r="E11" s="82">
        <f t="shared" si="0"/>
        <v>16016007</v>
      </c>
      <c r="F11" s="80">
        <f t="shared" si="1"/>
        <v>29748820</v>
      </c>
      <c r="G11" s="17"/>
      <c r="H11" s="47">
        <v>29748820</v>
      </c>
      <c r="I11" s="23">
        <f t="shared" si="2"/>
        <v>-0.68217226767313788</v>
      </c>
      <c r="J11" s="17"/>
      <c r="K11" s="23" t="str">
        <f t="shared" si="3"/>
        <v/>
      </c>
      <c r="L11" s="17"/>
      <c r="M11" s="81">
        <v>5644602</v>
      </c>
      <c r="N11" s="61">
        <v>-5222829</v>
      </c>
      <c r="O11" s="75">
        <f t="shared" si="4"/>
        <v>-2.0807556594328478</v>
      </c>
      <c r="P11" s="63"/>
      <c r="Q11" s="84">
        <v>0</v>
      </c>
      <c r="R11" s="81">
        <v>4340196038.5155296</v>
      </c>
      <c r="S11" s="61">
        <v>266086301</v>
      </c>
      <c r="T11" s="61">
        <v>4348641033</v>
      </c>
      <c r="U11" s="75">
        <f t="shared" si="5"/>
        <v>-1</v>
      </c>
      <c r="V11" s="75"/>
      <c r="W11" s="75">
        <f t="shared" si="6"/>
        <v>-1.9419847304904536E-3</v>
      </c>
      <c r="X11" s="63"/>
    </row>
    <row r="12" spans="1:24">
      <c r="A12" s="15">
        <v>2014</v>
      </c>
      <c r="B12" s="16" t="s">
        <v>60</v>
      </c>
      <c r="C12" s="81">
        <v>0</v>
      </c>
      <c r="D12" s="81">
        <v>19385250</v>
      </c>
      <c r="E12" s="82">
        <f t="shared" si="0"/>
        <v>19385258</v>
      </c>
      <c r="F12" s="80">
        <f t="shared" si="1"/>
        <v>30119957</v>
      </c>
      <c r="G12" s="17"/>
      <c r="H12" s="47">
        <v>30119957</v>
      </c>
      <c r="I12" s="23">
        <f t="shared" si="2"/>
        <v>-1</v>
      </c>
      <c r="J12" s="17"/>
      <c r="K12" s="23" t="str">
        <f t="shared" si="3"/>
        <v/>
      </c>
      <c r="L12" s="17"/>
      <c r="M12" s="81">
        <v>0</v>
      </c>
      <c r="N12" s="61">
        <v>28872984</v>
      </c>
      <c r="O12" s="75">
        <f t="shared" si="4"/>
        <v>-1</v>
      </c>
      <c r="P12" s="63"/>
      <c r="Q12" s="84">
        <v>0</v>
      </c>
      <c r="R12" s="81">
        <v>4340726858</v>
      </c>
      <c r="S12" s="61">
        <v>294386059</v>
      </c>
      <c r="T12" s="61">
        <v>4349214259</v>
      </c>
      <c r="U12" s="75">
        <f t="shared" si="5"/>
        <v>-1</v>
      </c>
      <c r="V12" s="75"/>
      <c r="W12" s="75">
        <f t="shared" si="6"/>
        <v>-1.9514791625721006E-3</v>
      </c>
      <c r="X12" s="63"/>
    </row>
    <row r="13" spans="1:24">
      <c r="A13" s="15">
        <v>2014</v>
      </c>
      <c r="B13" s="16" t="s">
        <v>61</v>
      </c>
      <c r="C13" s="81">
        <v>7799190</v>
      </c>
      <c r="D13" s="81">
        <v>20874529</v>
      </c>
      <c r="E13" s="82">
        <f t="shared" si="0"/>
        <v>20874538</v>
      </c>
      <c r="F13" s="80">
        <f t="shared" si="1"/>
        <v>27646826</v>
      </c>
      <c r="G13" s="17"/>
      <c r="H13" s="47">
        <v>27646826</v>
      </c>
      <c r="I13" s="23">
        <f t="shared" si="2"/>
        <v>-0.7178992626495353</v>
      </c>
      <c r="J13" s="17"/>
      <c r="K13" s="23" t="str">
        <f t="shared" si="3"/>
        <v/>
      </c>
      <c r="L13" s="17"/>
      <c r="M13" s="81">
        <v>5783195</v>
      </c>
      <c r="N13" s="61">
        <v>23040417</v>
      </c>
      <c r="O13" s="75">
        <f t="shared" si="4"/>
        <v>-0.74899781544752431</v>
      </c>
      <c r="P13" s="63"/>
      <c r="Q13" s="84">
        <v>0</v>
      </c>
      <c r="R13" s="81">
        <v>4362388821.7931137</v>
      </c>
      <c r="S13" s="61">
        <v>295722034</v>
      </c>
      <c r="T13" s="61">
        <v>4370918701</v>
      </c>
      <c r="U13" s="75">
        <f t="shared" si="5"/>
        <v>-1</v>
      </c>
      <c r="V13" s="75"/>
      <c r="W13" s="75">
        <f t="shared" si="6"/>
        <v>-1.9515071751242674E-3</v>
      </c>
      <c r="X13" s="63"/>
    </row>
    <row r="14" spans="1:24">
      <c r="A14" s="15">
        <v>2014</v>
      </c>
      <c r="B14" s="16" t="s">
        <v>62</v>
      </c>
      <c r="C14" s="81">
        <v>0</v>
      </c>
      <c r="D14" s="81">
        <v>16016000</v>
      </c>
      <c r="E14" s="82">
        <f t="shared" si="0"/>
        <v>16016010</v>
      </c>
      <c r="F14" s="80">
        <f t="shared" si="1"/>
        <v>19929775</v>
      </c>
      <c r="G14" s="17"/>
      <c r="H14" s="47">
        <v>19929775</v>
      </c>
      <c r="I14" s="23">
        <f t="shared" si="2"/>
        <v>-1</v>
      </c>
      <c r="J14" s="17"/>
      <c r="K14" s="23" t="str">
        <f t="shared" si="3"/>
        <v/>
      </c>
      <c r="L14" s="17"/>
      <c r="M14" s="81">
        <v>0</v>
      </c>
      <c r="N14" s="61">
        <v>6245004</v>
      </c>
      <c r="O14" s="75">
        <f t="shared" si="4"/>
        <v>-1</v>
      </c>
      <c r="P14" s="63"/>
      <c r="Q14" s="84">
        <v>0</v>
      </c>
      <c r="R14" s="81">
        <v>4366288442.4193954</v>
      </c>
      <c r="S14" s="61">
        <v>298024268</v>
      </c>
      <c r="T14" s="61">
        <v>4374861471</v>
      </c>
      <c r="U14" s="75">
        <f t="shared" si="5"/>
        <v>-1</v>
      </c>
      <c r="V14" s="75"/>
      <c r="W14" s="75">
        <f t="shared" si="6"/>
        <v>-1.9596114385411756E-3</v>
      </c>
      <c r="X14" s="63"/>
    </row>
    <row r="15" spans="1:24">
      <c r="A15" s="15">
        <v>2014</v>
      </c>
      <c r="B15" s="16" t="s">
        <v>63</v>
      </c>
      <c r="C15" s="81">
        <v>0</v>
      </c>
      <c r="D15" s="81">
        <v>19404000</v>
      </c>
      <c r="E15" s="82">
        <f t="shared" si="0"/>
        <v>19404011</v>
      </c>
      <c r="F15" s="80">
        <f t="shared" si="1"/>
        <v>23306456</v>
      </c>
      <c r="G15" s="17"/>
      <c r="H15" s="47">
        <v>23306456</v>
      </c>
      <c r="I15" s="23">
        <f t="shared" si="2"/>
        <v>-1</v>
      </c>
      <c r="J15" s="17"/>
      <c r="K15" s="23" t="str">
        <f t="shared" si="3"/>
        <v/>
      </c>
      <c r="L15" s="17"/>
      <c r="M15" s="81">
        <v>0</v>
      </c>
      <c r="N15" s="61">
        <v>-20639086</v>
      </c>
      <c r="O15" s="75">
        <f t="shared" si="4"/>
        <v>-1</v>
      </c>
      <c r="P15" s="63"/>
      <c r="Q15" s="84">
        <v>0</v>
      </c>
      <c r="R15" s="81">
        <v>4372945323.0344019</v>
      </c>
      <c r="S15" s="61">
        <v>270684769</v>
      </c>
      <c r="T15" s="61">
        <v>4381561884</v>
      </c>
      <c r="U15" s="75">
        <f t="shared" si="5"/>
        <v>-1</v>
      </c>
      <c r="V15" s="75"/>
      <c r="W15" s="75">
        <f t="shared" si="6"/>
        <v>-1.9665501010183162E-3</v>
      </c>
      <c r="X15" s="63"/>
    </row>
    <row r="16" spans="1:24">
      <c r="A16" s="15">
        <v>2014</v>
      </c>
      <c r="B16" s="16" t="s">
        <v>64</v>
      </c>
      <c r="C16" s="81">
        <v>0</v>
      </c>
      <c r="D16" s="81">
        <v>32032000</v>
      </c>
      <c r="E16" s="82">
        <f t="shared" si="0"/>
        <v>32032012</v>
      </c>
      <c r="F16" s="80">
        <f t="shared" si="1"/>
        <v>33365457</v>
      </c>
      <c r="G16" s="17"/>
      <c r="H16" s="47">
        <v>33365457</v>
      </c>
      <c r="I16" s="23">
        <f t="shared" si="2"/>
        <v>-1</v>
      </c>
      <c r="J16" s="17"/>
      <c r="K16" s="23" t="str">
        <f t="shared" si="3"/>
        <v/>
      </c>
      <c r="L16" s="17"/>
      <c r="M16" s="81">
        <v>0</v>
      </c>
      <c r="N16" s="61">
        <v>-1130624</v>
      </c>
      <c r="O16" s="75">
        <f t="shared" si="4"/>
        <v>-1</v>
      </c>
      <c r="P16" s="63"/>
      <c r="Q16" s="84">
        <v>0</v>
      </c>
      <c r="R16" s="81">
        <v>4373928030.4560299</v>
      </c>
      <c r="S16" s="61">
        <v>268527524</v>
      </c>
      <c r="T16" s="61">
        <v>4382588505</v>
      </c>
      <c r="U16" s="75">
        <f t="shared" si="5"/>
        <v>-1</v>
      </c>
      <c r="V16" s="75"/>
      <c r="W16" s="75">
        <f t="shared" si="6"/>
        <v>-1.9761094462985573E-3</v>
      </c>
      <c r="X16" s="63"/>
    </row>
    <row r="17" spans="1:24">
      <c r="A17" s="15">
        <f>A5+1</f>
        <v>2015</v>
      </c>
      <c r="B17" s="16" t="str">
        <f>B5</f>
        <v>01</v>
      </c>
      <c r="C17" s="81">
        <v>8969120</v>
      </c>
      <c r="D17" s="81">
        <v>16660350</v>
      </c>
      <c r="E17" s="82">
        <f t="shared" si="0"/>
        <v>16660351</v>
      </c>
      <c r="F17" s="80">
        <f t="shared" si="1"/>
        <v>24574453</v>
      </c>
      <c r="G17" s="17"/>
      <c r="H17" s="47">
        <v>24574453</v>
      </c>
      <c r="I17" s="23">
        <f t="shared" si="2"/>
        <v>-0.63502259846841758</v>
      </c>
      <c r="J17" s="17"/>
      <c r="K17" s="23" t="str">
        <f t="shared" si="3"/>
        <v/>
      </c>
      <c r="L17" s="17"/>
      <c r="M17" s="81">
        <v>88564257</v>
      </c>
      <c r="N17" s="61">
        <v>109177938</v>
      </c>
      <c r="O17" s="75">
        <f t="shared" si="4"/>
        <v>-0.18880811799175035</v>
      </c>
      <c r="P17" s="63"/>
      <c r="Q17" s="84">
        <v>0</v>
      </c>
      <c r="R17" s="81">
        <v>4435534026</v>
      </c>
      <c r="S17" s="61">
        <v>316052246</v>
      </c>
      <c r="T17" s="61">
        <v>4444241721</v>
      </c>
      <c r="U17" s="75">
        <f t="shared" si="5"/>
        <v>-1</v>
      </c>
      <c r="V17" s="75"/>
      <c r="W17" s="75">
        <f t="shared" si="6"/>
        <v>-1.9593207450563366E-3</v>
      </c>
      <c r="X17" s="63"/>
    </row>
    <row r="18" spans="1:24">
      <c r="A18" s="15">
        <f t="shared" ref="A18:A81" si="7">A6+1</f>
        <v>2015</v>
      </c>
      <c r="B18" s="16" t="str">
        <f t="shared" ref="B18:B81" si="8">B6</f>
        <v>02</v>
      </c>
      <c r="C18" s="81">
        <v>707928</v>
      </c>
      <c r="D18" s="81">
        <v>16753100</v>
      </c>
      <c r="E18" s="82">
        <f t="shared" si="0"/>
        <v>16753102</v>
      </c>
      <c r="F18" s="80">
        <f t="shared" si="1"/>
        <v>22607184</v>
      </c>
      <c r="G18" s="17"/>
      <c r="H18" s="47">
        <v>22607184</v>
      </c>
      <c r="I18" s="23">
        <f t="shared" si="2"/>
        <v>-0.96868570627814587</v>
      </c>
      <c r="J18" s="17"/>
      <c r="K18" s="23" t="str">
        <f t="shared" si="3"/>
        <v/>
      </c>
      <c r="L18" s="17"/>
      <c r="M18" s="81">
        <v>3771658</v>
      </c>
      <c r="N18" s="61">
        <v>-51471771</v>
      </c>
      <c r="O18" s="75">
        <f t="shared" si="4"/>
        <v>-1.0732762430109506</v>
      </c>
      <c r="P18" s="63"/>
      <c r="Q18" s="84">
        <v>0</v>
      </c>
      <c r="R18" s="81">
        <v>4469468545</v>
      </c>
      <c r="S18" s="61">
        <v>230333329</v>
      </c>
      <c r="T18" s="61">
        <v>4478488867</v>
      </c>
      <c r="U18" s="75">
        <f t="shared" si="5"/>
        <v>-1</v>
      </c>
      <c r="V18" s="75"/>
      <c r="W18" s="75">
        <f t="shared" si="6"/>
        <v>-2.0141441159912121E-3</v>
      </c>
      <c r="X18" s="63"/>
    </row>
    <row r="19" spans="1:24">
      <c r="A19" s="15">
        <f t="shared" si="7"/>
        <v>2015</v>
      </c>
      <c r="B19" s="16" t="str">
        <f t="shared" si="8"/>
        <v>03</v>
      </c>
      <c r="C19" s="81">
        <v>9699751</v>
      </c>
      <c r="D19" s="81">
        <v>16830422</v>
      </c>
      <c r="E19" s="82">
        <f t="shared" si="0"/>
        <v>16830425</v>
      </c>
      <c r="F19" s="80">
        <f t="shared" si="1"/>
        <v>28780936</v>
      </c>
      <c r="G19" s="17"/>
      <c r="H19" s="47">
        <v>28780936</v>
      </c>
      <c r="I19" s="23">
        <f t="shared" si="2"/>
        <v>-0.66298000176227756</v>
      </c>
      <c r="J19" s="17"/>
      <c r="K19" s="23" t="str">
        <f t="shared" si="3"/>
        <v/>
      </c>
      <c r="L19" s="17"/>
      <c r="M19" s="81">
        <v>477445</v>
      </c>
      <c r="N19" s="61">
        <v>5268415</v>
      </c>
      <c r="O19" s="75">
        <f t="shared" si="4"/>
        <v>-0.90937596981255275</v>
      </c>
      <c r="P19" s="63"/>
      <c r="Q19" s="84">
        <v>0</v>
      </c>
      <c r="R19" s="81">
        <v>4470356688.3591633</v>
      </c>
      <c r="S19" s="61">
        <v>227625473</v>
      </c>
      <c r="T19" s="61">
        <v>4486465138</v>
      </c>
      <c r="U19" s="75">
        <f t="shared" si="5"/>
        <v>-1</v>
      </c>
      <c r="V19" s="75"/>
      <c r="W19" s="75">
        <f t="shared" si="6"/>
        <v>-3.5904546553586769E-3</v>
      </c>
      <c r="X19" s="63"/>
    </row>
    <row r="20" spans="1:24">
      <c r="A20" s="15">
        <f t="shared" si="7"/>
        <v>2015</v>
      </c>
      <c r="B20" s="16" t="str">
        <f t="shared" si="8"/>
        <v>04</v>
      </c>
      <c r="C20" s="81">
        <v>9549316</v>
      </c>
      <c r="D20" s="81">
        <v>17320128</v>
      </c>
      <c r="E20" s="82">
        <f t="shared" si="0"/>
        <v>17320132</v>
      </c>
      <c r="F20" s="80">
        <f t="shared" si="1"/>
        <v>26302416</v>
      </c>
      <c r="G20" s="17"/>
      <c r="H20" s="47">
        <v>26302416</v>
      </c>
      <c r="I20" s="23">
        <f t="shared" si="2"/>
        <v>-0.63694148856895882</v>
      </c>
      <c r="J20" s="17"/>
      <c r="K20" s="23" t="str">
        <f t="shared" si="3"/>
        <v/>
      </c>
      <c r="L20" s="17"/>
      <c r="M20" s="81">
        <v>1025236</v>
      </c>
      <c r="N20" s="61">
        <v>4155764</v>
      </c>
      <c r="O20" s="75">
        <f t="shared" si="4"/>
        <v>-0.75329782923188127</v>
      </c>
      <c r="P20" s="63"/>
      <c r="Q20" s="84">
        <v>0</v>
      </c>
      <c r="R20" s="81">
        <v>4475412573</v>
      </c>
      <c r="S20" s="61">
        <v>226725352</v>
      </c>
      <c r="T20" s="61">
        <v>4491521023</v>
      </c>
      <c r="U20" s="75">
        <f t="shared" si="5"/>
        <v>-1</v>
      </c>
      <c r="V20" s="75"/>
      <c r="W20" s="75">
        <f t="shared" si="6"/>
        <v>-3.5864131365549445E-3</v>
      </c>
      <c r="X20" s="63"/>
    </row>
    <row r="21" spans="1:24">
      <c r="A21" s="15">
        <f t="shared" si="7"/>
        <v>2015</v>
      </c>
      <c r="B21" s="16" t="str">
        <f t="shared" si="8"/>
        <v>05</v>
      </c>
      <c r="C21" s="81">
        <v>6862040</v>
      </c>
      <c r="D21" s="81">
        <v>18634184</v>
      </c>
      <c r="E21" s="82">
        <f t="shared" si="0"/>
        <v>18634189</v>
      </c>
      <c r="F21" s="80">
        <f t="shared" si="1"/>
        <v>23615140</v>
      </c>
      <c r="G21" s="17"/>
      <c r="H21" s="47">
        <v>23615140</v>
      </c>
      <c r="I21" s="23">
        <f t="shared" si="2"/>
        <v>-0.70942200639081543</v>
      </c>
      <c r="J21" s="17"/>
      <c r="K21" s="23" t="str">
        <f t="shared" si="3"/>
        <v/>
      </c>
      <c r="L21" s="17"/>
      <c r="M21" s="81">
        <v>1929084</v>
      </c>
      <c r="N21" s="61">
        <v>10931264</v>
      </c>
      <c r="O21" s="75">
        <f t="shared" si="4"/>
        <v>-0.82352598930919607</v>
      </c>
      <c r="P21" s="63"/>
      <c r="Q21" s="84">
        <v>0</v>
      </c>
      <c r="R21" s="81">
        <v>4483729458</v>
      </c>
      <c r="S21" s="61">
        <v>229339730</v>
      </c>
      <c r="T21" s="61">
        <v>4499837909</v>
      </c>
      <c r="U21" s="75">
        <f t="shared" si="5"/>
        <v>-1</v>
      </c>
      <c r="V21" s="75"/>
      <c r="W21" s="75">
        <f t="shared" si="6"/>
        <v>-3.5797847224189328E-3</v>
      </c>
      <c r="X21" s="63"/>
    </row>
    <row r="22" spans="1:24">
      <c r="A22" s="15">
        <f t="shared" si="7"/>
        <v>2015</v>
      </c>
      <c r="B22" s="16" t="str">
        <f t="shared" si="8"/>
        <v>06</v>
      </c>
      <c r="C22" s="81">
        <v>3895150</v>
      </c>
      <c r="D22" s="81">
        <v>33506200</v>
      </c>
      <c r="E22" s="82">
        <f t="shared" si="0"/>
        <v>33506206</v>
      </c>
      <c r="F22" s="80">
        <f t="shared" si="1"/>
        <v>44458668</v>
      </c>
      <c r="G22" s="17"/>
      <c r="H22" s="47">
        <v>44458668</v>
      </c>
      <c r="I22" s="23">
        <f t="shared" si="2"/>
        <v>-0.9123871637359896</v>
      </c>
      <c r="J22" s="17"/>
      <c r="K22" s="23" t="str">
        <f t="shared" si="3"/>
        <v/>
      </c>
      <c r="L22" s="17"/>
      <c r="M22" s="81">
        <v>7942900</v>
      </c>
      <c r="N22" s="61">
        <v>-3618654</v>
      </c>
      <c r="O22" s="75">
        <f t="shared" si="4"/>
        <v>-3.1949874179736444</v>
      </c>
      <c r="P22" s="63"/>
      <c r="Q22" s="84">
        <v>0</v>
      </c>
      <c r="R22" s="81">
        <v>4473643560</v>
      </c>
      <c r="S22" s="61">
        <v>235806974</v>
      </c>
      <c r="T22" s="61">
        <v>4489752011</v>
      </c>
      <c r="U22" s="75">
        <f t="shared" si="5"/>
        <v>-1</v>
      </c>
      <c r="V22" s="75"/>
      <c r="W22" s="75">
        <f t="shared" si="6"/>
        <v>-3.5878264457667175E-3</v>
      </c>
      <c r="X22" s="63"/>
    </row>
    <row r="23" spans="1:24">
      <c r="A23" s="15">
        <f t="shared" si="7"/>
        <v>2015</v>
      </c>
      <c r="B23" s="16" t="str">
        <f t="shared" si="8"/>
        <v>07</v>
      </c>
      <c r="C23" s="81">
        <v>11164736</v>
      </c>
      <c r="D23" s="81">
        <v>23474568</v>
      </c>
      <c r="E23" s="82">
        <f t="shared" si="0"/>
        <v>23474575</v>
      </c>
      <c r="F23" s="80">
        <f t="shared" si="1"/>
        <v>21141836</v>
      </c>
      <c r="G23" s="17"/>
      <c r="H23" s="47">
        <v>21141836</v>
      </c>
      <c r="I23" s="23">
        <f t="shared" si="2"/>
        <v>-0.47191265697075691</v>
      </c>
      <c r="K23" s="23" t="str">
        <f t="shared" si="3"/>
        <v/>
      </c>
      <c r="M23" s="81">
        <v>2061550</v>
      </c>
      <c r="N23" s="62">
        <v>-4007183</v>
      </c>
      <c r="O23" s="75">
        <f t="shared" si="4"/>
        <v>-1.5144636518971057</v>
      </c>
      <c r="P23" s="63"/>
      <c r="Q23" s="84">
        <v>0</v>
      </c>
      <c r="R23" s="81">
        <v>4477023394</v>
      </c>
      <c r="S23" s="61">
        <v>228419957</v>
      </c>
      <c r="T23" s="61">
        <v>4493131845</v>
      </c>
      <c r="U23" s="75">
        <f t="shared" si="5"/>
        <v>-1</v>
      </c>
      <c r="V23" s="75"/>
      <c r="W23" s="75">
        <f t="shared" si="6"/>
        <v>-3.5851276026822587E-3</v>
      </c>
      <c r="X23" s="63"/>
    </row>
    <row r="24" spans="1:24">
      <c r="A24" s="15">
        <f t="shared" si="7"/>
        <v>2015</v>
      </c>
      <c r="B24" s="16" t="str">
        <f t="shared" si="8"/>
        <v>08</v>
      </c>
      <c r="C24" s="81">
        <v>8814174</v>
      </c>
      <c r="D24" s="81">
        <v>20490683</v>
      </c>
      <c r="E24" s="82">
        <f t="shared" si="0"/>
        <v>20490691</v>
      </c>
      <c r="F24" s="80">
        <f t="shared" si="1"/>
        <v>30847918</v>
      </c>
      <c r="G24" s="17"/>
      <c r="H24" s="47">
        <v>30847918</v>
      </c>
      <c r="I24" s="23">
        <f t="shared" si="2"/>
        <v>-0.71427005219606721</v>
      </c>
      <c r="J24" s="17"/>
      <c r="K24" s="23" t="str">
        <f t="shared" si="3"/>
        <v/>
      </c>
      <c r="L24" s="17"/>
      <c r="M24" s="81">
        <v>5430027</v>
      </c>
      <c r="N24" s="61">
        <v>13459406</v>
      </c>
      <c r="O24" s="75">
        <f t="shared" si="4"/>
        <v>-0.59656265662838315</v>
      </c>
      <c r="P24" s="63"/>
      <c r="Q24" s="84">
        <v>0</v>
      </c>
      <c r="R24" s="81">
        <v>4485252866</v>
      </c>
      <c r="S24" s="61">
        <v>233649891</v>
      </c>
      <c r="T24" s="61">
        <v>4501361317</v>
      </c>
      <c r="U24" s="75">
        <f t="shared" si="5"/>
        <v>-1</v>
      </c>
      <c r="V24" s="75"/>
      <c r="W24" s="75">
        <f t="shared" si="6"/>
        <v>-3.5785732061019981E-3</v>
      </c>
      <c r="X24" s="63"/>
    </row>
    <row r="25" spans="1:24">
      <c r="A25" s="15">
        <f t="shared" si="7"/>
        <v>2015</v>
      </c>
      <c r="B25" s="16" t="str">
        <f t="shared" si="8"/>
        <v>09</v>
      </c>
      <c r="C25" s="81">
        <v>7253987</v>
      </c>
      <c r="D25" s="81">
        <v>16753100</v>
      </c>
      <c r="E25" s="82">
        <f t="shared" si="0"/>
        <v>16753109</v>
      </c>
      <c r="F25" s="80">
        <f t="shared" si="1"/>
        <v>24877940</v>
      </c>
      <c r="G25" s="17"/>
      <c r="H25" s="47">
        <v>24877940</v>
      </c>
      <c r="I25" s="23">
        <f t="shared" si="2"/>
        <v>-0.70841689464642177</v>
      </c>
      <c r="J25" s="47"/>
      <c r="K25" s="23" t="str">
        <f t="shared" si="3"/>
        <v/>
      </c>
      <c r="L25" s="47"/>
      <c r="M25" s="81">
        <v>5635544</v>
      </c>
      <c r="N25" s="61">
        <v>15692363</v>
      </c>
      <c r="O25" s="75">
        <f t="shared" si="4"/>
        <v>-0.64087346182343596</v>
      </c>
      <c r="P25" s="63"/>
      <c r="Q25" s="84">
        <v>0</v>
      </c>
      <c r="R25" s="81">
        <v>4502154421</v>
      </c>
      <c r="S25" s="61">
        <v>232440699</v>
      </c>
      <c r="T25" s="61">
        <v>4518262872</v>
      </c>
      <c r="U25" s="75">
        <f t="shared" si="5"/>
        <v>-1</v>
      </c>
      <c r="V25" s="75"/>
      <c r="W25" s="75">
        <f t="shared" si="6"/>
        <v>-3.5651867667605419E-3</v>
      </c>
      <c r="X25" s="63"/>
    </row>
    <row r="26" spans="1:24">
      <c r="A26" s="15">
        <f t="shared" si="7"/>
        <v>2015</v>
      </c>
      <c r="B26" s="16" t="str">
        <f t="shared" si="8"/>
        <v>10</v>
      </c>
      <c r="C26" s="81">
        <v>6579250</v>
      </c>
      <c r="D26" s="81">
        <v>16753100</v>
      </c>
      <c r="E26" s="82">
        <f t="shared" si="0"/>
        <v>16753110</v>
      </c>
      <c r="F26" s="80">
        <f t="shared" si="1"/>
        <v>24057661</v>
      </c>
      <c r="G26" s="17"/>
      <c r="H26" s="47">
        <v>24057661</v>
      </c>
      <c r="I26" s="23">
        <f t="shared" si="2"/>
        <v>-0.72652162652054997</v>
      </c>
      <c r="J26" s="17"/>
      <c r="K26" s="23" t="str">
        <f t="shared" si="3"/>
        <v/>
      </c>
      <c r="L26" s="17"/>
      <c r="M26" s="81">
        <v>0</v>
      </c>
      <c r="N26" s="61">
        <v>3291157</v>
      </c>
      <c r="O26" s="75">
        <f t="shared" si="4"/>
        <v>-1</v>
      </c>
      <c r="P26" s="63"/>
      <c r="Q26" s="84">
        <v>0</v>
      </c>
      <c r="R26" s="81">
        <v>4510219868</v>
      </c>
      <c r="S26" s="61">
        <v>227666409</v>
      </c>
      <c r="T26" s="61">
        <v>4526328319</v>
      </c>
      <c r="U26" s="75">
        <f t="shared" si="5"/>
        <v>-1</v>
      </c>
      <c r="V26" s="75"/>
      <c r="W26" s="75">
        <f t="shared" si="6"/>
        <v>-3.5588339741909891E-3</v>
      </c>
      <c r="X26" s="63"/>
    </row>
    <row r="27" spans="1:24">
      <c r="A27" s="15">
        <f t="shared" si="7"/>
        <v>2015</v>
      </c>
      <c r="B27" s="16" t="str">
        <f t="shared" si="8"/>
        <v>11</v>
      </c>
      <c r="C27" s="81">
        <v>5846487</v>
      </c>
      <c r="D27" s="81">
        <v>16753100</v>
      </c>
      <c r="E27" s="82">
        <f t="shared" si="0"/>
        <v>16753111</v>
      </c>
      <c r="F27" s="80">
        <f t="shared" si="1"/>
        <v>22599587</v>
      </c>
      <c r="G27" s="17"/>
      <c r="H27" s="47">
        <v>22599587</v>
      </c>
      <c r="I27" s="23">
        <f t="shared" si="2"/>
        <v>-0.74130115740610658</v>
      </c>
      <c r="J27" s="17"/>
      <c r="K27" s="23" t="str">
        <f t="shared" si="3"/>
        <v/>
      </c>
      <c r="L27" s="17"/>
      <c r="M27" s="81">
        <v>2544050</v>
      </c>
      <c r="N27" s="61">
        <v>16122409</v>
      </c>
      <c r="O27" s="75">
        <f t="shared" si="4"/>
        <v>-0.84220410237700827</v>
      </c>
      <c r="P27" s="63"/>
      <c r="Q27" s="84">
        <v>0</v>
      </c>
      <c r="R27" s="81">
        <v>4523015803</v>
      </c>
      <c r="S27" s="61">
        <v>230992883</v>
      </c>
      <c r="T27" s="61">
        <v>4539124254</v>
      </c>
      <c r="U27" s="75">
        <f t="shared" si="5"/>
        <v>-1</v>
      </c>
      <c r="V27" s="75"/>
      <c r="W27" s="75">
        <f t="shared" si="6"/>
        <v>-3.5488015085299862E-3</v>
      </c>
      <c r="X27" s="63"/>
    </row>
    <row r="28" spans="1:24">
      <c r="A28" s="15">
        <f t="shared" si="7"/>
        <v>2015</v>
      </c>
      <c r="B28" s="16" t="str">
        <f t="shared" si="8"/>
        <v>12</v>
      </c>
      <c r="C28" s="81">
        <v>8090049</v>
      </c>
      <c r="D28" s="81">
        <v>36620855</v>
      </c>
      <c r="E28" s="82">
        <f t="shared" si="0"/>
        <v>36620867</v>
      </c>
      <c r="F28" s="80">
        <f t="shared" si="1"/>
        <v>42798285</v>
      </c>
      <c r="G28" s="17"/>
      <c r="H28" s="47">
        <v>42798285</v>
      </c>
      <c r="I28" s="23">
        <f t="shared" si="2"/>
        <v>-0.81097258920538517</v>
      </c>
      <c r="J28" s="17"/>
      <c r="K28" s="23" t="str">
        <f t="shared" si="3"/>
        <v/>
      </c>
      <c r="L28" s="17"/>
      <c r="M28" s="81">
        <v>0</v>
      </c>
      <c r="N28" s="61">
        <v>-987414</v>
      </c>
      <c r="O28" s="75">
        <f t="shared" si="4"/>
        <v>-1</v>
      </c>
      <c r="P28" s="63"/>
      <c r="Q28" s="84">
        <v>0</v>
      </c>
      <c r="R28" s="81">
        <v>4526181762.1760216</v>
      </c>
      <c r="S28" s="61">
        <v>226839211</v>
      </c>
      <c r="T28" s="61">
        <v>4542290512</v>
      </c>
      <c r="U28" s="75">
        <f t="shared" si="5"/>
        <v>-1</v>
      </c>
      <c r="V28" s="75"/>
      <c r="W28" s="75">
        <f t="shared" si="6"/>
        <v>-3.5463935610066111E-3</v>
      </c>
      <c r="X28" s="63"/>
    </row>
    <row r="29" spans="1:24">
      <c r="A29" s="15">
        <f t="shared" si="7"/>
        <v>2016</v>
      </c>
      <c r="B29" s="16" t="str">
        <f t="shared" si="8"/>
        <v>01</v>
      </c>
      <c r="C29" s="81">
        <v>1325208</v>
      </c>
      <c r="D29" s="81">
        <v>16753100</v>
      </c>
      <c r="E29" s="82">
        <f t="shared" si="0"/>
        <v>16753101</v>
      </c>
      <c r="F29" s="80">
        <f t="shared" si="1"/>
        <v>18078308</v>
      </c>
      <c r="G29" s="17"/>
      <c r="H29" s="54">
        <v>18078308</v>
      </c>
      <c r="I29" s="23">
        <f t="shared" si="2"/>
        <v>-0.92669623728061279</v>
      </c>
      <c r="J29" s="54"/>
      <c r="K29" s="23" t="str">
        <f t="shared" si="3"/>
        <v/>
      </c>
      <c r="L29" s="54"/>
      <c r="M29" s="81">
        <v>783650</v>
      </c>
      <c r="N29" s="62">
        <v>315074619</v>
      </c>
      <c r="O29" s="75">
        <f t="shared" si="4"/>
        <v>-0.99751281140166992</v>
      </c>
      <c r="P29" s="63"/>
      <c r="Q29" s="84">
        <v>0</v>
      </c>
      <c r="R29" s="81">
        <v>4641618367.6900816</v>
      </c>
      <c r="S29" s="61">
        <v>425349599</v>
      </c>
      <c r="T29" s="61">
        <v>4658854743</v>
      </c>
      <c r="U29" s="75">
        <f t="shared" si="5"/>
        <v>-1</v>
      </c>
      <c r="V29" s="75"/>
      <c r="W29" s="75">
        <f t="shared" si="6"/>
        <v>-3.699702236009017E-3</v>
      </c>
      <c r="X29" s="63"/>
    </row>
    <row r="30" spans="1:24">
      <c r="A30" s="15">
        <f t="shared" si="7"/>
        <v>2016</v>
      </c>
      <c r="B30" s="16" t="str">
        <f t="shared" si="8"/>
        <v>02</v>
      </c>
      <c r="C30" s="81">
        <v>5784033</v>
      </c>
      <c r="D30" s="81">
        <v>17925830</v>
      </c>
      <c r="E30" s="82">
        <f t="shared" si="0"/>
        <v>17925832</v>
      </c>
      <c r="F30" s="80">
        <f t="shared" si="1"/>
        <v>26123159</v>
      </c>
      <c r="G30" s="17"/>
      <c r="H30" s="47">
        <v>26123159</v>
      </c>
      <c r="I30" s="23">
        <f t="shared" si="2"/>
        <v>-0.7785860048549258</v>
      </c>
      <c r="J30" s="17"/>
      <c r="K30" s="23" t="str">
        <f t="shared" si="3"/>
        <v/>
      </c>
      <c r="L30" s="17"/>
      <c r="M30" s="81">
        <v>689455</v>
      </c>
      <c r="N30" s="61">
        <v>31813259</v>
      </c>
      <c r="O30" s="75">
        <f t="shared" si="4"/>
        <v>-0.97832806126527305</v>
      </c>
      <c r="P30" s="63"/>
      <c r="Q30" s="84">
        <v>0</v>
      </c>
      <c r="R30" s="81">
        <v>4671688594</v>
      </c>
      <c r="S30" s="61">
        <v>427092632</v>
      </c>
      <c r="T30" s="61">
        <v>4688924969</v>
      </c>
      <c r="U30" s="75">
        <f t="shared" si="5"/>
        <v>-1</v>
      </c>
      <c r="V30" s="75"/>
      <c r="W30" s="75">
        <f t="shared" si="6"/>
        <v>-3.6759758609820059E-3</v>
      </c>
      <c r="X30" s="63"/>
    </row>
    <row r="31" spans="1:24">
      <c r="A31" s="15">
        <f t="shared" si="7"/>
        <v>2016</v>
      </c>
      <c r="B31" s="16" t="str">
        <f t="shared" si="8"/>
        <v>03</v>
      </c>
      <c r="C31" s="81">
        <v>6754766</v>
      </c>
      <c r="D31" s="81">
        <v>17925830</v>
      </c>
      <c r="E31" s="82">
        <f t="shared" si="0"/>
        <v>17925833</v>
      </c>
      <c r="F31" s="80">
        <f t="shared" si="1"/>
        <v>24680596</v>
      </c>
      <c r="G31" s="17"/>
      <c r="H31" s="47">
        <v>24680596</v>
      </c>
      <c r="I31" s="23">
        <f t="shared" si="2"/>
        <v>-0.72631268710042496</v>
      </c>
      <c r="J31" s="47"/>
      <c r="K31" s="23" t="str">
        <f t="shared" si="3"/>
        <v/>
      </c>
      <c r="L31" s="47"/>
      <c r="M31" s="81">
        <v>65000</v>
      </c>
      <c r="N31" s="61">
        <v>37954518</v>
      </c>
      <c r="O31" s="75">
        <f t="shared" si="4"/>
        <v>-0.99828742391090308</v>
      </c>
      <c r="P31" s="63"/>
      <c r="Q31" s="84">
        <v>0</v>
      </c>
      <c r="R31" s="81">
        <v>4695525801.1824713</v>
      </c>
      <c r="S31" s="61">
        <v>441209943</v>
      </c>
      <c r="T31" s="61">
        <v>4712762176</v>
      </c>
      <c r="U31" s="75">
        <f t="shared" si="5"/>
        <v>-1</v>
      </c>
      <c r="V31" s="75"/>
      <c r="W31" s="75">
        <f t="shared" si="6"/>
        <v>-3.6573826927456254E-3</v>
      </c>
      <c r="X31" s="63"/>
    </row>
    <row r="32" spans="1:24">
      <c r="A32" s="15">
        <f t="shared" si="7"/>
        <v>2016</v>
      </c>
      <c r="B32" s="16" t="str">
        <f t="shared" si="8"/>
        <v>04</v>
      </c>
      <c r="C32" s="81">
        <v>8097598</v>
      </c>
      <c r="D32" s="81">
        <v>17925830</v>
      </c>
      <c r="E32" s="82">
        <f t="shared" si="0"/>
        <v>17925834</v>
      </c>
      <c r="F32" s="80">
        <f t="shared" si="1"/>
        <v>24802168</v>
      </c>
      <c r="G32" s="17"/>
      <c r="H32" s="47">
        <v>24802168</v>
      </c>
      <c r="I32" s="23">
        <f t="shared" si="2"/>
        <v>-0.67351249294013327</v>
      </c>
      <c r="J32" s="47"/>
      <c r="K32" s="23" t="str">
        <f t="shared" si="3"/>
        <v/>
      </c>
      <c r="L32" s="47"/>
      <c r="M32" s="81">
        <v>205385</v>
      </c>
      <c r="N32" s="61">
        <v>15967193</v>
      </c>
      <c r="O32" s="75">
        <f t="shared" si="4"/>
        <v>-0.9871370628513102</v>
      </c>
      <c r="P32" s="63"/>
      <c r="Q32" s="84">
        <v>0</v>
      </c>
      <c r="R32" s="81">
        <v>4709019055.1018438</v>
      </c>
      <c r="S32" s="61">
        <v>443683882</v>
      </c>
      <c r="T32" s="61">
        <v>4726255430</v>
      </c>
      <c r="U32" s="75">
        <f t="shared" si="5"/>
        <v>-1</v>
      </c>
      <c r="V32" s="75"/>
      <c r="W32" s="75">
        <f t="shared" si="6"/>
        <v>-3.6469410410507885E-3</v>
      </c>
      <c r="X32" s="63"/>
    </row>
    <row r="33" spans="1:24">
      <c r="A33" s="15">
        <f t="shared" si="7"/>
        <v>2016</v>
      </c>
      <c r="B33" s="16" t="str">
        <f t="shared" si="8"/>
        <v>05</v>
      </c>
      <c r="C33" s="81">
        <v>1638819</v>
      </c>
      <c r="D33" s="81">
        <v>17925830</v>
      </c>
      <c r="E33" s="82">
        <f t="shared" si="0"/>
        <v>17925835</v>
      </c>
      <c r="F33" s="80">
        <f t="shared" si="1"/>
        <v>19559322</v>
      </c>
      <c r="G33" s="17"/>
      <c r="H33" s="47">
        <v>19559322</v>
      </c>
      <c r="I33" s="23">
        <f t="shared" si="2"/>
        <v>-0.9162128932689998</v>
      </c>
      <c r="K33" s="23" t="str">
        <f t="shared" si="3"/>
        <v/>
      </c>
      <c r="M33" s="81">
        <v>12800048</v>
      </c>
      <c r="N33" s="62">
        <v>10844643</v>
      </c>
      <c r="O33" s="75">
        <f t="shared" si="4"/>
        <v>0.18031068427056574</v>
      </c>
      <c r="P33" s="63"/>
      <c r="Q33" s="84">
        <v>0</v>
      </c>
      <c r="R33" s="81">
        <v>4719673825</v>
      </c>
      <c r="S33" s="61">
        <v>443873755</v>
      </c>
      <c r="T33" s="61">
        <v>4736910200</v>
      </c>
      <c r="U33" s="75">
        <f t="shared" si="5"/>
        <v>-1</v>
      </c>
      <c r="V33" s="75"/>
      <c r="W33" s="75">
        <f t="shared" si="6"/>
        <v>-3.6387379688979093E-3</v>
      </c>
      <c r="X33" s="63"/>
    </row>
    <row r="34" spans="1:24">
      <c r="A34" s="15">
        <f t="shared" si="7"/>
        <v>2016</v>
      </c>
      <c r="B34" s="16" t="str">
        <f t="shared" si="8"/>
        <v>06</v>
      </c>
      <c r="C34" s="81">
        <v>2260443</v>
      </c>
      <c r="D34" s="81">
        <v>36541115</v>
      </c>
      <c r="E34" s="82">
        <f t="shared" si="0"/>
        <v>36541121</v>
      </c>
      <c r="F34" s="80">
        <f t="shared" si="1"/>
        <v>38112103</v>
      </c>
      <c r="G34" s="17"/>
      <c r="H34" s="47">
        <v>38112103</v>
      </c>
      <c r="I34" s="23">
        <f t="shared" si="2"/>
        <v>-0.94068962817402124</v>
      </c>
      <c r="J34" s="47"/>
      <c r="K34" s="23" t="str">
        <f t="shared" si="3"/>
        <v/>
      </c>
      <c r="L34" s="47"/>
      <c r="M34" s="81">
        <v>94000</v>
      </c>
      <c r="N34" s="61">
        <v>4143743</v>
      </c>
      <c r="O34" s="75">
        <f t="shared" si="4"/>
        <v>-0.97731519546458356</v>
      </c>
      <c r="P34" s="63"/>
      <c r="Q34" s="84">
        <v>0</v>
      </c>
      <c r="R34" s="81">
        <v>4553531459</v>
      </c>
      <c r="S34" s="61">
        <v>444059863</v>
      </c>
      <c r="T34" s="61">
        <v>4740867835</v>
      </c>
      <c r="U34" s="75">
        <f t="shared" si="5"/>
        <v>-1</v>
      </c>
      <c r="V34" s="75"/>
      <c r="W34" s="75">
        <f t="shared" si="6"/>
        <v>-3.9515207451464418E-2</v>
      </c>
      <c r="X34" s="63"/>
    </row>
    <row r="35" spans="1:24">
      <c r="A35" s="15">
        <f t="shared" si="7"/>
        <v>2016</v>
      </c>
      <c r="B35" s="16" t="str">
        <f t="shared" si="8"/>
        <v>07</v>
      </c>
      <c r="C35" s="81">
        <v>7083339</v>
      </c>
      <c r="D35" s="81">
        <v>17925830</v>
      </c>
      <c r="E35" s="82">
        <f t="shared" si="0"/>
        <v>17925837</v>
      </c>
      <c r="F35" s="80">
        <f t="shared" si="1"/>
        <v>25009169</v>
      </c>
      <c r="G35" s="17"/>
      <c r="H35" s="47">
        <v>25009169</v>
      </c>
      <c r="I35" s="23">
        <f t="shared" si="2"/>
        <v>-0.71677031731842034</v>
      </c>
      <c r="J35" s="47"/>
      <c r="K35" s="23" t="str">
        <f t="shared" si="3"/>
        <v/>
      </c>
      <c r="L35" s="47"/>
      <c r="M35" s="81">
        <v>1377654</v>
      </c>
      <c r="N35" s="61">
        <v>74916256</v>
      </c>
      <c r="O35" s="75">
        <f t="shared" si="4"/>
        <v>-0.98161074680507254</v>
      </c>
      <c r="P35" s="63"/>
      <c r="Q35" s="84">
        <v>0</v>
      </c>
      <c r="R35" s="81">
        <v>4735378585</v>
      </c>
      <c r="S35" s="61">
        <v>507228994</v>
      </c>
      <c r="T35" s="61">
        <v>4752614960</v>
      </c>
      <c r="U35" s="75">
        <f t="shared" si="5"/>
        <v>-1</v>
      </c>
      <c r="V35" s="75"/>
      <c r="W35" s="75">
        <f t="shared" si="6"/>
        <v>-3.6267139553842753E-3</v>
      </c>
      <c r="X35" s="63"/>
    </row>
    <row r="36" spans="1:24">
      <c r="A36" s="15">
        <f t="shared" si="7"/>
        <v>2016</v>
      </c>
      <c r="B36" s="16" t="str">
        <f t="shared" si="8"/>
        <v>08</v>
      </c>
      <c r="C36" s="81">
        <v>13431954</v>
      </c>
      <c r="D36" s="81">
        <v>24908690</v>
      </c>
      <c r="E36" s="82">
        <f t="shared" si="0"/>
        <v>24908698</v>
      </c>
      <c r="F36" s="80">
        <f t="shared" si="1"/>
        <v>-63121272</v>
      </c>
      <c r="G36" s="17"/>
      <c r="H36" s="47">
        <v>-63121272</v>
      </c>
      <c r="I36" s="23">
        <f t="shared" si="2"/>
        <v>-1.2127959968867548</v>
      </c>
      <c r="J36" s="47"/>
      <c r="K36" s="23" t="str">
        <f t="shared" si="3"/>
        <v/>
      </c>
      <c r="L36" s="47"/>
      <c r="M36" s="81">
        <v>1006620</v>
      </c>
      <c r="N36" s="61">
        <v>-89614933</v>
      </c>
      <c r="O36" s="75">
        <f t="shared" si="4"/>
        <v>-1.0112327261350516</v>
      </c>
      <c r="P36" s="63"/>
      <c r="Q36" s="84">
        <v>0</v>
      </c>
      <c r="R36" s="81">
        <v>4845393279</v>
      </c>
      <c r="S36" s="61">
        <v>260638918</v>
      </c>
      <c r="T36" s="61">
        <v>4909590103</v>
      </c>
      <c r="U36" s="75">
        <f t="shared" si="5"/>
        <v>-1</v>
      </c>
      <c r="V36" s="75"/>
      <c r="W36" s="75">
        <f t="shared" si="6"/>
        <v>-1.3075801167346413E-2</v>
      </c>
      <c r="X36" s="63"/>
    </row>
    <row r="37" spans="1:24">
      <c r="A37" s="15">
        <f t="shared" si="7"/>
        <v>2016</v>
      </c>
      <c r="B37" s="16" t="str">
        <f t="shared" si="8"/>
        <v>09</v>
      </c>
      <c r="C37" s="81">
        <v>792489</v>
      </c>
      <c r="D37" s="81">
        <v>18615285</v>
      </c>
      <c r="E37" s="82">
        <f t="shared" si="0"/>
        <v>18615294</v>
      </c>
      <c r="F37" s="80">
        <f t="shared" si="1"/>
        <v>-113243553</v>
      </c>
      <c r="G37" s="17"/>
      <c r="H37" s="47">
        <v>-113243553</v>
      </c>
      <c r="I37" s="23">
        <f t="shared" si="2"/>
        <v>-1.006998093745787</v>
      </c>
      <c r="J37" s="17"/>
      <c r="K37" s="23" t="str">
        <f t="shared" si="3"/>
        <v/>
      </c>
      <c r="L37" s="17"/>
      <c r="M37" s="81">
        <v>20855834</v>
      </c>
      <c r="N37" s="63">
        <v>89087100</v>
      </c>
      <c r="O37" s="75">
        <f t="shared" si="4"/>
        <v>-0.76589389485121862</v>
      </c>
      <c r="P37" s="63"/>
      <c r="Q37" s="84">
        <v>0</v>
      </c>
      <c r="R37" s="81">
        <v>4845393279</v>
      </c>
      <c r="S37" s="61">
        <v>304484565</v>
      </c>
      <c r="T37" s="61">
        <v>4954831556</v>
      </c>
      <c r="U37" s="75">
        <f t="shared" si="5"/>
        <v>-1</v>
      </c>
      <c r="V37" s="75"/>
      <c r="W37" s="75">
        <f t="shared" si="6"/>
        <v>-2.2087184148061878E-2</v>
      </c>
      <c r="X37" s="63"/>
    </row>
    <row r="38" spans="1:24">
      <c r="A38" s="15">
        <f t="shared" si="7"/>
        <v>2016</v>
      </c>
      <c r="B38" s="16" t="str">
        <f t="shared" si="8"/>
        <v>10</v>
      </c>
      <c r="C38" s="81">
        <v>128951609</v>
      </c>
      <c r="D38" s="81">
        <v>18615285</v>
      </c>
      <c r="E38" s="82">
        <f t="shared" si="0"/>
        <v>18615295</v>
      </c>
      <c r="F38" s="80">
        <f t="shared" si="1"/>
        <v>292130140</v>
      </c>
      <c r="G38" s="17"/>
      <c r="H38" s="47">
        <v>292130140</v>
      </c>
      <c r="I38" s="23">
        <f t="shared" si="2"/>
        <v>-0.55858163419905937</v>
      </c>
      <c r="J38" s="47"/>
      <c r="K38" s="23" t="str">
        <f t="shared" si="3"/>
        <v/>
      </c>
      <c r="L38" s="47"/>
      <c r="M38" s="81">
        <v>18768454</v>
      </c>
      <c r="N38" s="61">
        <v>-23551249</v>
      </c>
      <c r="O38" s="75">
        <f t="shared" si="4"/>
        <v>-1.7969196877838622</v>
      </c>
      <c r="P38" s="63"/>
      <c r="Q38" s="84">
        <v>0</v>
      </c>
      <c r="R38" s="81">
        <v>4845393279</v>
      </c>
      <c r="S38" s="61">
        <v>262998167</v>
      </c>
      <c r="T38" s="61">
        <v>4972766705</v>
      </c>
      <c r="U38" s="75">
        <f t="shared" si="5"/>
        <v>-1</v>
      </c>
      <c r="V38" s="75"/>
      <c r="W38" s="75">
        <f t="shared" si="6"/>
        <v>-2.5614196996599281E-2</v>
      </c>
      <c r="X38" s="63"/>
    </row>
    <row r="39" spans="1:24">
      <c r="A39" s="15">
        <f t="shared" si="7"/>
        <v>2016</v>
      </c>
      <c r="B39" s="16" t="str">
        <f t="shared" si="8"/>
        <v>11</v>
      </c>
      <c r="C39" s="81">
        <v>8942127</v>
      </c>
      <c r="D39" s="81">
        <v>41387174</v>
      </c>
      <c r="E39" s="82">
        <f t="shared" si="0"/>
        <v>41387185</v>
      </c>
      <c r="F39" s="80">
        <f t="shared" si="1"/>
        <v>30313842</v>
      </c>
      <c r="G39" s="17"/>
      <c r="H39" s="47">
        <v>30313842</v>
      </c>
      <c r="I39" s="23">
        <f t="shared" si="2"/>
        <v>-0.70501505549840893</v>
      </c>
      <c r="J39" s="47"/>
      <c r="K39" s="23" t="str">
        <f t="shared" si="3"/>
        <v/>
      </c>
      <c r="L39" s="47"/>
      <c r="M39" s="81">
        <v>35256232</v>
      </c>
      <c r="N39" s="61">
        <v>6857992</v>
      </c>
      <c r="O39" s="75">
        <f t="shared" si="4"/>
        <v>4.140897218894394</v>
      </c>
      <c r="P39" s="63"/>
      <c r="Q39" s="84">
        <v>0</v>
      </c>
      <c r="R39" s="81">
        <v>4845393279</v>
      </c>
      <c r="S39" s="61">
        <v>246491630</v>
      </c>
      <c r="T39" s="61">
        <v>4996131234</v>
      </c>
      <c r="U39" s="75">
        <f t="shared" si="5"/>
        <v>-1</v>
      </c>
      <c r="V39" s="75"/>
      <c r="W39" s="75">
        <f t="shared" si="6"/>
        <v>-3.0170935858167214E-2</v>
      </c>
      <c r="X39" s="63"/>
    </row>
    <row r="40" spans="1:24">
      <c r="A40" s="15">
        <f t="shared" si="7"/>
        <v>2016</v>
      </c>
      <c r="B40" s="16" t="str">
        <f t="shared" si="8"/>
        <v>12</v>
      </c>
      <c r="C40" s="81">
        <v>24051065</v>
      </c>
      <c r="D40" s="81">
        <v>59899683</v>
      </c>
      <c r="E40" s="82">
        <f t="shared" si="0"/>
        <v>59899695</v>
      </c>
      <c r="F40" s="80">
        <f t="shared" si="1"/>
        <v>52968427</v>
      </c>
      <c r="G40" s="17"/>
      <c r="H40" s="47">
        <v>52968427</v>
      </c>
      <c r="I40" s="23">
        <f t="shared" si="2"/>
        <v>-0.54593582701634691</v>
      </c>
      <c r="J40" s="47"/>
      <c r="K40" s="23" t="str">
        <f t="shared" si="3"/>
        <v/>
      </c>
      <c r="L40" s="47"/>
      <c r="M40" s="81">
        <v>367872</v>
      </c>
      <c r="N40" s="61">
        <v>26116519</v>
      </c>
      <c r="O40" s="75">
        <f t="shared" si="4"/>
        <v>-0.98591420242490968</v>
      </c>
      <c r="P40" s="63"/>
      <c r="Q40" s="84">
        <v>0</v>
      </c>
      <c r="R40" s="81">
        <v>4988328054.4024134</v>
      </c>
      <c r="S40" s="61">
        <v>259727679</v>
      </c>
      <c r="T40" s="61">
        <v>5009011704</v>
      </c>
      <c r="U40" s="75">
        <f t="shared" si="5"/>
        <v>-1</v>
      </c>
      <c r="V40" s="75"/>
      <c r="W40" s="75">
        <f t="shared" si="6"/>
        <v>-4.1292875361160775E-3</v>
      </c>
      <c r="X40" s="63"/>
    </row>
    <row r="41" spans="1:24">
      <c r="A41" s="15">
        <f t="shared" si="7"/>
        <v>2017</v>
      </c>
      <c r="B41" s="16" t="str">
        <f t="shared" si="8"/>
        <v>01</v>
      </c>
      <c r="C41" s="81">
        <v>710900</v>
      </c>
      <c r="D41" s="81">
        <v>18615285</v>
      </c>
      <c r="E41" s="82">
        <f t="shared" si="0"/>
        <v>18615286</v>
      </c>
      <c r="F41" s="80">
        <f t="shared" si="1"/>
        <v>19419518</v>
      </c>
      <c r="G41" s="17"/>
      <c r="H41" s="47">
        <v>19419518</v>
      </c>
      <c r="I41" s="23">
        <f t="shared" si="2"/>
        <v>-0.96339250026699941</v>
      </c>
      <c r="J41" s="47"/>
      <c r="K41" s="23" t="str">
        <f t="shared" si="3"/>
        <v/>
      </c>
      <c r="L41" s="47"/>
      <c r="M41" s="81">
        <v>0</v>
      </c>
      <c r="N41" s="61">
        <v>134591455</v>
      </c>
      <c r="O41" s="75">
        <f t="shared" si="4"/>
        <v>-1</v>
      </c>
      <c r="P41" s="63"/>
      <c r="Q41" s="84">
        <v>0</v>
      </c>
      <c r="R41" s="81">
        <v>5117287472</v>
      </c>
      <c r="S41" s="61">
        <v>263911857</v>
      </c>
      <c r="T41" s="61">
        <v>5139418981</v>
      </c>
      <c r="U41" s="75">
        <f t="shared" si="5"/>
        <v>-1</v>
      </c>
      <c r="V41" s="75"/>
      <c r="W41" s="75">
        <f t="shared" si="6"/>
        <v>-4.3062278210471705E-3</v>
      </c>
      <c r="X41" s="63"/>
    </row>
    <row r="42" spans="1:24">
      <c r="A42" s="15">
        <f t="shared" si="7"/>
        <v>2017</v>
      </c>
      <c r="B42" s="16" t="str">
        <f t="shared" si="8"/>
        <v>02</v>
      </c>
      <c r="C42" s="81">
        <v>28757500</v>
      </c>
      <c r="D42" s="81">
        <v>64155517</v>
      </c>
      <c r="E42" s="82">
        <f t="shared" si="0"/>
        <v>64155519</v>
      </c>
      <c r="F42" s="80">
        <f t="shared" si="1"/>
        <v>50698983</v>
      </c>
      <c r="G42" s="17"/>
      <c r="H42" s="47">
        <v>50698983</v>
      </c>
      <c r="I42" s="23">
        <f t="shared" si="2"/>
        <v>-0.43277954904933691</v>
      </c>
      <c r="J42" s="54"/>
      <c r="K42" s="23" t="str">
        <f t="shared" si="3"/>
        <v/>
      </c>
      <c r="L42" s="54"/>
      <c r="M42" s="81">
        <v>0</v>
      </c>
      <c r="N42" s="62">
        <v>41667162</v>
      </c>
      <c r="O42" s="75">
        <f t="shared" si="4"/>
        <v>-1</v>
      </c>
      <c r="P42" s="63"/>
      <c r="Q42" s="81">
        <v>17677142</v>
      </c>
      <c r="R42" s="81">
        <v>4988328054</v>
      </c>
      <c r="S42" s="61">
        <v>272146919</v>
      </c>
      <c r="T42" s="61">
        <v>5172851081</v>
      </c>
      <c r="U42" s="75">
        <f t="shared" si="5"/>
        <v>-0.93504559204655191</v>
      </c>
      <c r="V42" s="75"/>
      <c r="W42" s="75">
        <f t="shared" si="6"/>
        <v>-3.5671436140459756E-2</v>
      </c>
      <c r="X42" s="63"/>
    </row>
    <row r="43" spans="1:24">
      <c r="A43" s="15">
        <f t="shared" si="7"/>
        <v>2017</v>
      </c>
      <c r="B43" s="16" t="str">
        <f t="shared" si="8"/>
        <v>03</v>
      </c>
      <c r="C43" s="81">
        <v>8433171</v>
      </c>
      <c r="D43" s="81">
        <v>649191</v>
      </c>
      <c r="E43" s="82">
        <f t="shared" si="0"/>
        <v>649194</v>
      </c>
      <c r="F43" s="80">
        <f t="shared" si="1"/>
        <v>28351530</v>
      </c>
      <c r="G43" s="17"/>
      <c r="H43" s="47">
        <v>28351530</v>
      </c>
      <c r="I43" s="23">
        <f t="shared" si="2"/>
        <v>-0.70254970366678626</v>
      </c>
      <c r="J43" s="47"/>
      <c r="K43" s="23" t="str">
        <f t="shared" si="3"/>
        <v/>
      </c>
      <c r="L43" s="47"/>
      <c r="M43" s="81">
        <v>2890123</v>
      </c>
      <c r="N43" s="61">
        <v>24735749</v>
      </c>
      <c r="O43" s="75">
        <f t="shared" si="4"/>
        <v>-0.88316007734392843</v>
      </c>
      <c r="P43" s="63"/>
      <c r="Q43" s="84">
        <v>0</v>
      </c>
      <c r="R43" s="81">
        <v>5176634435</v>
      </c>
      <c r="S43" s="61">
        <v>270967803</v>
      </c>
      <c r="T43" s="61">
        <v>5198765946</v>
      </c>
      <c r="U43" s="75">
        <f t="shared" si="5"/>
        <v>-1</v>
      </c>
      <c r="V43" s="75"/>
      <c r="W43" s="75">
        <f t="shared" si="6"/>
        <v>-4.2570700873787448E-3</v>
      </c>
      <c r="X43" s="63"/>
    </row>
    <row r="44" spans="1:24">
      <c r="A44" s="15">
        <f t="shared" si="7"/>
        <v>2017</v>
      </c>
      <c r="B44" s="16" t="str">
        <f t="shared" si="8"/>
        <v>04</v>
      </c>
      <c r="C44" s="81">
        <v>1293400</v>
      </c>
      <c r="D44" s="81">
        <v>19918359</v>
      </c>
      <c r="E44" s="82">
        <f t="shared" si="0"/>
        <v>19918363</v>
      </c>
      <c r="F44" s="80">
        <f t="shared" si="1"/>
        <v>20599759</v>
      </c>
      <c r="G44" s="17"/>
      <c r="H44" s="47">
        <v>20599759</v>
      </c>
      <c r="I44" s="23">
        <f t="shared" si="2"/>
        <v>-0.93721285768440299</v>
      </c>
      <c r="J44" s="47"/>
      <c r="K44" s="23" t="str">
        <f t="shared" si="3"/>
        <v/>
      </c>
      <c r="L44" s="47"/>
      <c r="M44" s="81">
        <v>2475093</v>
      </c>
      <c r="N44" s="61">
        <v>255152661</v>
      </c>
      <c r="O44" s="75">
        <f t="shared" si="4"/>
        <v>-0.99029956030911237</v>
      </c>
      <c r="P44" s="63"/>
      <c r="Q44" s="84">
        <v>0</v>
      </c>
      <c r="R44" s="81">
        <v>5191385932</v>
      </c>
      <c r="S44" s="61">
        <v>511367969</v>
      </c>
      <c r="T44" s="61">
        <v>5213518441</v>
      </c>
      <c r="U44" s="75">
        <f t="shared" si="5"/>
        <v>-1</v>
      </c>
      <c r="V44" s="75"/>
      <c r="W44" s="75">
        <f t="shared" si="6"/>
        <v>-4.2452154433647582E-3</v>
      </c>
      <c r="X44" s="63"/>
    </row>
    <row r="45" spans="1:24">
      <c r="A45" s="15">
        <f t="shared" si="7"/>
        <v>2017</v>
      </c>
      <c r="B45" s="16" t="str">
        <f t="shared" si="8"/>
        <v>05</v>
      </c>
      <c r="C45" s="81">
        <v>4461085</v>
      </c>
      <c r="D45" s="81">
        <v>19918359</v>
      </c>
      <c r="E45" s="82">
        <f t="shared" si="0"/>
        <v>19918364</v>
      </c>
      <c r="F45" s="80">
        <f t="shared" si="1"/>
        <v>24528398</v>
      </c>
      <c r="G45" s="17"/>
      <c r="H45" s="47">
        <v>24528398</v>
      </c>
      <c r="I45" s="23">
        <f t="shared" si="2"/>
        <v>-0.81812570882126101</v>
      </c>
      <c r="J45" s="47"/>
      <c r="K45" s="23" t="str">
        <f t="shared" si="3"/>
        <v/>
      </c>
      <c r="L45" s="47"/>
      <c r="M45" s="81">
        <v>0</v>
      </c>
      <c r="N45" s="61">
        <v>18535487</v>
      </c>
      <c r="O45" s="75">
        <f t="shared" si="4"/>
        <v>-1</v>
      </c>
      <c r="P45" s="63"/>
      <c r="Q45" s="84">
        <v>0</v>
      </c>
      <c r="R45" s="81">
        <v>5210308192</v>
      </c>
      <c r="S45" s="61">
        <v>510982194</v>
      </c>
      <c r="T45" s="61">
        <v>5232439703</v>
      </c>
      <c r="U45" s="75">
        <f t="shared" si="5"/>
        <v>-1</v>
      </c>
      <c r="V45" s="75"/>
      <c r="W45" s="75">
        <f t="shared" si="6"/>
        <v>-4.2296733944799936E-3</v>
      </c>
      <c r="X45" s="63"/>
    </row>
    <row r="46" spans="1:24">
      <c r="A46" s="15">
        <f t="shared" si="7"/>
        <v>2017</v>
      </c>
      <c r="B46" s="16" t="str">
        <f t="shared" si="8"/>
        <v>06</v>
      </c>
      <c r="C46" s="81">
        <v>12943174</v>
      </c>
      <c r="D46" s="81">
        <v>39836718</v>
      </c>
      <c r="E46" s="82">
        <f t="shared" si="0"/>
        <v>39836724</v>
      </c>
      <c r="F46" s="80">
        <f t="shared" si="1"/>
        <v>52708732</v>
      </c>
      <c r="G46" s="17"/>
      <c r="H46" s="47">
        <v>52708732</v>
      </c>
      <c r="I46" s="23">
        <f t="shared" si="2"/>
        <v>-0.75443966286269226</v>
      </c>
      <c r="J46" s="47"/>
      <c r="K46" s="23" t="str">
        <f t="shared" si="3"/>
        <v/>
      </c>
      <c r="L46" s="47"/>
      <c r="M46" s="81">
        <v>737658</v>
      </c>
      <c r="N46" s="61">
        <v>542332433.87</v>
      </c>
      <c r="O46" s="75">
        <f t="shared" si="4"/>
        <v>-0.99863984162861852</v>
      </c>
      <c r="P46" s="63"/>
      <c r="Q46" s="84">
        <v>0</v>
      </c>
      <c r="R46" s="81">
        <v>5224522548.7208023</v>
      </c>
      <c r="S46" s="61">
        <v>1039100271.8599999</v>
      </c>
      <c r="T46" s="61">
        <v>5246654059</v>
      </c>
      <c r="U46" s="75">
        <f t="shared" si="5"/>
        <v>-1</v>
      </c>
      <c r="V46" s="75"/>
      <c r="W46" s="75">
        <f t="shared" si="6"/>
        <v>-4.2182141285327379E-3</v>
      </c>
      <c r="X46" s="63"/>
    </row>
    <row r="47" spans="1:24">
      <c r="A47" s="15">
        <f t="shared" si="7"/>
        <v>2017</v>
      </c>
      <c r="B47" s="16" t="str">
        <f t="shared" si="8"/>
        <v>07</v>
      </c>
      <c r="C47" s="81">
        <v>6616610</v>
      </c>
      <c r="D47" s="81">
        <v>19918359</v>
      </c>
      <c r="E47" s="82">
        <f t="shared" si="0"/>
        <v>19918366</v>
      </c>
      <c r="F47" s="80">
        <f t="shared" si="1"/>
        <v>26534969</v>
      </c>
      <c r="G47" s="17"/>
      <c r="H47" s="47">
        <v>26534969</v>
      </c>
      <c r="I47" s="23">
        <f t="shared" si="2"/>
        <v>-0.75064564801262823</v>
      </c>
      <c r="J47" s="17"/>
      <c r="K47" s="23" t="str">
        <f t="shared" si="3"/>
        <v/>
      </c>
      <c r="L47" s="17"/>
      <c r="M47" s="81">
        <v>156000</v>
      </c>
      <c r="N47" s="61">
        <v>101004653.33000004</v>
      </c>
      <c r="O47" s="75">
        <f t="shared" si="4"/>
        <v>-0.9984555167028758</v>
      </c>
      <c r="P47" s="63"/>
      <c r="Q47" s="84">
        <v>0</v>
      </c>
      <c r="R47" s="81">
        <v>5237424052</v>
      </c>
      <c r="S47" s="61">
        <v>1127203421.1899998</v>
      </c>
      <c r="T47" s="61">
        <v>5259555563</v>
      </c>
      <c r="U47" s="75">
        <f t="shared" si="5"/>
        <v>-1</v>
      </c>
      <c r="V47" s="75"/>
      <c r="W47" s="75">
        <f t="shared" si="6"/>
        <v>-4.2078671353319441E-3</v>
      </c>
      <c r="X47" s="63"/>
    </row>
    <row r="48" spans="1:24">
      <c r="A48" s="15">
        <f t="shared" si="7"/>
        <v>2017</v>
      </c>
      <c r="B48" s="16" t="str">
        <f t="shared" si="8"/>
        <v>08</v>
      </c>
      <c r="C48" s="81">
        <v>5010202</v>
      </c>
      <c r="D48" s="81">
        <v>19918359</v>
      </c>
      <c r="E48" s="82">
        <f t="shared" si="0"/>
        <v>19918367</v>
      </c>
      <c r="F48" s="80">
        <f t="shared" si="1"/>
        <v>25071482</v>
      </c>
      <c r="G48" s="17"/>
      <c r="H48" s="47">
        <v>25071482</v>
      </c>
      <c r="I48" s="23">
        <f t="shared" si="2"/>
        <v>-0.80016330905368893</v>
      </c>
      <c r="J48" s="17"/>
      <c r="K48" s="23" t="str">
        <f t="shared" si="3"/>
        <v/>
      </c>
      <c r="L48" s="17"/>
      <c r="M48" s="81">
        <v>38734799</v>
      </c>
      <c r="N48" s="61">
        <v>-45517097.190000176</v>
      </c>
      <c r="O48" s="75">
        <f t="shared" si="4"/>
        <v>-1.8509944919886014</v>
      </c>
      <c r="P48" s="63"/>
      <c r="Q48" s="84">
        <v>0</v>
      </c>
      <c r="R48" s="81">
        <v>5243322874</v>
      </c>
      <c r="S48" s="61">
        <v>1075787501.9999998</v>
      </c>
      <c r="T48" s="61">
        <v>5265454385</v>
      </c>
      <c r="U48" s="75">
        <f t="shared" si="5"/>
        <v>-1</v>
      </c>
      <c r="V48" s="75"/>
      <c r="W48" s="75">
        <f t="shared" si="6"/>
        <v>-4.2031531149614443E-3</v>
      </c>
      <c r="X48" s="63"/>
    </row>
    <row r="49" spans="1:24">
      <c r="A49" s="15">
        <f t="shared" si="7"/>
        <v>2017</v>
      </c>
      <c r="B49" s="16" t="str">
        <f t="shared" si="8"/>
        <v>09</v>
      </c>
      <c r="C49" s="81">
        <v>4494512</v>
      </c>
      <c r="D49" s="81">
        <v>19918359</v>
      </c>
      <c r="E49" s="82">
        <f t="shared" si="0"/>
        <v>19918368</v>
      </c>
      <c r="F49" s="80">
        <f t="shared" si="1"/>
        <v>24412871</v>
      </c>
      <c r="G49" s="17"/>
      <c r="H49" s="47">
        <v>24412871</v>
      </c>
      <c r="I49" s="23">
        <f t="shared" si="2"/>
        <v>-0.81589580348825008</v>
      </c>
      <c r="J49" s="17"/>
      <c r="K49" s="23" t="str">
        <f t="shared" si="3"/>
        <v/>
      </c>
      <c r="L49" s="17"/>
      <c r="M49" s="81">
        <v>5681754</v>
      </c>
      <c r="N49" s="61">
        <v>72919733.999999881</v>
      </c>
      <c r="O49" s="75">
        <f t="shared" si="4"/>
        <v>-0.92208208000319902</v>
      </c>
      <c r="P49" s="63"/>
      <c r="Q49" s="84">
        <v>0</v>
      </c>
      <c r="R49" s="81">
        <v>5279638655</v>
      </c>
      <c r="S49" s="61">
        <v>1112391455.9999998</v>
      </c>
      <c r="T49" s="61">
        <v>5301770165</v>
      </c>
      <c r="U49" s="75">
        <f t="shared" si="5"/>
        <v>-1</v>
      </c>
      <c r="V49" s="75"/>
      <c r="W49" s="75">
        <f t="shared" si="6"/>
        <v>-4.1743623943004682E-3</v>
      </c>
      <c r="X49" s="63"/>
    </row>
    <row r="50" spans="1:24">
      <c r="A50" s="15">
        <f t="shared" si="7"/>
        <v>2017</v>
      </c>
      <c r="B50" s="16" t="str">
        <f t="shared" si="8"/>
        <v>10</v>
      </c>
      <c r="C50" s="81">
        <v>8527327</v>
      </c>
      <c r="D50" s="81">
        <v>19918359</v>
      </c>
      <c r="E50" s="82">
        <f t="shared" si="0"/>
        <v>19918369</v>
      </c>
      <c r="F50" s="80">
        <f t="shared" si="1"/>
        <v>28315686</v>
      </c>
      <c r="G50" s="17"/>
      <c r="H50" s="47">
        <v>28315686</v>
      </c>
      <c r="I50" s="23">
        <f t="shared" si="2"/>
        <v>-0.69884794597595135</v>
      </c>
      <c r="J50" s="17"/>
      <c r="K50" s="23" t="str">
        <f t="shared" si="3"/>
        <v/>
      </c>
      <c r="L50" s="17"/>
      <c r="M50" s="81">
        <v>55517470</v>
      </c>
      <c r="N50" s="61">
        <v>29212093</v>
      </c>
      <c r="O50" s="75">
        <f t="shared" si="4"/>
        <v>0.90049614041691561</v>
      </c>
      <c r="P50" s="63"/>
      <c r="Q50" s="84">
        <v>0</v>
      </c>
      <c r="R50" s="81">
        <v>5300224778</v>
      </c>
      <c r="S50" s="61">
        <v>1121017425.9999998</v>
      </c>
      <c r="T50" s="61">
        <v>5322356288</v>
      </c>
      <c r="U50" s="75">
        <f t="shared" si="5"/>
        <v>-1</v>
      </c>
      <c r="V50" s="75"/>
      <c r="W50" s="75">
        <f t="shared" si="6"/>
        <v>-4.1582165496696355E-3</v>
      </c>
      <c r="X50" s="63"/>
    </row>
    <row r="51" spans="1:24">
      <c r="A51" s="15">
        <f t="shared" si="7"/>
        <v>2017</v>
      </c>
      <c r="B51" s="16" t="str">
        <f t="shared" si="8"/>
        <v>11</v>
      </c>
      <c r="C51" s="81">
        <v>8425961</v>
      </c>
      <c r="D51" s="81">
        <v>19918359</v>
      </c>
      <c r="E51" s="82">
        <f t="shared" si="0"/>
        <v>19918370</v>
      </c>
      <c r="F51" s="80">
        <f t="shared" si="1"/>
        <v>28344320</v>
      </c>
      <c r="G51" s="17"/>
      <c r="H51" s="47">
        <v>28344320</v>
      </c>
      <c r="I51" s="23">
        <f t="shared" si="2"/>
        <v>-0.70272841260612351</v>
      </c>
      <c r="J51" s="17"/>
      <c r="K51" s="23" t="str">
        <f t="shared" si="3"/>
        <v/>
      </c>
      <c r="L51" s="17"/>
      <c r="M51" s="81">
        <v>51440632</v>
      </c>
      <c r="N51" s="61">
        <v>13862215</v>
      </c>
      <c r="O51" s="75">
        <f t="shared" si="4"/>
        <v>2.7108522700015834</v>
      </c>
      <c r="P51" s="63"/>
      <c r="Q51" s="84">
        <v>0</v>
      </c>
      <c r="R51" s="81">
        <v>5318441929</v>
      </c>
      <c r="S51" s="61">
        <v>1116662489.9999998</v>
      </c>
      <c r="T51" s="61">
        <v>5340573439</v>
      </c>
      <c r="U51" s="75">
        <f t="shared" si="5"/>
        <v>-1</v>
      </c>
      <c r="V51" s="75"/>
      <c r="W51" s="75">
        <f t="shared" si="6"/>
        <v>-4.144032518752172E-3</v>
      </c>
      <c r="X51" s="63"/>
    </row>
    <row r="52" spans="1:24">
      <c r="A52" s="15">
        <f t="shared" si="7"/>
        <v>2017</v>
      </c>
      <c r="B52" s="16" t="str">
        <f t="shared" si="8"/>
        <v>12</v>
      </c>
      <c r="C52" s="81">
        <v>7695968</v>
      </c>
      <c r="D52" s="81">
        <v>39836718</v>
      </c>
      <c r="E52" s="82">
        <f t="shared" si="0"/>
        <v>39836730</v>
      </c>
      <c r="F52" s="80">
        <f t="shared" si="1"/>
        <v>49512496</v>
      </c>
      <c r="G52" s="17"/>
      <c r="H52" s="47">
        <v>49512496</v>
      </c>
      <c r="I52" s="23">
        <f t="shared" si="2"/>
        <v>-0.8445651376573704</v>
      </c>
      <c r="J52" s="17"/>
      <c r="K52" s="23" t="str">
        <f t="shared" si="3"/>
        <v/>
      </c>
      <c r="L52" s="17"/>
      <c r="M52" s="81">
        <v>25904992</v>
      </c>
      <c r="N52" s="61">
        <v>-3367269</v>
      </c>
      <c r="O52" s="75">
        <f t="shared" si="4"/>
        <v>-8.6931756862905818</v>
      </c>
      <c r="P52" s="63"/>
      <c r="Q52" s="84">
        <v>0</v>
      </c>
      <c r="R52" s="81">
        <v>5320953853</v>
      </c>
      <c r="S52" s="61">
        <v>1110783294.9999998</v>
      </c>
      <c r="T52" s="61">
        <v>5343085365</v>
      </c>
      <c r="U52" s="75">
        <f t="shared" si="5"/>
        <v>-1</v>
      </c>
      <c r="V52" s="75"/>
      <c r="W52" s="75">
        <f t="shared" si="6"/>
        <v>-4.1420846735806816E-3</v>
      </c>
      <c r="X52" s="63"/>
    </row>
    <row r="53" spans="1:24">
      <c r="A53" s="15">
        <f t="shared" si="7"/>
        <v>2018</v>
      </c>
      <c r="B53" s="16" t="str">
        <f t="shared" si="8"/>
        <v>01</v>
      </c>
      <c r="C53" s="81">
        <v>844732</v>
      </c>
      <c r="D53" s="83">
        <v>19918359</v>
      </c>
      <c r="E53" s="82">
        <f t="shared" si="0"/>
        <v>19918360</v>
      </c>
      <c r="F53" s="55">
        <f t="shared" ref="F53:F116" si="9">H53-G53</f>
        <v>844732</v>
      </c>
      <c r="G53" s="47">
        <v>19918359</v>
      </c>
      <c r="H53" s="47">
        <v>20763091</v>
      </c>
      <c r="I53" s="23">
        <f t="shared" si="2"/>
        <v>0</v>
      </c>
      <c r="J53" s="17"/>
      <c r="K53" s="23">
        <f t="shared" si="3"/>
        <v>0</v>
      </c>
      <c r="L53" s="17"/>
      <c r="M53" s="83">
        <v>251775</v>
      </c>
      <c r="N53" s="61">
        <v>117506248</v>
      </c>
      <c r="O53" s="75">
        <f t="shared" si="4"/>
        <v>-0.99785734797693482</v>
      </c>
      <c r="P53" s="63"/>
      <c r="Q53" s="84">
        <v>0</v>
      </c>
      <c r="R53" s="81">
        <v>5376277666</v>
      </c>
      <c r="S53" s="61">
        <v>1171659983</v>
      </c>
      <c r="T53" s="61">
        <v>5399714925</v>
      </c>
      <c r="U53" s="75">
        <f t="shared" si="5"/>
        <v>-1</v>
      </c>
      <c r="V53" s="75"/>
      <c r="W53" s="75">
        <f t="shared" si="6"/>
        <v>-4.3404622883864707E-3</v>
      </c>
      <c r="X53" s="63"/>
    </row>
    <row r="54" spans="1:24">
      <c r="A54" s="15">
        <f t="shared" si="7"/>
        <v>2018</v>
      </c>
      <c r="B54" s="16" t="str">
        <f t="shared" si="8"/>
        <v>02</v>
      </c>
      <c r="C54" s="81">
        <v>6554785</v>
      </c>
      <c r="D54" s="81">
        <v>21093574</v>
      </c>
      <c r="E54" s="82">
        <f t="shared" si="0"/>
        <v>21093576</v>
      </c>
      <c r="F54" s="55">
        <f t="shared" si="9"/>
        <v>6554825</v>
      </c>
      <c r="G54" s="47">
        <v>21093534</v>
      </c>
      <c r="H54" s="47">
        <v>27648359</v>
      </c>
      <c r="I54" s="23">
        <f t="shared" si="2"/>
        <v>-6.1023749680089168E-6</v>
      </c>
      <c r="J54" s="47"/>
      <c r="K54" s="23">
        <f t="shared" si="3"/>
        <v>1.8963157146778542E-6</v>
      </c>
      <c r="L54" s="47"/>
      <c r="M54" s="81">
        <v>17535245</v>
      </c>
      <c r="N54" s="61">
        <v>16534324</v>
      </c>
      <c r="O54" s="75">
        <f t="shared" si="4"/>
        <v>6.0535949337874317E-2</v>
      </c>
      <c r="P54" s="63"/>
      <c r="Q54" s="84">
        <v>0</v>
      </c>
      <c r="R54" s="81">
        <v>5398088708</v>
      </c>
      <c r="S54" s="61">
        <v>1166383264</v>
      </c>
      <c r="T54" s="61">
        <v>5421525968</v>
      </c>
      <c r="U54" s="75">
        <f t="shared" si="5"/>
        <v>-1</v>
      </c>
      <c r="V54" s="75"/>
      <c r="W54" s="75">
        <f t="shared" si="6"/>
        <v>-4.3230005976796493E-3</v>
      </c>
      <c r="X54" s="63"/>
    </row>
    <row r="55" spans="1:24">
      <c r="A55" s="15">
        <f t="shared" si="7"/>
        <v>2018</v>
      </c>
      <c r="B55" s="16" t="str">
        <f t="shared" si="8"/>
        <v>03</v>
      </c>
      <c r="C55" s="81">
        <v>1039702</v>
      </c>
      <c r="D55" s="81">
        <v>21093574</v>
      </c>
      <c r="E55" s="82">
        <f t="shared" si="0"/>
        <v>21093577</v>
      </c>
      <c r="F55" s="55">
        <f t="shared" si="9"/>
        <v>1039742</v>
      </c>
      <c r="G55" s="47">
        <v>21093534</v>
      </c>
      <c r="H55" s="47">
        <v>22133276</v>
      </c>
      <c r="I55" s="23">
        <f t="shared" si="2"/>
        <v>-3.8471082249302846E-5</v>
      </c>
      <c r="J55" s="17"/>
      <c r="K55" s="23">
        <f t="shared" si="3"/>
        <v>1.8963157146778542E-6</v>
      </c>
      <c r="L55" s="17"/>
      <c r="M55" s="81">
        <v>2534303</v>
      </c>
      <c r="N55" s="61">
        <v>25646477.730000019</v>
      </c>
      <c r="O55" s="75">
        <f t="shared" si="4"/>
        <v>-0.90118319456260099</v>
      </c>
      <c r="P55" s="63"/>
      <c r="Q55" s="84">
        <v>0</v>
      </c>
      <c r="R55" s="81">
        <v>5422320427.7283878</v>
      </c>
      <c r="S55" s="61">
        <v>1167798022</v>
      </c>
      <c r="T55" s="61">
        <v>5445757687.7299995</v>
      </c>
      <c r="U55" s="75">
        <f t="shared" si="5"/>
        <v>-1</v>
      </c>
      <c r="V55" s="75"/>
      <c r="W55" s="75">
        <f t="shared" si="6"/>
        <v>-4.303764755163253E-3</v>
      </c>
      <c r="X55" s="63"/>
    </row>
    <row r="56" spans="1:24">
      <c r="A56" s="15">
        <f t="shared" si="7"/>
        <v>2018</v>
      </c>
      <c r="B56" s="16" t="str">
        <f t="shared" si="8"/>
        <v>04</v>
      </c>
      <c r="C56" s="81">
        <v>7812368</v>
      </c>
      <c r="D56" s="81">
        <v>21093574</v>
      </c>
      <c r="E56" s="82">
        <f t="shared" si="0"/>
        <v>21093578</v>
      </c>
      <c r="F56" s="55">
        <f t="shared" si="9"/>
        <v>7812408</v>
      </c>
      <c r="G56" s="47">
        <v>21093534</v>
      </c>
      <c r="H56" s="47">
        <v>28905942</v>
      </c>
      <c r="I56" s="23">
        <f t="shared" si="2"/>
        <v>-5.1200602938505924E-6</v>
      </c>
      <c r="J56" s="17"/>
      <c r="K56" s="23">
        <f t="shared" si="3"/>
        <v>1.8963157146778542E-6</v>
      </c>
      <c r="L56" s="17"/>
      <c r="M56" s="81">
        <v>396431</v>
      </c>
      <c r="N56" s="61">
        <v>13158216.269999981</v>
      </c>
      <c r="O56" s="75">
        <f t="shared" si="4"/>
        <v>-0.96987198022395782</v>
      </c>
      <c r="P56" s="63"/>
      <c r="Q56" s="84">
        <v>0</v>
      </c>
      <c r="R56" s="81">
        <v>5465276897</v>
      </c>
      <c r="S56" s="61">
        <v>1161437029</v>
      </c>
      <c r="T56" s="61">
        <v>5465276897</v>
      </c>
      <c r="U56" s="75">
        <f t="shared" si="5"/>
        <v>-1</v>
      </c>
      <c r="V56" s="75"/>
      <c r="W56" s="75">
        <f t="shared" si="6"/>
        <v>0</v>
      </c>
      <c r="X56" s="63"/>
    </row>
    <row r="57" spans="1:24">
      <c r="A57" s="15">
        <f t="shared" si="7"/>
        <v>2018</v>
      </c>
      <c r="B57" s="16" t="str">
        <f t="shared" si="8"/>
        <v>05</v>
      </c>
      <c r="C57" s="81">
        <v>8358544</v>
      </c>
      <c r="D57" s="81">
        <v>21093574</v>
      </c>
      <c r="E57" s="82">
        <f t="shared" si="0"/>
        <v>21093579</v>
      </c>
      <c r="F57" s="55">
        <f t="shared" si="9"/>
        <v>8438584</v>
      </c>
      <c r="G57" s="47">
        <v>21093534</v>
      </c>
      <c r="H57" s="47">
        <v>29532118</v>
      </c>
      <c r="I57" s="23">
        <f t="shared" si="2"/>
        <v>-9.4850036451613606E-3</v>
      </c>
      <c r="J57" s="17"/>
      <c r="K57" s="23">
        <f t="shared" si="3"/>
        <v>1.8963157146778542E-6</v>
      </c>
      <c r="L57" s="17"/>
      <c r="M57" s="81">
        <v>311319</v>
      </c>
      <c r="N57" s="61">
        <v>18007981</v>
      </c>
      <c r="O57" s="75">
        <f t="shared" si="4"/>
        <v>-0.9827121652338483</v>
      </c>
      <c r="P57" s="63"/>
      <c r="Q57" s="84">
        <v>0</v>
      </c>
      <c r="R57" s="81">
        <v>5490588831</v>
      </c>
      <c r="S57" s="61">
        <v>1154133076</v>
      </c>
      <c r="T57" s="61">
        <v>5490588831</v>
      </c>
      <c r="U57" s="75">
        <f t="shared" si="5"/>
        <v>-1</v>
      </c>
      <c r="V57" s="75"/>
      <c r="W57" s="75">
        <f t="shared" si="6"/>
        <v>0</v>
      </c>
      <c r="X57" s="63"/>
    </row>
    <row r="58" spans="1:24">
      <c r="A58" s="15">
        <f t="shared" si="7"/>
        <v>2018</v>
      </c>
      <c r="B58" s="16" t="str">
        <f t="shared" si="8"/>
        <v>06</v>
      </c>
      <c r="C58" s="81">
        <v>797390</v>
      </c>
      <c r="D58" s="81">
        <v>42187148</v>
      </c>
      <c r="E58" s="82">
        <f t="shared" si="0"/>
        <v>42187154</v>
      </c>
      <c r="F58" s="55">
        <f t="shared" si="9"/>
        <v>797470</v>
      </c>
      <c r="G58" s="47">
        <v>42187068</v>
      </c>
      <c r="H58" s="47">
        <v>42984538</v>
      </c>
      <c r="I58" s="23">
        <f t="shared" si="2"/>
        <v>-1.0031725331360875E-4</v>
      </c>
      <c r="J58" s="17"/>
      <c r="K58" s="23">
        <f t="shared" si="3"/>
        <v>1.8963157146778542E-6</v>
      </c>
      <c r="L58" s="17"/>
      <c r="M58" s="81">
        <v>309113</v>
      </c>
      <c r="N58" s="61">
        <v>-4687704</v>
      </c>
      <c r="O58" s="75">
        <f t="shared" si="4"/>
        <v>-1.0659412369040366</v>
      </c>
      <c r="P58" s="63"/>
      <c r="Q58" s="84">
        <v>0</v>
      </c>
      <c r="R58" s="81">
        <v>5485846261</v>
      </c>
      <c r="S58" s="61">
        <v>1154187942</v>
      </c>
      <c r="T58" s="61">
        <v>5485846261</v>
      </c>
      <c r="U58" s="75">
        <f t="shared" si="5"/>
        <v>-1</v>
      </c>
      <c r="V58" s="75"/>
      <c r="W58" s="75">
        <f t="shared" si="6"/>
        <v>0</v>
      </c>
      <c r="X58" s="63"/>
    </row>
    <row r="59" spans="1:24">
      <c r="A59" s="15">
        <f t="shared" si="7"/>
        <v>2018</v>
      </c>
      <c r="B59" s="16" t="str">
        <f t="shared" si="8"/>
        <v>07</v>
      </c>
      <c r="C59" s="81">
        <v>5142107</v>
      </c>
      <c r="D59" s="81">
        <v>21093574</v>
      </c>
      <c r="E59" s="82">
        <f t="shared" si="0"/>
        <v>21093581</v>
      </c>
      <c r="F59" s="55">
        <f t="shared" si="9"/>
        <v>5142147</v>
      </c>
      <c r="G59" s="47">
        <v>21093534</v>
      </c>
      <c r="H59" s="47">
        <v>26235681</v>
      </c>
      <c r="I59" s="23">
        <f t="shared" si="2"/>
        <v>-7.7788519076138485E-6</v>
      </c>
      <c r="J59" s="47"/>
      <c r="K59" s="23">
        <f t="shared" si="3"/>
        <v>1.8963157146778542E-6</v>
      </c>
      <c r="L59" s="47"/>
      <c r="M59" s="81">
        <v>0</v>
      </c>
      <c r="N59" s="61">
        <v>439024580</v>
      </c>
      <c r="O59" s="75">
        <f t="shared" si="4"/>
        <v>-1</v>
      </c>
      <c r="P59" s="63"/>
      <c r="Q59" s="84">
        <v>0</v>
      </c>
      <c r="R59" s="81">
        <v>5495555751</v>
      </c>
      <c r="S59" s="61">
        <v>1583503032</v>
      </c>
      <c r="T59" s="61">
        <v>5495555751</v>
      </c>
      <c r="U59" s="75">
        <f t="shared" si="5"/>
        <v>-1</v>
      </c>
      <c r="V59" s="75"/>
      <c r="W59" s="75">
        <f t="shared" si="6"/>
        <v>0</v>
      </c>
      <c r="X59" s="63"/>
    </row>
    <row r="60" spans="1:24">
      <c r="A60" s="15">
        <f t="shared" si="7"/>
        <v>2018</v>
      </c>
      <c r="B60" s="16" t="str">
        <f t="shared" si="8"/>
        <v>08</v>
      </c>
      <c r="C60" s="81">
        <v>9034195</v>
      </c>
      <c r="D60" s="81">
        <v>21093574</v>
      </c>
      <c r="E60" s="82">
        <f t="shared" si="0"/>
        <v>21093582</v>
      </c>
      <c r="F60" s="55">
        <f t="shared" si="9"/>
        <v>5160844</v>
      </c>
      <c r="G60" s="47">
        <v>21093534</v>
      </c>
      <c r="H60" s="47">
        <v>26254378</v>
      </c>
      <c r="I60" s="23">
        <f t="shared" si="2"/>
        <v>0.75052665804275431</v>
      </c>
      <c r="J60" s="17"/>
      <c r="K60" s="23">
        <f t="shared" si="3"/>
        <v>1.8963157146778542E-6</v>
      </c>
      <c r="L60" s="17"/>
      <c r="M60" s="81">
        <v>0</v>
      </c>
      <c r="N60" s="61">
        <v>11956053</v>
      </c>
      <c r="O60" s="75">
        <f t="shared" si="4"/>
        <v>-1</v>
      </c>
      <c r="P60" s="63"/>
      <c r="Q60" s="84">
        <v>0</v>
      </c>
      <c r="R60" s="81">
        <v>5510136792</v>
      </c>
      <c r="S60" s="61">
        <v>1580878044</v>
      </c>
      <c r="T60" s="61">
        <v>5510136792</v>
      </c>
      <c r="U60" s="75">
        <f t="shared" si="5"/>
        <v>-1</v>
      </c>
      <c r="V60" s="75"/>
      <c r="W60" s="75">
        <f t="shared" si="6"/>
        <v>0</v>
      </c>
      <c r="X60" s="63"/>
    </row>
    <row r="61" spans="1:24">
      <c r="A61" s="15">
        <f t="shared" si="7"/>
        <v>2018</v>
      </c>
      <c r="B61" s="16" t="str">
        <f t="shared" si="8"/>
        <v>09</v>
      </c>
      <c r="C61" s="81">
        <v>3855391</v>
      </c>
      <c r="D61" s="81">
        <v>21093574</v>
      </c>
      <c r="E61" s="82">
        <f t="shared" si="0"/>
        <v>21093583</v>
      </c>
      <c r="F61" s="55">
        <f t="shared" si="9"/>
        <v>7808684</v>
      </c>
      <c r="G61" s="47">
        <v>21093534</v>
      </c>
      <c r="H61" s="47">
        <v>28902218</v>
      </c>
      <c r="I61" s="23">
        <f t="shared" si="2"/>
        <v>-0.50626878997792713</v>
      </c>
      <c r="J61" s="17"/>
      <c r="K61" s="23">
        <f t="shared" si="3"/>
        <v>1.8963157146778542E-6</v>
      </c>
      <c r="L61" s="17"/>
      <c r="M61" s="81">
        <v>0</v>
      </c>
      <c r="N61" s="62">
        <v>-8998428</v>
      </c>
      <c r="O61" s="75">
        <f t="shared" si="4"/>
        <v>-1</v>
      </c>
      <c r="P61" s="63"/>
      <c r="Q61" s="84">
        <v>0</v>
      </c>
      <c r="R61" s="81">
        <v>5530573717</v>
      </c>
      <c r="S61" s="61">
        <v>1551442691</v>
      </c>
      <c r="T61" s="61">
        <v>5530573717</v>
      </c>
      <c r="U61" s="75">
        <f t="shared" si="5"/>
        <v>-1</v>
      </c>
      <c r="V61" s="75"/>
      <c r="W61" s="75">
        <f t="shared" si="6"/>
        <v>0</v>
      </c>
      <c r="X61" s="63"/>
    </row>
    <row r="62" spans="1:24">
      <c r="A62" s="15">
        <f t="shared" si="7"/>
        <v>2018</v>
      </c>
      <c r="B62" s="16" t="str">
        <f t="shared" si="8"/>
        <v>10</v>
      </c>
      <c r="C62" s="81">
        <v>6009009</v>
      </c>
      <c r="D62" s="81">
        <v>21093574</v>
      </c>
      <c r="E62" s="82">
        <f t="shared" si="0"/>
        <v>21093584</v>
      </c>
      <c r="F62" s="55">
        <f t="shared" si="9"/>
        <v>6009049</v>
      </c>
      <c r="G62" s="47">
        <v>21093534</v>
      </c>
      <c r="H62" s="47">
        <v>27102583</v>
      </c>
      <c r="I62" s="23">
        <f t="shared" si="2"/>
        <v>-6.6566273632107098E-6</v>
      </c>
      <c r="J62" s="47"/>
      <c r="K62" s="23">
        <f t="shared" si="3"/>
        <v>1.8963157146778542E-6</v>
      </c>
      <c r="L62" s="47"/>
      <c r="M62" s="81">
        <v>569626</v>
      </c>
      <c r="N62" s="61">
        <v>13730662</v>
      </c>
      <c r="O62" s="75">
        <f t="shared" si="4"/>
        <v>-0.95851430906973023</v>
      </c>
      <c r="P62" s="63"/>
      <c r="Q62" s="84">
        <v>0</v>
      </c>
      <c r="R62" s="81">
        <v>5547134702</v>
      </c>
      <c r="S62" s="61">
        <v>1548612368</v>
      </c>
      <c r="T62" s="61">
        <v>5547134702</v>
      </c>
      <c r="U62" s="75">
        <f t="shared" si="5"/>
        <v>-1</v>
      </c>
      <c r="V62" s="75"/>
      <c r="W62" s="75">
        <f t="shared" si="6"/>
        <v>0</v>
      </c>
      <c r="X62" s="63"/>
    </row>
    <row r="63" spans="1:24">
      <c r="A63" s="15">
        <f t="shared" si="7"/>
        <v>2018</v>
      </c>
      <c r="B63" s="16" t="str">
        <f t="shared" si="8"/>
        <v>11</v>
      </c>
      <c r="C63" s="81">
        <v>606361</v>
      </c>
      <c r="D63" s="81">
        <v>21093534</v>
      </c>
      <c r="E63" s="82">
        <f t="shared" si="0"/>
        <v>21093545</v>
      </c>
      <c r="F63" s="55">
        <f t="shared" si="9"/>
        <v>606361</v>
      </c>
      <c r="G63" s="47">
        <v>21093534</v>
      </c>
      <c r="H63" s="47">
        <v>21699895</v>
      </c>
      <c r="I63" s="23">
        <f t="shared" si="2"/>
        <v>0</v>
      </c>
      <c r="J63" s="47"/>
      <c r="K63" s="23">
        <f t="shared" si="3"/>
        <v>0</v>
      </c>
      <c r="L63" s="47"/>
      <c r="M63" s="81">
        <v>0</v>
      </c>
      <c r="N63" s="61">
        <v>16019597.919999957</v>
      </c>
      <c r="O63" s="75">
        <f t="shared" si="4"/>
        <v>-1</v>
      </c>
      <c r="P63" s="63"/>
      <c r="Q63" s="84">
        <v>0</v>
      </c>
      <c r="R63" s="81">
        <v>5561030229</v>
      </c>
      <c r="S63" s="61">
        <v>1550736440.5899999</v>
      </c>
      <c r="T63" s="61">
        <v>5561030227.3299999</v>
      </c>
      <c r="U63" s="75">
        <f t="shared" si="5"/>
        <v>-1</v>
      </c>
      <c r="V63" s="75"/>
      <c r="W63" s="75">
        <f t="shared" si="6"/>
        <v>3.0030400388625367E-10</v>
      </c>
      <c r="X63" s="63"/>
    </row>
    <row r="64" spans="1:24">
      <c r="A64" s="15">
        <f t="shared" si="7"/>
        <v>2018</v>
      </c>
      <c r="B64" s="16" t="str">
        <f t="shared" si="8"/>
        <v>12</v>
      </c>
      <c r="C64" s="81">
        <v>1553461</v>
      </c>
      <c r="D64" s="81">
        <v>40624584</v>
      </c>
      <c r="E64" s="82">
        <f t="shared" si="0"/>
        <v>40624596</v>
      </c>
      <c r="F64" s="55">
        <f t="shared" si="9"/>
        <v>1553461</v>
      </c>
      <c r="G64" s="47">
        <v>40624584</v>
      </c>
      <c r="H64" s="47">
        <v>42178045</v>
      </c>
      <c r="I64" s="23">
        <f t="shared" si="2"/>
        <v>0</v>
      </c>
      <c r="J64" s="17"/>
      <c r="K64" s="23">
        <f t="shared" si="3"/>
        <v>0</v>
      </c>
      <c r="L64" s="17"/>
      <c r="M64" s="81">
        <v>0</v>
      </c>
      <c r="N64" s="61">
        <v>-8543080.2899999619</v>
      </c>
      <c r="O64" s="75">
        <f t="shared" si="4"/>
        <v>-1</v>
      </c>
      <c r="P64" s="63"/>
      <c r="Q64" s="84">
        <v>0</v>
      </c>
      <c r="R64" s="81">
        <v>5549840620</v>
      </c>
      <c r="S64" s="61">
        <v>1553382967.5899999</v>
      </c>
      <c r="T64" s="61">
        <v>5549840620.04</v>
      </c>
      <c r="U64" s="75">
        <f t="shared" si="5"/>
        <v>-1</v>
      </c>
      <c r="V64" s="75"/>
      <c r="W64" s="75">
        <f t="shared" si="6"/>
        <v>-7.2074568535640537E-12</v>
      </c>
      <c r="X64" s="63"/>
    </row>
    <row r="65" spans="1:24">
      <c r="A65" s="15">
        <f t="shared" si="7"/>
        <v>2019</v>
      </c>
      <c r="B65" s="16" t="str">
        <f t="shared" si="8"/>
        <v>01</v>
      </c>
      <c r="C65" s="81">
        <v>828116</v>
      </c>
      <c r="D65" s="81">
        <v>20312292</v>
      </c>
      <c r="E65" s="82">
        <f t="shared" si="0"/>
        <v>20312293</v>
      </c>
      <c r="F65" s="55">
        <f t="shared" si="9"/>
        <v>828116</v>
      </c>
      <c r="G65" s="47">
        <v>20312292</v>
      </c>
      <c r="H65" s="47">
        <v>21140408</v>
      </c>
      <c r="I65" s="23">
        <f t="shared" si="2"/>
        <v>0</v>
      </c>
      <c r="J65" s="17"/>
      <c r="K65" s="23">
        <f t="shared" si="3"/>
        <v>0</v>
      </c>
      <c r="L65" s="17"/>
      <c r="M65" s="81">
        <v>828116</v>
      </c>
      <c r="N65" s="61">
        <v>-67689695.040000007</v>
      </c>
      <c r="O65" s="75">
        <f t="shared" si="4"/>
        <v>-1.0122340040018003</v>
      </c>
      <c r="P65" s="63"/>
      <c r="Q65" s="84">
        <v>0</v>
      </c>
      <c r="R65" s="81">
        <v>5482389851</v>
      </c>
      <c r="S65" s="61">
        <v>1553144041.5899992</v>
      </c>
      <c r="T65" s="61">
        <v>5482389851</v>
      </c>
      <c r="U65" s="75">
        <f t="shared" si="5"/>
        <v>-1</v>
      </c>
      <c r="V65" s="75"/>
      <c r="W65" s="75">
        <f t="shared" si="6"/>
        <v>0</v>
      </c>
      <c r="X65" s="63"/>
    </row>
    <row r="66" spans="1:24">
      <c r="A66" s="15">
        <f t="shared" si="7"/>
        <v>2019</v>
      </c>
      <c r="B66" s="16" t="str">
        <f t="shared" si="8"/>
        <v>02</v>
      </c>
      <c r="C66" s="81">
        <v>13431378</v>
      </c>
      <c r="D66" s="81">
        <v>21531016</v>
      </c>
      <c r="E66" s="82">
        <f t="shared" si="0"/>
        <v>21531018</v>
      </c>
      <c r="F66" s="55">
        <f t="shared" si="9"/>
        <v>13888979</v>
      </c>
      <c r="G66" s="47">
        <v>21531016</v>
      </c>
      <c r="H66" s="47">
        <v>35419995</v>
      </c>
      <c r="I66" s="23">
        <f t="shared" si="2"/>
        <v>-3.2947058239486182E-2</v>
      </c>
      <c r="J66" s="47"/>
      <c r="K66" s="23">
        <f t="shared" si="3"/>
        <v>0</v>
      </c>
      <c r="L66" s="47"/>
      <c r="M66" s="81">
        <v>2128780</v>
      </c>
      <c r="N66" s="61">
        <v>203510599.41000003</v>
      </c>
      <c r="O66" s="75">
        <f t="shared" si="4"/>
        <v>-0.98953970944918068</v>
      </c>
      <c r="P66" s="63"/>
      <c r="Q66" s="81">
        <v>1171165</v>
      </c>
      <c r="R66" s="81">
        <v>5482389851</v>
      </c>
      <c r="S66" s="61">
        <v>1671791023.9999993</v>
      </c>
      <c r="T66" s="61">
        <v>5567253468</v>
      </c>
      <c r="U66" s="75">
        <f t="shared" si="5"/>
        <v>-0.99929945490603378</v>
      </c>
      <c r="V66" s="75"/>
      <c r="W66" s="75">
        <f t="shared" si="6"/>
        <v>-1.5243354283721255E-2</v>
      </c>
      <c r="X66" s="63"/>
    </row>
    <row r="67" spans="1:24">
      <c r="A67" s="15">
        <f t="shared" si="7"/>
        <v>2019</v>
      </c>
      <c r="B67" s="16" t="str">
        <f t="shared" si="8"/>
        <v>03</v>
      </c>
      <c r="C67" s="81">
        <v>4741371</v>
      </c>
      <c r="D67" s="81">
        <v>21531016</v>
      </c>
      <c r="E67" s="82">
        <f t="shared" si="0"/>
        <v>21531019</v>
      </c>
      <c r="F67" s="55">
        <f t="shared" si="9"/>
        <v>4741371</v>
      </c>
      <c r="G67" s="47">
        <v>21531016</v>
      </c>
      <c r="H67" s="47">
        <v>26272387</v>
      </c>
      <c r="I67" s="23">
        <f t="shared" si="2"/>
        <v>0</v>
      </c>
      <c r="J67" s="47"/>
      <c r="K67" s="23">
        <f t="shared" si="3"/>
        <v>0</v>
      </c>
      <c r="L67" s="47"/>
      <c r="M67" s="81">
        <v>257884</v>
      </c>
      <c r="N67" s="61">
        <v>184972907.99999994</v>
      </c>
      <c r="O67" s="75">
        <f t="shared" si="4"/>
        <v>-0.99860582826540201</v>
      </c>
      <c r="P67" s="63"/>
      <c r="Q67" s="84">
        <v>0</v>
      </c>
      <c r="R67" s="81">
        <v>5693568578</v>
      </c>
      <c r="S67" s="61">
        <v>1730448821.9999993</v>
      </c>
      <c r="T67" s="61">
        <v>5693568578</v>
      </c>
      <c r="U67" s="75">
        <f t="shared" si="5"/>
        <v>-1</v>
      </c>
      <c r="V67" s="75"/>
      <c r="W67" s="75">
        <f t="shared" si="6"/>
        <v>0</v>
      </c>
      <c r="X67" s="63"/>
    </row>
    <row r="68" spans="1:24">
      <c r="A68" s="15">
        <f t="shared" si="7"/>
        <v>2019</v>
      </c>
      <c r="B68" s="16" t="str">
        <f t="shared" si="8"/>
        <v>04</v>
      </c>
      <c r="C68" s="81">
        <v>4138328</v>
      </c>
      <c r="D68" s="81">
        <v>21531016</v>
      </c>
      <c r="E68" s="82">
        <f t="shared" si="0"/>
        <v>21531020</v>
      </c>
      <c r="F68" s="55">
        <f t="shared" si="9"/>
        <v>4138328</v>
      </c>
      <c r="G68" s="47">
        <v>21531016</v>
      </c>
      <c r="H68" s="47">
        <v>25669344</v>
      </c>
      <c r="I68" s="23">
        <f t="shared" si="2"/>
        <v>0</v>
      </c>
      <c r="J68" s="17"/>
      <c r="K68" s="23">
        <f t="shared" si="3"/>
        <v>0</v>
      </c>
      <c r="L68" s="17"/>
      <c r="M68" s="81">
        <v>0</v>
      </c>
      <c r="N68" s="61">
        <v>149648290</v>
      </c>
      <c r="O68" s="75">
        <f t="shared" si="4"/>
        <v>-1</v>
      </c>
      <c r="P68" s="63"/>
      <c r="Q68" s="84">
        <v>0</v>
      </c>
      <c r="R68" s="81">
        <v>5823512889</v>
      </c>
      <c r="S68" s="61">
        <v>1750152800.9999993</v>
      </c>
      <c r="T68" s="61">
        <v>5823512889</v>
      </c>
      <c r="U68" s="75">
        <f t="shared" si="5"/>
        <v>-1</v>
      </c>
      <c r="V68" s="75"/>
      <c r="W68" s="75">
        <f t="shared" si="6"/>
        <v>0</v>
      </c>
      <c r="X68" s="63"/>
    </row>
    <row r="69" spans="1:24">
      <c r="A69" s="15">
        <f t="shared" si="7"/>
        <v>2019</v>
      </c>
      <c r="B69" s="16" t="str">
        <f t="shared" si="8"/>
        <v>05</v>
      </c>
      <c r="C69" s="81">
        <v>4476757</v>
      </c>
      <c r="D69" s="81">
        <v>21531016</v>
      </c>
      <c r="E69" s="82">
        <f t="shared" si="0"/>
        <v>21531021</v>
      </c>
      <c r="F69" s="55">
        <f t="shared" si="9"/>
        <v>4476757</v>
      </c>
      <c r="G69" s="47">
        <v>21531016</v>
      </c>
      <c r="H69" s="47">
        <v>26007773</v>
      </c>
      <c r="I69" s="23">
        <f t="shared" si="2"/>
        <v>0</v>
      </c>
      <c r="J69" s="17"/>
      <c r="K69" s="23">
        <f t="shared" si="3"/>
        <v>0</v>
      </c>
      <c r="L69" s="17"/>
      <c r="M69" s="81">
        <v>0</v>
      </c>
      <c r="N69" s="61">
        <v>147524134</v>
      </c>
      <c r="O69" s="75">
        <f t="shared" si="4"/>
        <v>-1</v>
      </c>
      <c r="P69" s="63"/>
      <c r="Q69" s="84">
        <v>0</v>
      </c>
      <c r="R69" s="81">
        <v>5947459420</v>
      </c>
      <c r="S69" s="61">
        <v>1773730403.9999993</v>
      </c>
      <c r="T69" s="61">
        <v>5947459420</v>
      </c>
      <c r="U69" s="75">
        <f t="shared" si="5"/>
        <v>-1</v>
      </c>
      <c r="V69" s="75"/>
      <c r="W69" s="75">
        <f t="shared" si="6"/>
        <v>0</v>
      </c>
      <c r="X69" s="63"/>
    </row>
    <row r="70" spans="1:24">
      <c r="A70" s="15">
        <f t="shared" si="7"/>
        <v>2019</v>
      </c>
      <c r="B70" s="16" t="str">
        <f t="shared" si="8"/>
        <v>06</v>
      </c>
      <c r="C70" s="81">
        <v>0</v>
      </c>
      <c r="D70" s="81">
        <v>43062032</v>
      </c>
      <c r="E70" s="82">
        <f t="shared" ref="E70:E124" si="10">B70+D70</f>
        <v>43062038</v>
      </c>
      <c r="F70" s="55">
        <f t="shared" si="9"/>
        <v>0</v>
      </c>
      <c r="G70" s="47">
        <v>43062032</v>
      </c>
      <c r="H70" s="47">
        <v>43062032</v>
      </c>
      <c r="I70" s="23" t="e">
        <f t="shared" ref="I70:I124" si="11">(C70/F70)-1</f>
        <v>#DIV/0!</v>
      </c>
      <c r="J70" s="47"/>
      <c r="K70" s="23">
        <f t="shared" ref="K70:K124" si="12">IFERROR((D70/G70)-1,"")</f>
        <v>0</v>
      </c>
      <c r="L70" s="47"/>
      <c r="M70" s="81">
        <v>0</v>
      </c>
      <c r="N70" s="61">
        <v>148105779</v>
      </c>
      <c r="O70" s="75">
        <f t="shared" ref="O70:O124" si="13">(M70/N70)-1</f>
        <v>-1</v>
      </c>
      <c r="P70" s="63"/>
      <c r="Q70" s="84">
        <v>0</v>
      </c>
      <c r="R70" s="81">
        <v>6071861248</v>
      </c>
      <c r="S70" s="61">
        <v>1797434354.9999993</v>
      </c>
      <c r="T70" s="61">
        <v>6071861248</v>
      </c>
      <c r="U70" s="75">
        <f t="shared" ref="U70:U124" si="14">(Q70/S70)-1</f>
        <v>-1</v>
      </c>
      <c r="V70" s="75"/>
      <c r="W70" s="75">
        <f t="shared" ref="W70:W124" si="15">(R70/T70)-1</f>
        <v>0</v>
      </c>
      <c r="X70" s="63"/>
    </row>
    <row r="71" spans="1:24">
      <c r="A71" s="15">
        <f t="shared" si="7"/>
        <v>2019</v>
      </c>
      <c r="B71" s="16" t="str">
        <f t="shared" si="8"/>
        <v>07</v>
      </c>
      <c r="C71" s="81">
        <v>8655880</v>
      </c>
      <c r="D71" s="81">
        <v>21531016</v>
      </c>
      <c r="E71" s="82">
        <f t="shared" si="10"/>
        <v>21531023</v>
      </c>
      <c r="F71" s="55">
        <f t="shared" si="9"/>
        <v>0</v>
      </c>
      <c r="G71" s="47">
        <v>30186896</v>
      </c>
      <c r="H71" s="47">
        <v>30186896</v>
      </c>
      <c r="I71" s="23" t="e">
        <f t="shared" si="11"/>
        <v>#DIV/0!</v>
      </c>
      <c r="J71" s="47"/>
      <c r="K71" s="23">
        <f t="shared" si="12"/>
        <v>-0.28674296290681889</v>
      </c>
      <c r="L71" s="47"/>
      <c r="M71" s="81">
        <v>0</v>
      </c>
      <c r="N71" s="61">
        <v>200660074</v>
      </c>
      <c r="O71" s="75">
        <f t="shared" si="13"/>
        <v>-1</v>
      </c>
      <c r="P71" s="63"/>
      <c r="Q71" s="84">
        <v>0</v>
      </c>
      <c r="R71" s="81">
        <v>6258485206</v>
      </c>
      <c r="S71" s="61">
        <v>1811470470.9999993</v>
      </c>
      <c r="T71" s="61">
        <v>6258485206</v>
      </c>
      <c r="U71" s="75">
        <f t="shared" si="14"/>
        <v>-1</v>
      </c>
      <c r="V71" s="75"/>
      <c r="W71" s="75">
        <f t="shared" si="15"/>
        <v>0</v>
      </c>
      <c r="X71" s="63"/>
    </row>
    <row r="72" spans="1:24">
      <c r="A72" s="15">
        <f t="shared" si="7"/>
        <v>2019</v>
      </c>
      <c r="B72" s="16" t="str">
        <f t="shared" si="8"/>
        <v>08</v>
      </c>
      <c r="C72" s="81">
        <v>192800</v>
      </c>
      <c r="D72" s="81">
        <v>21531016</v>
      </c>
      <c r="E72" s="82">
        <f t="shared" si="10"/>
        <v>21531024</v>
      </c>
      <c r="F72" s="55">
        <f t="shared" si="9"/>
        <v>192800</v>
      </c>
      <c r="G72" s="47">
        <v>21531016</v>
      </c>
      <c r="H72" s="47">
        <v>21723816</v>
      </c>
      <c r="I72" s="23">
        <f t="shared" si="11"/>
        <v>0</v>
      </c>
      <c r="J72" s="47"/>
      <c r="K72" s="23">
        <f t="shared" si="12"/>
        <v>0</v>
      </c>
      <c r="L72" s="47"/>
      <c r="M72" s="81">
        <v>145000</v>
      </c>
      <c r="N72" s="61">
        <v>147466673.00000012</v>
      </c>
      <c r="O72" s="75">
        <f t="shared" si="13"/>
        <v>-0.99901672698617128</v>
      </c>
      <c r="P72" s="63"/>
      <c r="Q72" s="84">
        <v>0</v>
      </c>
      <c r="R72" s="81">
        <v>6382581884</v>
      </c>
      <c r="S72" s="61">
        <v>1834840465.9999993</v>
      </c>
      <c r="T72" s="61">
        <v>6382581884</v>
      </c>
      <c r="U72" s="75">
        <f t="shared" si="14"/>
        <v>-1</v>
      </c>
      <c r="V72" s="75"/>
      <c r="W72" s="75">
        <f t="shared" si="15"/>
        <v>0</v>
      </c>
      <c r="X72" s="63"/>
    </row>
    <row r="73" spans="1:24">
      <c r="A73" s="15">
        <f t="shared" si="7"/>
        <v>2019</v>
      </c>
      <c r="B73" s="16" t="str">
        <f t="shared" si="8"/>
        <v>09</v>
      </c>
      <c r="C73" s="81">
        <v>0</v>
      </c>
      <c r="D73" s="81">
        <v>21531016</v>
      </c>
      <c r="E73" s="82">
        <f t="shared" si="10"/>
        <v>21531025</v>
      </c>
      <c r="F73" s="55">
        <f t="shared" si="9"/>
        <v>0</v>
      </c>
      <c r="G73" s="47">
        <v>21531016</v>
      </c>
      <c r="H73" s="47">
        <v>21531016</v>
      </c>
      <c r="I73" s="23" t="e">
        <f t="shared" si="11"/>
        <v>#DIV/0!</v>
      </c>
      <c r="J73" s="47"/>
      <c r="K73" s="23">
        <f t="shared" si="12"/>
        <v>0</v>
      </c>
      <c r="L73" s="47"/>
      <c r="M73" s="81">
        <v>0</v>
      </c>
      <c r="N73" s="61">
        <v>148502655</v>
      </c>
      <c r="O73" s="75">
        <f t="shared" si="13"/>
        <v>-1</v>
      </c>
      <c r="P73" s="63"/>
      <c r="Q73" s="84">
        <v>0</v>
      </c>
      <c r="R73" s="81">
        <v>6506414701</v>
      </c>
      <c r="S73" s="61">
        <v>1859510303.9999993</v>
      </c>
      <c r="T73" s="61">
        <v>6506414701</v>
      </c>
      <c r="U73" s="75">
        <f t="shared" si="14"/>
        <v>-1</v>
      </c>
      <c r="V73" s="75"/>
      <c r="W73" s="75">
        <f t="shared" si="15"/>
        <v>0</v>
      </c>
      <c r="X73" s="63"/>
    </row>
    <row r="74" spans="1:24">
      <c r="A74" s="15">
        <f t="shared" si="7"/>
        <v>2019</v>
      </c>
      <c r="B74" s="16" t="str">
        <f t="shared" si="8"/>
        <v>10</v>
      </c>
      <c r="C74" s="81">
        <v>5295999</v>
      </c>
      <c r="D74" s="81">
        <v>21531016</v>
      </c>
      <c r="E74" s="82">
        <f t="shared" si="10"/>
        <v>21531026</v>
      </c>
      <c r="F74" s="55">
        <f t="shared" si="9"/>
        <v>5295999</v>
      </c>
      <c r="G74" s="47">
        <v>21531016</v>
      </c>
      <c r="H74" s="47">
        <v>26827015</v>
      </c>
      <c r="I74" s="23">
        <f t="shared" si="11"/>
        <v>0</v>
      </c>
      <c r="J74" s="47"/>
      <c r="K74" s="23">
        <f t="shared" si="12"/>
        <v>0</v>
      </c>
      <c r="L74" s="47"/>
      <c r="M74" s="81">
        <v>49800</v>
      </c>
      <c r="N74" s="61">
        <v>143528786</v>
      </c>
      <c r="O74" s="75">
        <f t="shared" si="13"/>
        <v>-0.9996530312741585</v>
      </c>
      <c r="P74" s="63"/>
      <c r="Q74" s="84">
        <v>0</v>
      </c>
      <c r="R74" s="81">
        <v>6632122107</v>
      </c>
      <c r="S74" s="61">
        <v>1877331683.9999993</v>
      </c>
      <c r="T74" s="61">
        <v>6632122107</v>
      </c>
      <c r="U74" s="75">
        <f t="shared" si="14"/>
        <v>-1</v>
      </c>
      <c r="V74" s="75"/>
      <c r="W74" s="75">
        <f t="shared" si="15"/>
        <v>0</v>
      </c>
      <c r="X74" s="63"/>
    </row>
    <row r="75" spans="1:24">
      <c r="A75" s="15">
        <f t="shared" si="7"/>
        <v>2019</v>
      </c>
      <c r="B75" s="16" t="str">
        <f t="shared" si="8"/>
        <v>11</v>
      </c>
      <c r="C75" s="81">
        <v>1841446</v>
      </c>
      <c r="D75" s="81">
        <v>21531016</v>
      </c>
      <c r="E75" s="82">
        <f t="shared" si="10"/>
        <v>21531027</v>
      </c>
      <c r="F75" s="55">
        <f t="shared" si="9"/>
        <v>1791646</v>
      </c>
      <c r="G75" s="47">
        <v>21531016</v>
      </c>
      <c r="H75" s="47">
        <v>23322662</v>
      </c>
      <c r="I75" s="23">
        <f t="shared" si="11"/>
        <v>2.7795669457024497E-2</v>
      </c>
      <c r="J75" s="17"/>
      <c r="K75" s="23">
        <f t="shared" si="12"/>
        <v>0</v>
      </c>
      <c r="L75" s="17"/>
      <c r="M75" s="81">
        <v>1162676</v>
      </c>
      <c r="N75" s="61">
        <v>144235288</v>
      </c>
      <c r="O75" s="75">
        <f t="shared" si="13"/>
        <v>-0.99193903228452662</v>
      </c>
      <c r="P75" s="63"/>
      <c r="Q75" s="84">
        <v>0</v>
      </c>
      <c r="R75" s="81">
        <v>6752563488</v>
      </c>
      <c r="S75" s="61">
        <v>1901125590.9999993</v>
      </c>
      <c r="T75" s="61">
        <v>6752563488</v>
      </c>
      <c r="U75" s="75">
        <f t="shared" si="14"/>
        <v>-1</v>
      </c>
      <c r="V75" s="75"/>
      <c r="W75" s="75">
        <f t="shared" si="15"/>
        <v>0</v>
      </c>
      <c r="X75" s="63"/>
    </row>
    <row r="76" spans="1:24">
      <c r="A76" s="15">
        <f t="shared" si="7"/>
        <v>2019</v>
      </c>
      <c r="B76" s="16" t="str">
        <f t="shared" si="8"/>
        <v>12</v>
      </c>
      <c r="C76" s="81">
        <v>1118770</v>
      </c>
      <c r="D76" s="81">
        <v>43062032</v>
      </c>
      <c r="E76" s="82">
        <f t="shared" si="10"/>
        <v>43062044</v>
      </c>
      <c r="F76" s="55">
        <f t="shared" si="9"/>
        <v>1118770</v>
      </c>
      <c r="G76" s="47">
        <v>43062032</v>
      </c>
      <c r="H76" s="47">
        <v>44180802</v>
      </c>
      <c r="I76" s="23">
        <f t="shared" si="11"/>
        <v>0</v>
      </c>
      <c r="J76" s="17"/>
      <c r="K76" s="23">
        <f t="shared" si="12"/>
        <v>0</v>
      </c>
      <c r="L76" s="17"/>
      <c r="M76" s="81">
        <v>0</v>
      </c>
      <c r="N76" s="61">
        <v>-623335099</v>
      </c>
      <c r="O76" s="75">
        <f t="shared" si="13"/>
        <v>-1</v>
      </c>
      <c r="P76" s="63"/>
      <c r="Q76" s="84">
        <v>0</v>
      </c>
      <c r="R76" s="81">
        <v>6871014963</v>
      </c>
      <c r="S76" s="61">
        <v>1159339016.9999993</v>
      </c>
      <c r="T76" s="61">
        <v>6871014963</v>
      </c>
      <c r="U76" s="75">
        <f t="shared" si="14"/>
        <v>-1</v>
      </c>
      <c r="V76" s="75"/>
      <c r="W76" s="75">
        <f t="shared" si="15"/>
        <v>0</v>
      </c>
      <c r="X76" s="63"/>
    </row>
    <row r="77" spans="1:24" s="52" customFormat="1">
      <c r="A77" s="48">
        <f t="shared" si="7"/>
        <v>2020</v>
      </c>
      <c r="B77" s="49" t="str">
        <f t="shared" si="8"/>
        <v>01</v>
      </c>
      <c r="C77" s="81">
        <v>7258195</v>
      </c>
      <c r="D77" s="81">
        <v>21531016</v>
      </c>
      <c r="E77" s="82">
        <f t="shared" si="10"/>
        <v>21531017</v>
      </c>
      <c r="F77" s="55">
        <f t="shared" si="9"/>
        <v>7258195</v>
      </c>
      <c r="G77" s="51">
        <v>21531016</v>
      </c>
      <c r="H77" s="51">
        <v>28789211</v>
      </c>
      <c r="I77" s="23">
        <f t="shared" si="11"/>
        <v>0</v>
      </c>
      <c r="J77" s="50"/>
      <c r="K77" s="23">
        <f t="shared" si="12"/>
        <v>0</v>
      </c>
      <c r="L77" s="50"/>
      <c r="M77" s="81">
        <v>530100</v>
      </c>
      <c r="N77" s="64">
        <v>256740154.00000095</v>
      </c>
      <c r="O77" s="75">
        <f t="shared" si="13"/>
        <v>-0.99793526648737618</v>
      </c>
      <c r="P77" s="76"/>
      <c r="Q77" s="84">
        <v>0</v>
      </c>
      <c r="R77" s="81">
        <v>7122308249</v>
      </c>
      <c r="S77" s="64">
        <v>1164785885</v>
      </c>
      <c r="T77" s="64">
        <v>7122308249</v>
      </c>
      <c r="U77" s="75">
        <f t="shared" si="14"/>
        <v>-1</v>
      </c>
      <c r="V77" s="75"/>
      <c r="W77" s="75">
        <f t="shared" si="15"/>
        <v>0</v>
      </c>
      <c r="X77" s="76"/>
    </row>
    <row r="78" spans="1:24" s="52" customFormat="1">
      <c r="A78" s="48">
        <f t="shared" si="7"/>
        <v>2020</v>
      </c>
      <c r="B78" s="49" t="str">
        <f t="shared" si="8"/>
        <v>02</v>
      </c>
      <c r="C78" s="81">
        <v>0</v>
      </c>
      <c r="D78" s="81">
        <v>22822878</v>
      </c>
      <c r="E78" s="82">
        <f t="shared" si="10"/>
        <v>22822880</v>
      </c>
      <c r="F78" s="55">
        <f t="shared" si="9"/>
        <v>0</v>
      </c>
      <c r="G78" s="47">
        <v>22822878</v>
      </c>
      <c r="H78" s="47">
        <v>22822878</v>
      </c>
      <c r="I78" s="23" t="e">
        <f t="shared" si="11"/>
        <v>#DIV/0!</v>
      </c>
      <c r="J78" s="50"/>
      <c r="K78" s="23">
        <f t="shared" si="12"/>
        <v>0</v>
      </c>
      <c r="L78" s="50"/>
      <c r="M78" s="81">
        <v>0</v>
      </c>
      <c r="N78" s="64">
        <v>11044378</v>
      </c>
      <c r="O78" s="75">
        <f t="shared" si="13"/>
        <v>-1</v>
      </c>
      <c r="P78" s="76"/>
      <c r="Q78" s="84">
        <v>0</v>
      </c>
      <c r="R78" s="81">
        <v>7145553950</v>
      </c>
      <c r="S78" s="64">
        <v>1152584562</v>
      </c>
      <c r="T78" s="64">
        <v>7145553950</v>
      </c>
      <c r="U78" s="75">
        <f t="shared" si="14"/>
        <v>-1</v>
      </c>
      <c r="V78" s="75"/>
      <c r="W78" s="75">
        <f t="shared" si="15"/>
        <v>0</v>
      </c>
      <c r="X78" s="76"/>
    </row>
    <row r="79" spans="1:24">
      <c r="A79" s="15">
        <f t="shared" si="7"/>
        <v>2020</v>
      </c>
      <c r="B79" s="16" t="str">
        <f t="shared" si="8"/>
        <v>03</v>
      </c>
      <c r="C79" s="81">
        <v>3567483</v>
      </c>
      <c r="D79" s="81">
        <v>22822878</v>
      </c>
      <c r="E79" s="82">
        <f t="shared" si="10"/>
        <v>22822881</v>
      </c>
      <c r="F79" s="55">
        <f t="shared" si="9"/>
        <v>3567483</v>
      </c>
      <c r="G79" s="47">
        <v>22822878</v>
      </c>
      <c r="H79" s="47">
        <v>26390361</v>
      </c>
      <c r="I79" s="23">
        <f t="shared" si="11"/>
        <v>0</v>
      </c>
      <c r="J79" s="17"/>
      <c r="K79" s="23">
        <f t="shared" si="12"/>
        <v>0</v>
      </c>
      <c r="L79" s="17"/>
      <c r="M79" s="81">
        <v>0</v>
      </c>
      <c r="N79" s="61">
        <v>137972607</v>
      </c>
      <c r="O79" s="75">
        <f t="shared" si="13"/>
        <v>-1</v>
      </c>
      <c r="P79" s="63"/>
      <c r="Q79" s="84">
        <v>0</v>
      </c>
      <c r="R79" s="81">
        <v>7168207357</v>
      </c>
      <c r="S79" s="61">
        <v>1267903752</v>
      </c>
      <c r="T79" s="61">
        <v>7168207367</v>
      </c>
      <c r="U79" s="75">
        <f t="shared" si="14"/>
        <v>-1</v>
      </c>
      <c r="V79" s="75"/>
      <c r="W79" s="75">
        <f t="shared" si="15"/>
        <v>-1.3950489652359011E-9</v>
      </c>
      <c r="X79" s="63"/>
    </row>
    <row r="80" spans="1:24">
      <c r="A80" s="15">
        <f t="shared" si="7"/>
        <v>2020</v>
      </c>
      <c r="B80" s="16" t="str">
        <f t="shared" si="8"/>
        <v>04</v>
      </c>
      <c r="C80" s="81">
        <v>8778040</v>
      </c>
      <c r="D80" s="81">
        <v>22822878</v>
      </c>
      <c r="E80" s="82">
        <f t="shared" si="10"/>
        <v>22822882</v>
      </c>
      <c r="F80" s="55">
        <f t="shared" si="9"/>
        <v>4389020</v>
      </c>
      <c r="G80" s="47">
        <v>22822878</v>
      </c>
      <c r="H80" s="47">
        <v>27211898</v>
      </c>
      <c r="I80" s="23">
        <f t="shared" si="11"/>
        <v>1</v>
      </c>
      <c r="J80" s="17"/>
      <c r="K80" s="23">
        <f t="shared" si="12"/>
        <v>0</v>
      </c>
      <c r="L80" s="17"/>
      <c r="M80" s="81">
        <v>0</v>
      </c>
      <c r="N80" s="61">
        <v>65123894</v>
      </c>
      <c r="O80" s="75">
        <f t="shared" si="13"/>
        <v>-1</v>
      </c>
      <c r="P80" s="63"/>
      <c r="Q80" s="84">
        <v>0</v>
      </c>
      <c r="R80" s="81">
        <v>7191823314.2975693</v>
      </c>
      <c r="S80" s="61">
        <v>1309411699</v>
      </c>
      <c r="T80" s="61">
        <v>7191823314</v>
      </c>
      <c r="U80" s="75">
        <f t="shared" si="14"/>
        <v>-1</v>
      </c>
      <c r="V80" s="75"/>
      <c r="W80" s="75">
        <f t="shared" si="15"/>
        <v>4.1376013726335259E-11</v>
      </c>
      <c r="X80" s="63"/>
    </row>
    <row r="81" spans="1:24">
      <c r="A81" s="15">
        <f t="shared" si="7"/>
        <v>2020</v>
      </c>
      <c r="B81" s="16" t="str">
        <f t="shared" si="8"/>
        <v>05</v>
      </c>
      <c r="C81" s="81">
        <v>6658496</v>
      </c>
      <c r="D81" s="81">
        <v>22822878</v>
      </c>
      <c r="E81" s="82">
        <f t="shared" si="10"/>
        <v>22822883</v>
      </c>
      <c r="F81" s="55">
        <f t="shared" si="9"/>
        <v>8034647</v>
      </c>
      <c r="G81" s="47">
        <v>22822878</v>
      </c>
      <c r="H81" s="47">
        <v>30857525</v>
      </c>
      <c r="I81" s="23">
        <f t="shared" si="11"/>
        <v>-0.17127709530984991</v>
      </c>
      <c r="J81" s="17"/>
      <c r="K81" s="23">
        <f t="shared" si="12"/>
        <v>0</v>
      </c>
      <c r="L81" s="17"/>
      <c r="M81" s="81">
        <v>1794018</v>
      </c>
      <c r="N81" s="61">
        <v>21132816</v>
      </c>
      <c r="O81" s="75">
        <f t="shared" si="13"/>
        <v>-0.91510748023358557</v>
      </c>
      <c r="P81" s="63"/>
      <c r="Q81" s="84">
        <v>0</v>
      </c>
      <c r="R81" s="81">
        <v>7214538603</v>
      </c>
      <c r="S81" s="61">
        <v>1307829193</v>
      </c>
      <c r="T81" s="61">
        <v>7214538636</v>
      </c>
      <c r="U81" s="75">
        <f t="shared" si="14"/>
        <v>-1</v>
      </c>
      <c r="V81" s="75"/>
      <c r="W81" s="75">
        <f t="shared" si="15"/>
        <v>-4.5740971010843623E-9</v>
      </c>
      <c r="X81" s="63"/>
    </row>
    <row r="82" spans="1:24">
      <c r="A82" s="15">
        <f t="shared" ref="A82:A124" si="16">A70+1</f>
        <v>2020</v>
      </c>
      <c r="B82" s="16" t="str">
        <f t="shared" ref="B82:B124" si="17">B70</f>
        <v>06</v>
      </c>
      <c r="C82" s="81">
        <v>224865</v>
      </c>
      <c r="D82" s="81">
        <v>45645756</v>
      </c>
      <c r="E82" s="82">
        <f t="shared" si="10"/>
        <v>45645762</v>
      </c>
      <c r="F82" s="55">
        <f t="shared" si="9"/>
        <v>224865</v>
      </c>
      <c r="G82" s="47">
        <v>45645756</v>
      </c>
      <c r="H82" s="47">
        <v>45870621</v>
      </c>
      <c r="I82" s="23">
        <f t="shared" si="11"/>
        <v>0</v>
      </c>
      <c r="J82" s="17"/>
      <c r="K82" s="23">
        <f t="shared" si="12"/>
        <v>0</v>
      </c>
      <c r="L82" s="17"/>
      <c r="M82" s="81">
        <v>0</v>
      </c>
      <c r="N82" s="61">
        <v>15749577</v>
      </c>
      <c r="O82" s="75">
        <f t="shared" si="13"/>
        <v>-1</v>
      </c>
      <c r="P82" s="63"/>
      <c r="Q82" s="84">
        <v>0</v>
      </c>
      <c r="R82" s="81">
        <v>7239061024.6995106</v>
      </c>
      <c r="S82" s="61">
        <v>1299056382</v>
      </c>
      <c r="T82" s="61">
        <v>7239061024</v>
      </c>
      <c r="U82" s="75">
        <f t="shared" si="14"/>
        <v>-1</v>
      </c>
      <c r="V82" s="75"/>
      <c r="W82" s="75">
        <f t="shared" si="15"/>
        <v>9.66300373050899E-11</v>
      </c>
      <c r="X82" s="63"/>
    </row>
    <row r="83" spans="1:24">
      <c r="A83" s="15">
        <f t="shared" si="16"/>
        <v>2020</v>
      </c>
      <c r="B83" s="16" t="str">
        <f t="shared" si="17"/>
        <v>07</v>
      </c>
      <c r="C83" s="81">
        <v>3362928</v>
      </c>
      <c r="D83" s="81">
        <v>22822878</v>
      </c>
      <c r="E83" s="82">
        <f t="shared" si="10"/>
        <v>22822885</v>
      </c>
      <c r="F83" s="55">
        <f t="shared" si="9"/>
        <v>3362928</v>
      </c>
      <c r="G83" s="47">
        <v>22822878</v>
      </c>
      <c r="H83" s="47">
        <v>26185806</v>
      </c>
      <c r="I83" s="23">
        <f t="shared" si="11"/>
        <v>0</v>
      </c>
      <c r="J83" s="17"/>
      <c r="K83" s="23">
        <f t="shared" si="12"/>
        <v>0</v>
      </c>
      <c r="L83" s="17"/>
      <c r="M83" s="81">
        <v>0</v>
      </c>
      <c r="N83" s="61">
        <v>395984</v>
      </c>
      <c r="O83" s="75">
        <f t="shared" si="13"/>
        <v>-1</v>
      </c>
      <c r="P83" s="63"/>
      <c r="Q83" s="84">
        <v>0</v>
      </c>
      <c r="R83" s="81">
        <v>7261458749</v>
      </c>
      <c r="S83" s="61">
        <v>1277054642</v>
      </c>
      <c r="T83" s="61">
        <v>7261458748</v>
      </c>
      <c r="U83" s="75">
        <f t="shared" si="14"/>
        <v>-1</v>
      </c>
      <c r="V83" s="75"/>
      <c r="W83" s="75">
        <f t="shared" si="15"/>
        <v>1.3771339624213397E-10</v>
      </c>
      <c r="X83" s="63"/>
    </row>
    <row r="84" spans="1:24">
      <c r="A84" s="15">
        <f t="shared" si="16"/>
        <v>2020</v>
      </c>
      <c r="B84" s="16" t="str">
        <f t="shared" si="17"/>
        <v>08</v>
      </c>
      <c r="C84" s="81">
        <v>6770146</v>
      </c>
      <c r="D84" s="81">
        <v>22822953</v>
      </c>
      <c r="E84" s="82">
        <f t="shared" si="10"/>
        <v>22822961</v>
      </c>
      <c r="F84" s="55">
        <f t="shared" si="9"/>
        <v>6770221</v>
      </c>
      <c r="G84" s="47">
        <v>22822878</v>
      </c>
      <c r="H84" s="47">
        <v>29593099</v>
      </c>
      <c r="I84" s="23">
        <f t="shared" si="11"/>
        <v>-1.1077924930380512E-5</v>
      </c>
      <c r="J84" s="17"/>
      <c r="K84" s="23">
        <f t="shared" si="12"/>
        <v>3.2861762657709903E-6</v>
      </c>
      <c r="L84" s="17"/>
      <c r="M84" s="81"/>
      <c r="N84" s="61">
        <v>145377398</v>
      </c>
      <c r="O84" s="75">
        <f t="shared" si="13"/>
        <v>-1</v>
      </c>
      <c r="P84" s="63"/>
      <c r="Q84" s="84">
        <v>0</v>
      </c>
      <c r="R84" s="81">
        <v>7398126319</v>
      </c>
      <c r="S84" s="61">
        <v>1285764469</v>
      </c>
      <c r="T84" s="61">
        <v>7398126319</v>
      </c>
      <c r="U84" s="75">
        <f t="shared" si="14"/>
        <v>-1</v>
      </c>
      <c r="V84" s="75"/>
      <c r="W84" s="75">
        <f t="shared" si="15"/>
        <v>0</v>
      </c>
      <c r="X84" s="63"/>
    </row>
    <row r="85" spans="1:24">
      <c r="A85" s="15">
        <f t="shared" si="16"/>
        <v>2020</v>
      </c>
      <c r="B85" s="16" t="str">
        <f t="shared" si="17"/>
        <v>09</v>
      </c>
      <c r="C85" s="81">
        <v>4291332</v>
      </c>
      <c r="D85" s="81">
        <v>22822878</v>
      </c>
      <c r="E85" s="82">
        <f t="shared" si="10"/>
        <v>22822887</v>
      </c>
      <c r="F85" s="55">
        <f t="shared" si="9"/>
        <v>4291332</v>
      </c>
      <c r="G85" s="47">
        <v>22822878</v>
      </c>
      <c r="H85" s="47">
        <v>27114210</v>
      </c>
      <c r="I85" s="23">
        <f t="shared" si="11"/>
        <v>0</v>
      </c>
      <c r="J85" s="17"/>
      <c r="K85" s="23">
        <f t="shared" si="12"/>
        <v>0</v>
      </c>
      <c r="L85" s="17"/>
      <c r="M85" s="81">
        <v>928404</v>
      </c>
      <c r="N85" s="61">
        <v>314991091</v>
      </c>
      <c r="O85" s="75">
        <f t="shared" si="13"/>
        <v>-0.99705260235439486</v>
      </c>
      <c r="P85" s="63"/>
      <c r="Q85" s="84">
        <v>0</v>
      </c>
      <c r="R85" s="81">
        <v>7700503782</v>
      </c>
      <c r="S85" s="61">
        <v>1298378097</v>
      </c>
      <c r="T85" s="61">
        <v>7700503782</v>
      </c>
      <c r="U85" s="75">
        <f t="shared" si="14"/>
        <v>-1</v>
      </c>
      <c r="V85" s="75"/>
      <c r="W85" s="75">
        <f t="shared" si="15"/>
        <v>0</v>
      </c>
      <c r="X85" s="63"/>
    </row>
    <row r="86" spans="1:24">
      <c r="A86" s="15">
        <f t="shared" si="16"/>
        <v>2020</v>
      </c>
      <c r="B86" s="16" t="str">
        <f t="shared" si="17"/>
        <v>10</v>
      </c>
      <c r="C86" s="81">
        <v>5384631</v>
      </c>
      <c r="D86" s="81">
        <v>22822878</v>
      </c>
      <c r="E86" s="82">
        <f t="shared" si="10"/>
        <v>22822888</v>
      </c>
      <c r="F86" s="55">
        <f t="shared" si="9"/>
        <v>5328631</v>
      </c>
      <c r="G86" s="47">
        <v>22822878</v>
      </c>
      <c r="H86" s="47">
        <v>28151509</v>
      </c>
      <c r="I86" s="23">
        <f t="shared" si="11"/>
        <v>1.0509265888367869E-2</v>
      </c>
      <c r="J86" s="17"/>
      <c r="K86" s="23">
        <f t="shared" si="12"/>
        <v>0</v>
      </c>
      <c r="L86" s="17"/>
      <c r="M86" s="81">
        <v>1368803</v>
      </c>
      <c r="N86" s="61">
        <v>78437631</v>
      </c>
      <c r="O86" s="75">
        <f t="shared" si="13"/>
        <v>-0.98254915424459977</v>
      </c>
      <c r="P86" s="63"/>
      <c r="Q86" s="84">
        <v>0</v>
      </c>
      <c r="R86" s="81">
        <v>7773127575</v>
      </c>
      <c r="S86" s="61">
        <v>1304191935</v>
      </c>
      <c r="T86" s="61">
        <v>7773127575</v>
      </c>
      <c r="U86" s="75">
        <f t="shared" si="14"/>
        <v>-1</v>
      </c>
      <c r="V86" s="75"/>
      <c r="W86" s="75">
        <f t="shared" si="15"/>
        <v>0</v>
      </c>
      <c r="X86" s="63"/>
    </row>
    <row r="87" spans="1:24">
      <c r="A87" s="15">
        <f t="shared" si="16"/>
        <v>2020</v>
      </c>
      <c r="B87" s="16" t="str">
        <f t="shared" si="17"/>
        <v>11</v>
      </c>
      <c r="C87" s="81">
        <v>3761228</v>
      </c>
      <c r="D87" s="81">
        <v>22822878</v>
      </c>
      <c r="E87" s="82">
        <f t="shared" si="10"/>
        <v>22822889</v>
      </c>
      <c r="F87" s="55">
        <f t="shared" si="9"/>
        <v>3606228</v>
      </c>
      <c r="G87" s="47">
        <v>22822878</v>
      </c>
      <c r="H87" s="47">
        <v>26429106</v>
      </c>
      <c r="I87" s="23">
        <f t="shared" si="11"/>
        <v>4.2981198082872263E-2</v>
      </c>
      <c r="J87" s="17"/>
      <c r="K87" s="23">
        <f t="shared" si="12"/>
        <v>0</v>
      </c>
      <c r="L87" s="17"/>
      <c r="M87" s="81">
        <v>0</v>
      </c>
      <c r="N87" s="61">
        <v>101514081</v>
      </c>
      <c r="O87" s="75">
        <f t="shared" si="13"/>
        <v>-1</v>
      </c>
      <c r="P87" s="63"/>
      <c r="Q87" s="84">
        <v>0</v>
      </c>
      <c r="R87" s="81">
        <v>7774566241</v>
      </c>
      <c r="S87" s="61">
        <v>1305408688</v>
      </c>
      <c r="T87" s="61">
        <v>7873424902</v>
      </c>
      <c r="U87" s="75">
        <f t="shared" si="14"/>
        <v>-1</v>
      </c>
      <c r="V87" s="75"/>
      <c r="W87" s="75">
        <f t="shared" si="15"/>
        <v>-1.2555992116580428E-2</v>
      </c>
      <c r="X87" s="63"/>
    </row>
    <row r="88" spans="1:24">
      <c r="A88" s="15">
        <f t="shared" si="16"/>
        <v>2020</v>
      </c>
      <c r="B88" s="16" t="str">
        <f t="shared" si="17"/>
        <v>12</v>
      </c>
      <c r="C88" s="81">
        <v>8964408</v>
      </c>
      <c r="D88" s="81">
        <v>45645756</v>
      </c>
      <c r="E88" s="82">
        <f t="shared" si="10"/>
        <v>45645768</v>
      </c>
      <c r="F88" s="55">
        <f t="shared" si="9"/>
        <v>7349812</v>
      </c>
      <c r="G88" s="47">
        <v>45645756</v>
      </c>
      <c r="H88" s="47">
        <v>52995568</v>
      </c>
      <c r="I88" s="23">
        <f t="shared" si="11"/>
        <v>0.2196785441586806</v>
      </c>
      <c r="J88" s="17"/>
      <c r="K88" s="23">
        <f t="shared" si="12"/>
        <v>0</v>
      </c>
      <c r="L88" s="17"/>
      <c r="M88" s="81">
        <v>1221518</v>
      </c>
      <c r="N88" s="61">
        <v>377109389</v>
      </c>
      <c r="O88" s="75">
        <f t="shared" si="13"/>
        <v>-0.99676083906783874</v>
      </c>
      <c r="P88" s="63"/>
      <c r="Q88" s="84">
        <v>0</v>
      </c>
      <c r="R88" s="81">
        <v>8255982791</v>
      </c>
      <c r="S88" s="61">
        <v>1299960188</v>
      </c>
      <c r="T88" s="61">
        <v>8255982791</v>
      </c>
      <c r="U88" s="75">
        <f t="shared" si="14"/>
        <v>-1</v>
      </c>
      <c r="V88" s="75"/>
      <c r="W88" s="75">
        <f t="shared" si="15"/>
        <v>0</v>
      </c>
      <c r="X88" s="63"/>
    </row>
    <row r="89" spans="1:24">
      <c r="A89" s="15">
        <f t="shared" si="16"/>
        <v>2021</v>
      </c>
      <c r="B89" s="16" t="str">
        <f t="shared" si="17"/>
        <v>01</v>
      </c>
      <c r="C89" s="81">
        <v>6019729</v>
      </c>
      <c r="D89" s="81">
        <v>22822878</v>
      </c>
      <c r="E89" s="82">
        <f t="shared" si="10"/>
        <v>22822879</v>
      </c>
      <c r="F89" s="55">
        <f t="shared" si="9"/>
        <v>6019729</v>
      </c>
      <c r="G89" s="47">
        <v>22822878</v>
      </c>
      <c r="H89" s="47">
        <v>28842607</v>
      </c>
      <c r="I89" s="23">
        <f t="shared" si="11"/>
        <v>0</v>
      </c>
      <c r="J89" s="17"/>
      <c r="K89" s="23">
        <f t="shared" si="12"/>
        <v>0</v>
      </c>
      <c r="L89" s="17"/>
      <c r="M89" s="81">
        <v>2656801</v>
      </c>
      <c r="N89" s="61">
        <v>-61751118</v>
      </c>
      <c r="O89" s="75">
        <f t="shared" si="13"/>
        <v>-1.0430243384419371</v>
      </c>
      <c r="P89" s="63"/>
      <c r="Q89" s="84">
        <v>0</v>
      </c>
      <c r="R89" s="81">
        <v>8200007448</v>
      </c>
      <c r="S89" s="61">
        <v>1294184413</v>
      </c>
      <c r="T89" s="61">
        <v>8200007448</v>
      </c>
      <c r="U89" s="75">
        <f t="shared" si="14"/>
        <v>-1</v>
      </c>
      <c r="V89" s="75"/>
      <c r="W89" s="75">
        <f t="shared" si="15"/>
        <v>0</v>
      </c>
      <c r="X89" s="63"/>
    </row>
    <row r="90" spans="1:24">
      <c r="A90" s="15">
        <f t="shared" si="16"/>
        <v>2021</v>
      </c>
      <c r="B90" s="16" t="str">
        <f t="shared" si="17"/>
        <v>02</v>
      </c>
      <c r="C90" s="81">
        <v>7241946</v>
      </c>
      <c r="D90" s="81">
        <v>23621676</v>
      </c>
      <c r="E90" s="82">
        <f t="shared" si="10"/>
        <v>23621678</v>
      </c>
      <c r="F90" s="55">
        <f t="shared" si="9"/>
        <v>6334946</v>
      </c>
      <c r="G90" s="47">
        <v>23621676</v>
      </c>
      <c r="H90" s="47">
        <v>29956622</v>
      </c>
      <c r="I90" s="23">
        <f t="shared" si="11"/>
        <v>0.14317406967636348</v>
      </c>
      <c r="J90" s="17"/>
      <c r="K90" s="23">
        <f t="shared" si="12"/>
        <v>0</v>
      </c>
      <c r="L90" s="17"/>
      <c r="M90" s="81">
        <v>2499036</v>
      </c>
      <c r="N90" s="61">
        <v>29802148</v>
      </c>
      <c r="O90" s="75">
        <f t="shared" si="13"/>
        <v>-0.91614577580112677</v>
      </c>
      <c r="P90" s="63"/>
      <c r="Q90" s="84">
        <v>0</v>
      </c>
      <c r="R90" s="81">
        <v>8230455849</v>
      </c>
      <c r="S90" s="61">
        <v>1293538160</v>
      </c>
      <c r="T90" s="61">
        <v>8230455849</v>
      </c>
      <c r="U90" s="75">
        <f t="shared" si="14"/>
        <v>-1</v>
      </c>
      <c r="V90" s="75"/>
      <c r="W90" s="75">
        <f t="shared" si="15"/>
        <v>0</v>
      </c>
      <c r="X90" s="63"/>
    </row>
    <row r="91" spans="1:24">
      <c r="A91" s="15">
        <f t="shared" si="16"/>
        <v>2021</v>
      </c>
      <c r="B91" s="16" t="str">
        <f t="shared" si="17"/>
        <v>03</v>
      </c>
      <c r="C91" s="81">
        <v>5881576</v>
      </c>
      <c r="D91" s="81">
        <v>23621676</v>
      </c>
      <c r="E91" s="82">
        <f t="shared" si="10"/>
        <v>23621679</v>
      </c>
      <c r="F91" s="55">
        <f t="shared" si="9"/>
        <v>5881576</v>
      </c>
      <c r="G91" s="47">
        <v>23621676</v>
      </c>
      <c r="H91" s="47">
        <v>29503252</v>
      </c>
      <c r="I91" s="23">
        <f t="shared" si="11"/>
        <v>0</v>
      </c>
      <c r="J91" s="17"/>
      <c r="K91" s="23">
        <f t="shared" si="12"/>
        <v>0</v>
      </c>
      <c r="L91" s="17"/>
      <c r="M91" s="81">
        <v>2521036</v>
      </c>
      <c r="N91" s="61">
        <v>41758294</v>
      </c>
      <c r="O91" s="75">
        <f t="shared" si="13"/>
        <v>-0.93962789763394072</v>
      </c>
      <c r="P91" s="63"/>
      <c r="Q91" s="84">
        <v>0</v>
      </c>
      <c r="R91" s="81">
        <v>8262303557</v>
      </c>
      <c r="S91" s="61">
        <v>1303448746</v>
      </c>
      <c r="T91" s="61">
        <v>8262303557</v>
      </c>
      <c r="U91" s="75">
        <f t="shared" si="14"/>
        <v>-1</v>
      </c>
      <c r="V91" s="75"/>
      <c r="W91" s="75">
        <f t="shared" si="15"/>
        <v>0</v>
      </c>
      <c r="X91" s="63"/>
    </row>
    <row r="92" spans="1:24">
      <c r="A92" s="15">
        <f t="shared" si="16"/>
        <v>2021</v>
      </c>
      <c r="B92" s="16" t="str">
        <f t="shared" si="17"/>
        <v>04</v>
      </c>
      <c r="C92" s="81">
        <v>6137426</v>
      </c>
      <c r="D92" s="81">
        <v>23621676</v>
      </c>
      <c r="E92" s="82">
        <f t="shared" si="10"/>
        <v>23621680</v>
      </c>
      <c r="F92" s="55">
        <f t="shared" si="9"/>
        <v>5643926</v>
      </c>
      <c r="G92" s="47">
        <v>23621676</v>
      </c>
      <c r="H92" s="47">
        <v>29265602</v>
      </c>
      <c r="I92" s="23">
        <f t="shared" si="11"/>
        <v>8.7439133681058268E-2</v>
      </c>
      <c r="J92" s="17"/>
      <c r="K92" s="23">
        <f t="shared" si="12"/>
        <v>0</v>
      </c>
      <c r="L92" s="17"/>
      <c r="M92" s="81">
        <v>3355036</v>
      </c>
      <c r="N92" s="61">
        <v>31784662</v>
      </c>
      <c r="O92" s="75">
        <f t="shared" si="13"/>
        <v>-0.89444481114821983</v>
      </c>
      <c r="P92" s="63"/>
      <c r="Q92" s="84">
        <v>0</v>
      </c>
      <c r="R92" s="81">
        <v>8294348779</v>
      </c>
      <c r="S92" s="61">
        <v>1303188187</v>
      </c>
      <c r="T92" s="61">
        <v>8294348779</v>
      </c>
      <c r="U92" s="75">
        <f t="shared" si="14"/>
        <v>-1</v>
      </c>
      <c r="V92" s="75"/>
      <c r="W92" s="75">
        <f t="shared" si="15"/>
        <v>0</v>
      </c>
      <c r="X92" s="63"/>
    </row>
    <row r="93" spans="1:24">
      <c r="A93" s="15">
        <f t="shared" si="16"/>
        <v>2021</v>
      </c>
      <c r="B93" s="16" t="str">
        <f t="shared" si="17"/>
        <v>05</v>
      </c>
      <c r="C93" s="81">
        <v>6658496</v>
      </c>
      <c r="D93" s="81">
        <v>23621676</v>
      </c>
      <c r="E93" s="82">
        <f t="shared" si="10"/>
        <v>23621681</v>
      </c>
      <c r="F93" s="55">
        <f t="shared" si="9"/>
        <v>7151996</v>
      </c>
      <c r="G93" s="47">
        <v>23621676</v>
      </c>
      <c r="H93" s="47">
        <v>30773672</v>
      </c>
      <c r="I93" s="23">
        <f t="shared" si="11"/>
        <v>-6.9001716443912953E-2</v>
      </c>
      <c r="J93" s="17"/>
      <c r="K93" s="23">
        <f t="shared" si="12"/>
        <v>0</v>
      </c>
      <c r="L93" s="17"/>
      <c r="M93" s="81">
        <v>1794018</v>
      </c>
      <c r="N93" s="61">
        <v>22739027</v>
      </c>
      <c r="O93" s="75">
        <f t="shared" si="13"/>
        <v>-0.92110401205821169</v>
      </c>
      <c r="P93" s="63"/>
      <c r="Q93" s="84">
        <v>0</v>
      </c>
      <c r="R93" s="81">
        <v>8326524908</v>
      </c>
      <c r="S93" s="61">
        <v>1293751085</v>
      </c>
      <c r="T93" s="61">
        <v>8326524908</v>
      </c>
      <c r="U93" s="75">
        <f t="shared" si="14"/>
        <v>-1</v>
      </c>
      <c r="V93" s="75"/>
      <c r="W93" s="75">
        <f t="shared" si="15"/>
        <v>0</v>
      </c>
      <c r="X93" s="63"/>
    </row>
    <row r="94" spans="1:24">
      <c r="A94" s="15">
        <f t="shared" si="16"/>
        <v>2021</v>
      </c>
      <c r="B94" s="16" t="str">
        <f t="shared" si="17"/>
        <v>06</v>
      </c>
      <c r="C94" s="81">
        <v>5828770</v>
      </c>
      <c r="D94" s="81">
        <v>47243352</v>
      </c>
      <c r="E94" s="82">
        <f t="shared" si="10"/>
        <v>47243358</v>
      </c>
      <c r="F94" s="55">
        <f t="shared" si="9"/>
        <v>5828770</v>
      </c>
      <c r="G94" s="47">
        <v>47243352</v>
      </c>
      <c r="H94" s="47">
        <v>53072122</v>
      </c>
      <c r="I94" s="23">
        <f t="shared" si="11"/>
        <v>0</v>
      </c>
      <c r="J94" s="17"/>
      <c r="K94" s="23">
        <f t="shared" si="12"/>
        <v>0</v>
      </c>
      <c r="L94" s="17"/>
      <c r="M94" s="81">
        <v>1221518</v>
      </c>
      <c r="N94" s="61">
        <v>-3742749</v>
      </c>
      <c r="O94" s="75">
        <f t="shared" si="13"/>
        <v>-1.326369200820039</v>
      </c>
      <c r="P94" s="63"/>
      <c r="Q94" s="84">
        <v>0</v>
      </c>
      <c r="R94" s="81">
        <v>8323401806</v>
      </c>
      <c r="S94" s="61">
        <v>1293131438</v>
      </c>
      <c r="T94" s="61">
        <v>8323401806</v>
      </c>
      <c r="U94" s="75">
        <f t="shared" si="14"/>
        <v>-1</v>
      </c>
      <c r="V94" s="75"/>
      <c r="W94" s="75">
        <f t="shared" si="15"/>
        <v>0</v>
      </c>
      <c r="X94" s="63"/>
    </row>
    <row r="95" spans="1:24">
      <c r="A95" s="15">
        <f t="shared" si="16"/>
        <v>2021</v>
      </c>
      <c r="B95" s="16" t="str">
        <f t="shared" si="17"/>
        <v>07</v>
      </c>
      <c r="C95" s="81">
        <v>6396846</v>
      </c>
      <c r="D95" s="81">
        <v>23621676</v>
      </c>
      <c r="E95" s="82">
        <f t="shared" si="10"/>
        <v>23621683</v>
      </c>
      <c r="F95" s="55">
        <f t="shared" si="9"/>
        <v>6396846</v>
      </c>
      <c r="G95" s="47">
        <v>23621676</v>
      </c>
      <c r="H95" s="47">
        <v>30018522</v>
      </c>
      <c r="I95" s="23">
        <f t="shared" si="11"/>
        <v>0</v>
      </c>
      <c r="J95" s="17"/>
      <c r="K95" s="23">
        <f t="shared" si="12"/>
        <v>0</v>
      </c>
      <c r="L95" s="17"/>
      <c r="M95" s="81">
        <v>3186536</v>
      </c>
      <c r="N95" s="61">
        <v>43322448</v>
      </c>
      <c r="O95" s="75">
        <f t="shared" si="13"/>
        <v>-0.92644607710072158</v>
      </c>
      <c r="P95" s="63"/>
      <c r="Q95" s="84">
        <v>0</v>
      </c>
      <c r="R95" s="81">
        <v>8356430008</v>
      </c>
      <c r="S95" s="61">
        <v>1303425684</v>
      </c>
      <c r="T95" s="61">
        <v>8356430008</v>
      </c>
      <c r="U95" s="75">
        <f t="shared" si="14"/>
        <v>-1</v>
      </c>
      <c r="V95" s="75"/>
      <c r="W95" s="75">
        <f t="shared" si="15"/>
        <v>0</v>
      </c>
      <c r="X95" s="63"/>
    </row>
    <row r="96" spans="1:24">
      <c r="A96" s="15">
        <f t="shared" si="16"/>
        <v>2021</v>
      </c>
      <c r="B96" s="16" t="str">
        <f t="shared" si="17"/>
        <v>08</v>
      </c>
      <c r="C96" s="81">
        <v>7382522</v>
      </c>
      <c r="D96" s="81">
        <v>23621676</v>
      </c>
      <c r="E96" s="82">
        <f t="shared" si="10"/>
        <v>23621684</v>
      </c>
      <c r="F96" s="55">
        <f t="shared" si="9"/>
        <v>4542630</v>
      </c>
      <c r="G96" s="47">
        <v>26461568</v>
      </c>
      <c r="H96" s="47">
        <v>31004198</v>
      </c>
      <c r="I96" s="23">
        <f t="shared" si="11"/>
        <v>0.62516471735536472</v>
      </c>
      <c r="J96" s="17"/>
      <c r="K96" s="23">
        <f t="shared" si="12"/>
        <v>-0.10732138019938953</v>
      </c>
      <c r="L96" s="17"/>
      <c r="M96" s="81">
        <v>4172212</v>
      </c>
      <c r="N96" s="61">
        <v>30791140</v>
      </c>
      <c r="O96" s="75">
        <f t="shared" si="13"/>
        <v>-0.86449959306475821</v>
      </c>
      <c r="P96" s="63"/>
      <c r="Q96" s="84">
        <v>0</v>
      </c>
      <c r="R96" s="81">
        <v>8389686234</v>
      </c>
      <c r="S96" s="61">
        <v>1300960598</v>
      </c>
      <c r="T96" s="61">
        <v>8389686234</v>
      </c>
      <c r="U96" s="75">
        <f t="shared" si="14"/>
        <v>-1</v>
      </c>
      <c r="V96" s="75"/>
      <c r="W96" s="75">
        <f t="shared" si="15"/>
        <v>0</v>
      </c>
      <c r="X96" s="63"/>
    </row>
    <row r="97" spans="1:24">
      <c r="A97" s="15">
        <f t="shared" si="16"/>
        <v>2021</v>
      </c>
      <c r="B97" s="16" t="str">
        <f t="shared" si="17"/>
        <v>09</v>
      </c>
      <c r="C97" s="81">
        <v>5409682</v>
      </c>
      <c r="D97" s="81">
        <v>23621676</v>
      </c>
      <c r="E97" s="82">
        <f t="shared" si="10"/>
        <v>23621685</v>
      </c>
      <c r="F97" s="55">
        <f t="shared" si="9"/>
        <v>5409682</v>
      </c>
      <c r="G97" s="47">
        <v>23621676</v>
      </c>
      <c r="H97" s="47">
        <v>29031358</v>
      </c>
      <c r="I97" s="23">
        <f t="shared" si="11"/>
        <v>0</v>
      </c>
      <c r="J97" s="17"/>
      <c r="K97" s="23">
        <f t="shared" si="12"/>
        <v>0</v>
      </c>
      <c r="L97" s="17"/>
      <c r="M97" s="81">
        <v>1277518</v>
      </c>
      <c r="N97" s="61">
        <v>-545627104</v>
      </c>
      <c r="O97" s="75">
        <f t="shared" si="13"/>
        <v>-1.0023413756219852</v>
      </c>
      <c r="P97" s="63"/>
      <c r="Q97" s="84">
        <v>0</v>
      </c>
      <c r="R97" s="81">
        <v>7839018686</v>
      </c>
      <c r="S97" s="61">
        <v>1306001042</v>
      </c>
      <c r="T97" s="61">
        <v>7839018686</v>
      </c>
      <c r="U97" s="75">
        <f t="shared" si="14"/>
        <v>-1</v>
      </c>
      <c r="V97" s="75"/>
      <c r="W97" s="75">
        <f t="shared" si="15"/>
        <v>0</v>
      </c>
      <c r="X97" s="63"/>
    </row>
    <row r="98" spans="1:24">
      <c r="A98" s="15">
        <f t="shared" si="16"/>
        <v>2021</v>
      </c>
      <c r="B98" s="16" t="str">
        <f t="shared" si="17"/>
        <v>10</v>
      </c>
      <c r="C98" s="81">
        <v>7056535</v>
      </c>
      <c r="D98" s="81">
        <v>23621676</v>
      </c>
      <c r="E98" s="82">
        <f t="shared" si="10"/>
        <v>23621686</v>
      </c>
      <c r="F98" s="55">
        <f t="shared" si="9"/>
        <v>7056535</v>
      </c>
      <c r="G98" s="47">
        <v>23621676</v>
      </c>
      <c r="H98" s="47">
        <v>30678211</v>
      </c>
      <c r="I98" s="23">
        <f t="shared" si="11"/>
        <v>0</v>
      </c>
      <c r="J98" s="17"/>
      <c r="K98" s="23">
        <f t="shared" si="12"/>
        <v>0</v>
      </c>
      <c r="L98" s="17"/>
      <c r="M98" s="81">
        <v>2931225</v>
      </c>
      <c r="N98" s="61">
        <v>-62637680</v>
      </c>
      <c r="O98" s="75">
        <f t="shared" si="13"/>
        <v>-1.046796512897668</v>
      </c>
      <c r="P98" s="63"/>
      <c r="Q98" s="84">
        <v>0</v>
      </c>
      <c r="R98" s="81">
        <v>7813139318</v>
      </c>
      <c r="S98" s="61">
        <v>1269242730</v>
      </c>
      <c r="T98" s="61">
        <v>7813139318</v>
      </c>
      <c r="U98" s="75">
        <f t="shared" si="14"/>
        <v>-1</v>
      </c>
      <c r="V98" s="75"/>
      <c r="W98" s="75">
        <f t="shared" si="15"/>
        <v>0</v>
      </c>
      <c r="X98" s="63"/>
    </row>
    <row r="99" spans="1:24">
      <c r="A99" s="15">
        <f t="shared" si="16"/>
        <v>2021</v>
      </c>
      <c r="B99" s="16" t="str">
        <f t="shared" si="17"/>
        <v>11</v>
      </c>
      <c r="C99" s="81">
        <v>5832959</v>
      </c>
      <c r="D99" s="81">
        <v>23621676</v>
      </c>
      <c r="E99" s="82">
        <f t="shared" si="10"/>
        <v>23621687</v>
      </c>
      <c r="F99" s="55">
        <f t="shared" si="9"/>
        <v>5832959</v>
      </c>
      <c r="G99" s="47">
        <v>23621676</v>
      </c>
      <c r="H99" s="47">
        <v>29454635</v>
      </c>
      <c r="I99" s="23">
        <f t="shared" si="11"/>
        <v>0</v>
      </c>
      <c r="J99" s="17"/>
      <c r="K99" s="23">
        <f t="shared" si="12"/>
        <v>0</v>
      </c>
      <c r="L99" s="17"/>
      <c r="M99" s="81">
        <v>2229349</v>
      </c>
      <c r="N99" s="61">
        <v>-20568348</v>
      </c>
      <c r="O99" s="75">
        <f t="shared" si="13"/>
        <v>-1.1083873629520464</v>
      </c>
      <c r="P99" s="63"/>
      <c r="Q99" s="84">
        <v>0</v>
      </c>
      <c r="R99" s="81">
        <v>7786018290</v>
      </c>
      <c r="S99" s="61">
        <v>1275795410</v>
      </c>
      <c r="T99" s="61">
        <v>7786018290</v>
      </c>
      <c r="U99" s="75">
        <f t="shared" si="14"/>
        <v>-1</v>
      </c>
      <c r="V99" s="75"/>
      <c r="W99" s="75">
        <f t="shared" si="15"/>
        <v>0</v>
      </c>
      <c r="X99" s="63"/>
    </row>
    <row r="100" spans="1:24">
      <c r="A100" s="15">
        <f t="shared" si="16"/>
        <v>2021</v>
      </c>
      <c r="B100" s="16" t="str">
        <f t="shared" si="17"/>
        <v>12</v>
      </c>
      <c r="C100" s="81">
        <v>8370752</v>
      </c>
      <c r="D100" s="81">
        <v>47243352</v>
      </c>
      <c r="E100" s="82">
        <f t="shared" si="10"/>
        <v>47243364</v>
      </c>
      <c r="F100" s="55">
        <f t="shared" si="9"/>
        <v>8400152</v>
      </c>
      <c r="G100" s="47">
        <v>47243352</v>
      </c>
      <c r="H100" s="47">
        <v>55643504</v>
      </c>
      <c r="I100" s="23">
        <f t="shared" si="11"/>
        <v>-3.4999366678126753E-3</v>
      </c>
      <c r="J100" s="17"/>
      <c r="K100" s="23">
        <f t="shared" si="12"/>
        <v>0</v>
      </c>
      <c r="L100" s="17"/>
      <c r="M100" s="81">
        <v>5108142</v>
      </c>
      <c r="N100" s="61">
        <v>-299578689</v>
      </c>
      <c r="O100" s="75">
        <f t="shared" si="13"/>
        <v>-1.0170510860336932</v>
      </c>
      <c r="P100" s="63"/>
      <c r="Q100" s="84">
        <v>0</v>
      </c>
      <c r="R100" s="81">
        <v>7922765392</v>
      </c>
      <c r="S100" s="61">
        <v>1275068458</v>
      </c>
      <c r="T100" s="61">
        <v>7487166553</v>
      </c>
      <c r="U100" s="75">
        <f t="shared" si="14"/>
        <v>-1</v>
      </c>
      <c r="V100" s="75"/>
      <c r="W100" s="75">
        <f t="shared" si="15"/>
        <v>5.8179397495232932E-2</v>
      </c>
      <c r="X100" s="63"/>
    </row>
    <row r="101" spans="1:24">
      <c r="A101" s="15">
        <f t="shared" si="16"/>
        <v>2022</v>
      </c>
      <c r="B101" s="16" t="str">
        <f t="shared" si="17"/>
        <v>01</v>
      </c>
      <c r="C101" s="81">
        <v>0</v>
      </c>
      <c r="D101" s="81">
        <v>23621676</v>
      </c>
      <c r="E101" s="82">
        <f t="shared" si="10"/>
        <v>23621677</v>
      </c>
      <c r="F101" s="55">
        <f t="shared" si="9"/>
        <v>0</v>
      </c>
      <c r="G101" s="47">
        <v>23621676</v>
      </c>
      <c r="H101" s="47">
        <v>23621676</v>
      </c>
      <c r="I101" s="23" t="e">
        <f t="shared" si="11"/>
        <v>#DIV/0!</v>
      </c>
      <c r="J101" s="17"/>
      <c r="K101" s="23">
        <f t="shared" si="12"/>
        <v>0</v>
      </c>
      <c r="L101" s="17"/>
      <c r="M101" s="81">
        <v>0</v>
      </c>
      <c r="N101" s="61">
        <v>490521572</v>
      </c>
      <c r="O101" s="75">
        <f t="shared" si="13"/>
        <v>-1</v>
      </c>
      <c r="P101" s="63"/>
      <c r="Q101" s="84">
        <v>0</v>
      </c>
      <c r="R101" s="81">
        <v>7922765392</v>
      </c>
      <c r="S101" s="61">
        <v>1329991191</v>
      </c>
      <c r="T101" s="61">
        <v>7922765391.999999</v>
      </c>
      <c r="U101" s="75">
        <f t="shared" si="14"/>
        <v>-1</v>
      </c>
      <c r="V101" s="75"/>
      <c r="W101" s="75">
        <f t="shared" si="15"/>
        <v>0</v>
      </c>
      <c r="X101" s="63"/>
    </row>
    <row r="102" spans="1:24">
      <c r="A102" s="15">
        <f t="shared" si="16"/>
        <v>2022</v>
      </c>
      <c r="B102" s="16" t="str">
        <f t="shared" si="17"/>
        <v>02</v>
      </c>
      <c r="C102" s="81">
        <v>11015353</v>
      </c>
      <c r="D102" s="81">
        <v>26150000</v>
      </c>
      <c r="E102" s="82">
        <f t="shared" si="10"/>
        <v>26150002</v>
      </c>
      <c r="F102" s="55">
        <f t="shared" si="9"/>
        <v>11015353</v>
      </c>
      <c r="G102" s="47">
        <v>26150000</v>
      </c>
      <c r="H102" s="47">
        <v>37165353</v>
      </c>
      <c r="I102" s="23">
        <f t="shared" si="11"/>
        <v>0</v>
      </c>
      <c r="J102" s="17"/>
      <c r="K102" s="23">
        <f t="shared" si="12"/>
        <v>0</v>
      </c>
      <c r="L102" s="17"/>
      <c r="M102" s="81">
        <v>3986739</v>
      </c>
      <c r="N102" s="61">
        <v>80610412</v>
      </c>
      <c r="O102" s="75">
        <f t="shared" si="13"/>
        <v>-0.95054312586815704</v>
      </c>
      <c r="P102" s="63"/>
      <c r="Q102" s="84">
        <v>0</v>
      </c>
      <c r="R102" s="81">
        <v>7965313517</v>
      </c>
      <c r="S102" s="61">
        <v>1368053478</v>
      </c>
      <c r="T102" s="61">
        <v>7965313516.999999</v>
      </c>
      <c r="U102" s="75">
        <f t="shared" si="14"/>
        <v>-1</v>
      </c>
      <c r="V102" s="75"/>
      <c r="W102" s="75">
        <f t="shared" si="15"/>
        <v>0</v>
      </c>
      <c r="X102" s="63"/>
    </row>
    <row r="103" spans="1:24">
      <c r="A103" s="15">
        <f t="shared" si="16"/>
        <v>2022</v>
      </c>
      <c r="B103" s="16" t="str">
        <f t="shared" si="17"/>
        <v>03</v>
      </c>
      <c r="C103" s="81">
        <v>5562994</v>
      </c>
      <c r="D103" s="81">
        <v>26150000</v>
      </c>
      <c r="E103" s="82">
        <f t="shared" si="10"/>
        <v>26150003</v>
      </c>
      <c r="F103" s="55">
        <f t="shared" si="9"/>
        <v>5562994</v>
      </c>
      <c r="G103" s="47">
        <v>26150000</v>
      </c>
      <c r="H103" s="47">
        <v>31712994</v>
      </c>
      <c r="I103" s="23">
        <f t="shared" si="11"/>
        <v>0</v>
      </c>
      <c r="J103" s="17"/>
      <c r="K103" s="23">
        <f t="shared" si="12"/>
        <v>0</v>
      </c>
      <c r="L103" s="17"/>
      <c r="M103" s="81">
        <v>1221518</v>
      </c>
      <c r="N103" s="61">
        <v>-11085476</v>
      </c>
      <c r="O103" s="75">
        <f t="shared" si="13"/>
        <v>-1.1101908479166795</v>
      </c>
      <c r="P103" s="63"/>
      <c r="Q103" s="84">
        <v>0</v>
      </c>
      <c r="R103" s="81">
        <v>7944005993</v>
      </c>
      <c r="S103" s="61">
        <v>1378275526</v>
      </c>
      <c r="T103" s="61">
        <v>7944005992.999999</v>
      </c>
      <c r="U103" s="75">
        <f t="shared" si="14"/>
        <v>-1</v>
      </c>
      <c r="V103" s="75"/>
      <c r="W103" s="75">
        <f t="shared" si="15"/>
        <v>0</v>
      </c>
      <c r="X103" s="63"/>
    </row>
    <row r="104" spans="1:24">
      <c r="A104" s="15">
        <f t="shared" si="16"/>
        <v>2022</v>
      </c>
      <c r="B104" s="16" t="str">
        <f t="shared" si="17"/>
        <v>04</v>
      </c>
      <c r="C104" s="81">
        <v>14519681</v>
      </c>
      <c r="D104" s="83">
        <v>26150000</v>
      </c>
      <c r="E104" s="82">
        <f t="shared" si="10"/>
        <v>26150004</v>
      </c>
      <c r="F104" s="55">
        <f t="shared" si="9"/>
        <v>14519681</v>
      </c>
      <c r="G104" s="47">
        <v>26150000</v>
      </c>
      <c r="H104" s="47">
        <v>40669681</v>
      </c>
      <c r="I104" s="23">
        <f t="shared" si="11"/>
        <v>0</v>
      </c>
      <c r="J104" s="17"/>
      <c r="K104" s="23">
        <f t="shared" si="12"/>
        <v>0</v>
      </c>
      <c r="L104" s="17"/>
      <c r="M104" s="83">
        <v>12691746</v>
      </c>
      <c r="N104" s="61">
        <v>46325021</v>
      </c>
      <c r="O104" s="75">
        <f t="shared" si="13"/>
        <v>-0.7260282731442258</v>
      </c>
      <c r="P104" s="63"/>
      <c r="Q104" s="84">
        <v>0</v>
      </c>
      <c r="R104" s="81">
        <v>7996521985</v>
      </c>
      <c r="S104" s="61">
        <v>1372084555</v>
      </c>
      <c r="T104" s="61">
        <v>7996521984.999999</v>
      </c>
      <c r="U104" s="75">
        <f t="shared" si="14"/>
        <v>-1</v>
      </c>
      <c r="V104" s="75"/>
      <c r="W104" s="75">
        <f t="shared" si="15"/>
        <v>0</v>
      </c>
      <c r="X104" s="63"/>
    </row>
    <row r="105" spans="1:24">
      <c r="A105" s="15">
        <f t="shared" si="16"/>
        <v>2022</v>
      </c>
      <c r="B105" s="16" t="str">
        <f t="shared" si="17"/>
        <v>05</v>
      </c>
      <c r="C105" s="81">
        <v>16451811</v>
      </c>
      <c r="D105" s="81">
        <v>26150000</v>
      </c>
      <c r="E105" s="82">
        <f t="shared" si="10"/>
        <v>26150005</v>
      </c>
      <c r="F105" s="55">
        <f t="shared" si="9"/>
        <v>16451811</v>
      </c>
      <c r="G105" s="47">
        <v>26150000</v>
      </c>
      <c r="H105" s="47">
        <v>42601811</v>
      </c>
      <c r="I105" s="23">
        <f t="shared" si="11"/>
        <v>0</v>
      </c>
      <c r="J105" s="17"/>
      <c r="K105" s="23">
        <f t="shared" si="12"/>
        <v>0</v>
      </c>
      <c r="L105" s="17"/>
      <c r="M105" s="81">
        <v>2865533</v>
      </c>
      <c r="N105" s="61">
        <v>42431653</v>
      </c>
      <c r="O105" s="75">
        <f t="shared" si="13"/>
        <v>-0.93246709007542083</v>
      </c>
      <c r="P105" s="63"/>
      <c r="Q105" s="84">
        <v>0</v>
      </c>
      <c r="R105" s="81">
        <v>8041071718</v>
      </c>
      <c r="S105" s="61">
        <v>1369966475</v>
      </c>
      <c r="T105" s="61">
        <v>8041071717.999999</v>
      </c>
      <c r="U105" s="75">
        <f t="shared" si="14"/>
        <v>-1</v>
      </c>
      <c r="V105" s="75"/>
      <c r="W105" s="75">
        <f t="shared" si="15"/>
        <v>0</v>
      </c>
      <c r="X105" s="63"/>
    </row>
    <row r="106" spans="1:24">
      <c r="A106" s="15">
        <f t="shared" si="16"/>
        <v>2022</v>
      </c>
      <c r="B106" s="16" t="str">
        <f t="shared" si="17"/>
        <v>06</v>
      </c>
      <c r="C106" s="81">
        <v>0</v>
      </c>
      <c r="D106" s="81">
        <v>52300000</v>
      </c>
      <c r="E106" s="82">
        <f t="shared" si="10"/>
        <v>52300006</v>
      </c>
      <c r="F106" s="55">
        <f t="shared" si="9"/>
        <v>6383099</v>
      </c>
      <c r="G106" s="47">
        <v>52300000</v>
      </c>
      <c r="H106" s="47">
        <v>58683099</v>
      </c>
      <c r="I106" s="23">
        <f t="shared" si="11"/>
        <v>-1</v>
      </c>
      <c r="J106" s="17"/>
      <c r="K106" s="23">
        <f t="shared" si="12"/>
        <v>0</v>
      </c>
      <c r="L106" s="17"/>
      <c r="M106" s="81">
        <v>0</v>
      </c>
      <c r="N106" s="61">
        <v>51654940</v>
      </c>
      <c r="O106" s="75">
        <f t="shared" si="13"/>
        <v>-1</v>
      </c>
      <c r="P106" s="63"/>
      <c r="Q106" s="84">
        <v>0</v>
      </c>
      <c r="R106" s="81">
        <v>8067990242</v>
      </c>
      <c r="S106" s="61">
        <v>1394702891</v>
      </c>
      <c r="T106" s="61">
        <v>8067990241.999999</v>
      </c>
      <c r="U106" s="75">
        <f t="shared" si="14"/>
        <v>-1</v>
      </c>
      <c r="V106" s="75"/>
      <c r="W106" s="75">
        <f t="shared" si="15"/>
        <v>0</v>
      </c>
      <c r="X106" s="63"/>
    </row>
    <row r="107" spans="1:24">
      <c r="A107" s="15">
        <f t="shared" si="16"/>
        <v>2022</v>
      </c>
      <c r="B107" s="16" t="str">
        <f t="shared" si="17"/>
        <v>07</v>
      </c>
      <c r="C107" s="81">
        <v>6517732</v>
      </c>
      <c r="D107" s="81">
        <v>26150000</v>
      </c>
      <c r="E107" s="82">
        <f t="shared" si="10"/>
        <v>26150007</v>
      </c>
      <c r="F107" s="55">
        <f t="shared" si="9"/>
        <v>6517732</v>
      </c>
      <c r="G107" s="47">
        <v>26150000</v>
      </c>
      <c r="H107" s="47">
        <v>32667732</v>
      </c>
      <c r="I107" s="23">
        <f t="shared" si="11"/>
        <v>0</v>
      </c>
      <c r="J107" s="17"/>
      <c r="K107" s="23">
        <f t="shared" si="12"/>
        <v>0</v>
      </c>
      <c r="L107" s="17"/>
      <c r="M107" s="81">
        <v>3815707</v>
      </c>
      <c r="N107" s="61">
        <v>52459558</v>
      </c>
      <c r="O107" s="75">
        <f t="shared" si="13"/>
        <v>-0.92726383626793041</v>
      </c>
      <c r="P107" s="63"/>
      <c r="Q107" s="84">
        <v>0</v>
      </c>
      <c r="R107" s="81">
        <v>8114273313</v>
      </c>
      <c r="S107" s="61">
        <v>1400879378</v>
      </c>
      <c r="T107" s="61">
        <v>8114273312.999999</v>
      </c>
      <c r="U107" s="75">
        <f t="shared" si="14"/>
        <v>-1</v>
      </c>
      <c r="V107" s="75"/>
      <c r="W107" s="75">
        <f t="shared" si="15"/>
        <v>0</v>
      </c>
      <c r="X107" s="63"/>
    </row>
    <row r="108" spans="1:24">
      <c r="A108" s="15">
        <f t="shared" si="16"/>
        <v>2022</v>
      </c>
      <c r="B108" s="16" t="str">
        <f t="shared" si="17"/>
        <v>08</v>
      </c>
      <c r="C108" s="81">
        <v>7519895</v>
      </c>
      <c r="D108" s="81">
        <v>26150000</v>
      </c>
      <c r="E108" s="82">
        <f t="shared" si="10"/>
        <v>26150008</v>
      </c>
      <c r="F108" s="55">
        <f t="shared" si="9"/>
        <v>7519895</v>
      </c>
      <c r="G108" s="47">
        <v>26150000</v>
      </c>
      <c r="H108" s="47">
        <v>33669895</v>
      </c>
      <c r="I108" s="23">
        <f t="shared" si="11"/>
        <v>0</v>
      </c>
      <c r="J108" s="17"/>
      <c r="K108" s="23">
        <f t="shared" si="12"/>
        <v>0</v>
      </c>
      <c r="L108" s="17"/>
      <c r="M108" s="81">
        <v>1221518</v>
      </c>
      <c r="N108" s="61">
        <v>61418057</v>
      </c>
      <c r="O108" s="75">
        <f t="shared" si="13"/>
        <v>-0.98011141902453869</v>
      </c>
      <c r="P108" s="63"/>
      <c r="Q108" s="84">
        <v>0</v>
      </c>
      <c r="R108" s="81">
        <v>8161041916</v>
      </c>
      <c r="S108" s="61">
        <v>1415528832</v>
      </c>
      <c r="T108" s="61">
        <v>8161041915.999999</v>
      </c>
      <c r="U108" s="75">
        <f t="shared" si="14"/>
        <v>-1</v>
      </c>
      <c r="V108" s="75"/>
      <c r="W108" s="75">
        <f t="shared" si="15"/>
        <v>0</v>
      </c>
      <c r="X108" s="63"/>
    </row>
    <row r="109" spans="1:24">
      <c r="A109" s="15">
        <f t="shared" si="16"/>
        <v>2022</v>
      </c>
      <c r="B109" s="16" t="str">
        <f t="shared" si="17"/>
        <v>09</v>
      </c>
      <c r="C109" s="81">
        <v>12102363</v>
      </c>
      <c r="D109" s="81">
        <v>26150000</v>
      </c>
      <c r="E109" s="82">
        <f t="shared" si="10"/>
        <v>26150009</v>
      </c>
      <c r="F109" s="55">
        <f t="shared" si="9"/>
        <v>12102363</v>
      </c>
      <c r="G109" s="47">
        <v>26150000</v>
      </c>
      <c r="H109" s="47">
        <v>38252363</v>
      </c>
      <c r="I109" s="23">
        <f t="shared" si="11"/>
        <v>0</v>
      </c>
      <c r="J109" s="17"/>
      <c r="K109" s="23">
        <f t="shared" si="12"/>
        <v>0</v>
      </c>
      <c r="L109" s="17"/>
      <c r="M109" s="81">
        <v>8668026</v>
      </c>
      <c r="N109" s="61">
        <v>-60173383</v>
      </c>
      <c r="O109" s="75">
        <f t="shared" si="13"/>
        <v>-1.1440508339044191</v>
      </c>
      <c r="P109" s="63"/>
      <c r="Q109" s="84">
        <v>0</v>
      </c>
      <c r="R109" s="81">
        <v>8101163470</v>
      </c>
      <c r="S109" s="61">
        <v>1415233895</v>
      </c>
      <c r="T109" s="61">
        <v>8101163469.999999</v>
      </c>
      <c r="U109" s="75">
        <f t="shared" si="14"/>
        <v>-1</v>
      </c>
      <c r="V109" s="75"/>
      <c r="W109" s="75">
        <f t="shared" si="15"/>
        <v>0</v>
      </c>
      <c r="X109" s="63"/>
    </row>
    <row r="110" spans="1:24">
      <c r="A110" s="15">
        <f t="shared" si="16"/>
        <v>2022</v>
      </c>
      <c r="B110" s="16" t="str">
        <f t="shared" si="17"/>
        <v>10</v>
      </c>
      <c r="C110" s="81">
        <v>7554972</v>
      </c>
      <c r="D110" s="81">
        <v>26150000</v>
      </c>
      <c r="E110" s="82">
        <f t="shared" si="10"/>
        <v>26150010</v>
      </c>
      <c r="F110" s="55">
        <f t="shared" si="9"/>
        <v>7554972</v>
      </c>
      <c r="G110" s="47">
        <v>26150000</v>
      </c>
      <c r="H110" s="47">
        <v>33704972</v>
      </c>
      <c r="I110" s="23">
        <f t="shared" si="11"/>
        <v>0</v>
      </c>
      <c r="J110" s="17"/>
      <c r="K110" s="23">
        <f t="shared" si="12"/>
        <v>0</v>
      </c>
      <c r="L110" s="17"/>
      <c r="M110" s="81">
        <v>6442467</v>
      </c>
      <c r="N110" s="61">
        <v>50322324</v>
      </c>
      <c r="O110" s="75">
        <f t="shared" si="13"/>
        <v>-0.87197596438511071</v>
      </c>
      <c r="P110" s="63"/>
      <c r="Q110" s="84">
        <v>0</v>
      </c>
      <c r="R110" s="81">
        <v>8147538391</v>
      </c>
      <c r="S110" s="61">
        <v>1419181298</v>
      </c>
      <c r="T110" s="61">
        <v>8147538390.999999</v>
      </c>
      <c r="U110" s="75">
        <f t="shared" si="14"/>
        <v>-1</v>
      </c>
      <c r="V110" s="75"/>
      <c r="W110" s="75">
        <f t="shared" si="15"/>
        <v>0</v>
      </c>
      <c r="X110" s="63"/>
    </row>
    <row r="111" spans="1:24">
      <c r="A111" s="15">
        <f t="shared" si="16"/>
        <v>2022</v>
      </c>
      <c r="B111" s="16" t="str">
        <f t="shared" si="17"/>
        <v>11</v>
      </c>
      <c r="C111" s="81">
        <v>12197928</v>
      </c>
      <c r="D111" s="81">
        <v>26150000</v>
      </c>
      <c r="E111" s="82">
        <f t="shared" si="10"/>
        <v>26150011</v>
      </c>
      <c r="F111" s="55">
        <f t="shared" si="9"/>
        <v>12197928</v>
      </c>
      <c r="G111" s="47">
        <v>26150000</v>
      </c>
      <c r="H111" s="47">
        <v>38347928</v>
      </c>
      <c r="I111" s="23">
        <f t="shared" si="11"/>
        <v>0</v>
      </c>
      <c r="J111" s="17"/>
      <c r="K111" s="23">
        <f t="shared" si="12"/>
        <v>0</v>
      </c>
      <c r="L111" s="17"/>
      <c r="M111" s="81">
        <v>5214870</v>
      </c>
      <c r="N111" s="61">
        <v>26395458</v>
      </c>
      <c r="O111" s="75">
        <f t="shared" si="13"/>
        <v>-0.80243305495968287</v>
      </c>
      <c r="P111" s="63"/>
      <c r="Q111" s="84">
        <v>0</v>
      </c>
      <c r="R111" s="81">
        <v>8168863988</v>
      </c>
      <c r="S111" s="61">
        <v>1424251159</v>
      </c>
      <c r="T111" s="61">
        <v>8168863987.999999</v>
      </c>
      <c r="U111" s="75">
        <f t="shared" si="14"/>
        <v>-1</v>
      </c>
      <c r="V111" s="75"/>
      <c r="W111" s="75">
        <f t="shared" si="15"/>
        <v>0</v>
      </c>
      <c r="X111" s="63"/>
    </row>
    <row r="112" spans="1:24">
      <c r="A112" s="15">
        <f t="shared" si="16"/>
        <v>2022</v>
      </c>
      <c r="B112" s="16" t="str">
        <f t="shared" si="17"/>
        <v>12</v>
      </c>
      <c r="C112" s="81">
        <v>11592707</v>
      </c>
      <c r="D112" s="81">
        <v>52300000</v>
      </c>
      <c r="E112" s="82">
        <f t="shared" si="10"/>
        <v>52300012</v>
      </c>
      <c r="F112" s="55">
        <f t="shared" si="9"/>
        <v>10592707</v>
      </c>
      <c r="G112" s="47">
        <v>52300000</v>
      </c>
      <c r="H112" s="47">
        <v>62892707</v>
      </c>
      <c r="I112" s="23">
        <f t="shared" si="11"/>
        <v>9.4404574770169614E-2</v>
      </c>
      <c r="J112" s="17"/>
      <c r="K112" s="23">
        <f t="shared" si="12"/>
        <v>0</v>
      </c>
      <c r="L112" s="17"/>
      <c r="M112" s="81">
        <v>3344351</v>
      </c>
      <c r="N112" s="61">
        <v>60739732</v>
      </c>
      <c r="O112" s="75">
        <f t="shared" si="13"/>
        <v>-0.94493964840016087</v>
      </c>
      <c r="P112" s="63"/>
      <c r="Q112" s="84">
        <v>0</v>
      </c>
      <c r="R112" s="81">
        <v>8217642172</v>
      </c>
      <c r="S112" s="61">
        <v>1436212707</v>
      </c>
      <c r="T112" s="61">
        <v>8217642171.999999</v>
      </c>
      <c r="U112" s="75">
        <f t="shared" si="14"/>
        <v>-1</v>
      </c>
      <c r="V112" s="75"/>
      <c r="W112" s="75">
        <f t="shared" si="15"/>
        <v>0</v>
      </c>
      <c r="X112" s="63"/>
    </row>
    <row r="113" spans="1:26">
      <c r="A113" s="15">
        <f t="shared" si="16"/>
        <v>2023</v>
      </c>
      <c r="B113" s="16" t="str">
        <f t="shared" si="17"/>
        <v>01</v>
      </c>
      <c r="C113" s="81">
        <v>5433865</v>
      </c>
      <c r="D113" s="81">
        <v>26150000</v>
      </c>
      <c r="E113" s="82">
        <f t="shared" si="10"/>
        <v>26150001</v>
      </c>
      <c r="F113" s="55">
        <f t="shared" si="9"/>
        <v>10583865</v>
      </c>
      <c r="G113" s="47">
        <v>21000000</v>
      </c>
      <c r="H113" s="47">
        <v>31583865</v>
      </c>
      <c r="I113" s="23">
        <f t="shared" si="11"/>
        <v>-0.48658972879945084</v>
      </c>
      <c r="J113" s="17"/>
      <c r="K113" s="23">
        <f t="shared" si="12"/>
        <v>0.24523809523809526</v>
      </c>
      <c r="L113" s="17"/>
      <c r="M113" s="81">
        <v>2974799</v>
      </c>
      <c r="N113" s="61">
        <v>794024413.00000095</v>
      </c>
      <c r="O113" s="75">
        <f t="shared" si="13"/>
        <v>-0.99625351695578157</v>
      </c>
      <c r="P113" s="63"/>
      <c r="Q113" s="84">
        <v>0</v>
      </c>
      <c r="R113" s="81">
        <v>9115825809</v>
      </c>
      <c r="S113" s="63">
        <v>1332053483</v>
      </c>
      <c r="T113" s="63">
        <v>9115825809</v>
      </c>
      <c r="U113" s="75">
        <f t="shared" si="14"/>
        <v>-1</v>
      </c>
      <c r="V113" s="75"/>
      <c r="W113" s="75">
        <f t="shared" si="15"/>
        <v>0</v>
      </c>
      <c r="X113" s="63"/>
      <c r="Z113" s="65"/>
    </row>
    <row r="114" spans="1:26">
      <c r="A114" s="15">
        <f t="shared" si="16"/>
        <v>2023</v>
      </c>
      <c r="B114" s="16" t="str">
        <f t="shared" si="17"/>
        <v>02</v>
      </c>
      <c r="C114" s="81">
        <v>6247771</v>
      </c>
      <c r="D114" s="81">
        <v>30300880</v>
      </c>
      <c r="E114" s="82">
        <f t="shared" si="10"/>
        <v>30300882</v>
      </c>
      <c r="F114" s="55">
        <f t="shared" si="9"/>
        <v>6247771</v>
      </c>
      <c r="G114" s="47">
        <v>30300880</v>
      </c>
      <c r="H114" s="47">
        <v>36548651</v>
      </c>
      <c r="I114" s="23">
        <f t="shared" si="11"/>
        <v>0</v>
      </c>
      <c r="J114" s="17"/>
      <c r="K114" s="23">
        <f t="shared" si="12"/>
        <v>0</v>
      </c>
      <c r="L114" s="17"/>
      <c r="M114" s="81">
        <v>1554618</v>
      </c>
      <c r="N114" s="61">
        <v>-369976965</v>
      </c>
      <c r="O114" s="75">
        <f t="shared" si="13"/>
        <v>-1.0042019318689206</v>
      </c>
      <c r="P114" s="63"/>
      <c r="Q114" s="84">
        <v>0</v>
      </c>
      <c r="R114" s="81">
        <v>9139079673</v>
      </c>
      <c r="S114" s="63">
        <v>938822654</v>
      </c>
      <c r="T114" s="63">
        <v>9139079673</v>
      </c>
      <c r="U114" s="75">
        <f t="shared" si="14"/>
        <v>-1</v>
      </c>
      <c r="V114" s="75"/>
      <c r="W114" s="75">
        <f t="shared" si="15"/>
        <v>0</v>
      </c>
      <c r="X114" s="63"/>
    </row>
    <row r="115" spans="1:26">
      <c r="A115" s="15">
        <f t="shared" si="16"/>
        <v>2023</v>
      </c>
      <c r="B115" s="16" t="str">
        <f t="shared" si="17"/>
        <v>03</v>
      </c>
      <c r="C115" s="81">
        <v>6243600</v>
      </c>
      <c r="D115" s="81">
        <v>30300880</v>
      </c>
      <c r="E115" s="82">
        <f t="shared" si="10"/>
        <v>30300883</v>
      </c>
      <c r="F115" s="55">
        <f t="shared" si="9"/>
        <v>6243600</v>
      </c>
      <c r="G115" s="47">
        <v>30300880</v>
      </c>
      <c r="H115" s="47">
        <v>36544480</v>
      </c>
      <c r="I115" s="23">
        <f t="shared" si="11"/>
        <v>0</v>
      </c>
      <c r="J115" s="17"/>
      <c r="K115" s="23">
        <f t="shared" si="12"/>
        <v>0</v>
      </c>
      <c r="L115" s="17"/>
      <c r="M115" s="81">
        <v>1221518</v>
      </c>
      <c r="N115" s="61">
        <v>16012668</v>
      </c>
      <c r="O115" s="75">
        <f t="shared" si="13"/>
        <v>-0.92371552323447914</v>
      </c>
      <c r="P115" s="63"/>
      <c r="Q115" s="84">
        <v>0</v>
      </c>
      <c r="R115" s="81">
        <v>9163107493</v>
      </c>
      <c r="S115" s="63">
        <v>930807502</v>
      </c>
      <c r="T115" s="63">
        <v>9163107493</v>
      </c>
      <c r="U115" s="75">
        <f t="shared" si="14"/>
        <v>-1</v>
      </c>
      <c r="V115" s="75"/>
      <c r="W115" s="75">
        <f t="shared" si="15"/>
        <v>0</v>
      </c>
      <c r="X115" s="63"/>
    </row>
    <row r="116" spans="1:26">
      <c r="A116" s="15">
        <f t="shared" si="16"/>
        <v>2023</v>
      </c>
      <c r="B116" s="16" t="str">
        <f t="shared" si="17"/>
        <v>04</v>
      </c>
      <c r="C116" s="81">
        <v>5596300</v>
      </c>
      <c r="D116" s="81">
        <v>30300880</v>
      </c>
      <c r="E116" s="82">
        <f t="shared" si="10"/>
        <v>30300884</v>
      </c>
      <c r="F116" s="55">
        <f t="shared" si="9"/>
        <v>5596300</v>
      </c>
      <c r="G116" s="47">
        <v>30300880</v>
      </c>
      <c r="H116" s="47">
        <v>35897180</v>
      </c>
      <c r="I116" s="23">
        <f t="shared" si="11"/>
        <v>0</v>
      </c>
      <c r="J116" s="17"/>
      <c r="K116" s="23">
        <f t="shared" si="12"/>
        <v>0</v>
      </c>
      <c r="L116" s="17"/>
      <c r="M116" s="81">
        <v>2895768</v>
      </c>
      <c r="N116" s="61">
        <v>20488396</v>
      </c>
      <c r="O116" s="75">
        <f t="shared" si="13"/>
        <v>-0.85866302076551038</v>
      </c>
      <c r="P116" s="63"/>
      <c r="Q116" s="84">
        <v>0</v>
      </c>
      <c r="R116" s="81">
        <v>9187205242</v>
      </c>
      <c r="S116" s="63">
        <v>927198149</v>
      </c>
      <c r="T116" s="63">
        <v>9187205242</v>
      </c>
      <c r="U116" s="75">
        <f t="shared" si="14"/>
        <v>-1</v>
      </c>
      <c r="V116" s="75"/>
      <c r="W116" s="75">
        <f t="shared" si="15"/>
        <v>0</v>
      </c>
      <c r="X116" s="63"/>
    </row>
    <row r="117" spans="1:26">
      <c r="A117" s="15">
        <f t="shared" si="16"/>
        <v>2023</v>
      </c>
      <c r="B117" s="16" t="str">
        <f t="shared" si="17"/>
        <v>05</v>
      </c>
      <c r="C117" s="81">
        <v>5145666</v>
      </c>
      <c r="D117" s="81">
        <v>30300880</v>
      </c>
      <c r="E117" s="82">
        <f t="shared" si="10"/>
        <v>30300885</v>
      </c>
      <c r="F117" s="55">
        <f t="shared" ref="F117:F123" si="18">H117-G117</f>
        <v>5068333</v>
      </c>
      <c r="G117" s="47">
        <v>30300880</v>
      </c>
      <c r="H117" s="47">
        <v>35369213</v>
      </c>
      <c r="I117" s="23">
        <f t="shared" si="11"/>
        <v>1.5258074005792377E-2</v>
      </c>
      <c r="J117" s="17"/>
      <c r="K117" s="23">
        <f t="shared" si="12"/>
        <v>0</v>
      </c>
      <c r="L117" s="17"/>
      <c r="M117" s="81">
        <v>6196042</v>
      </c>
      <c r="N117" s="61">
        <v>25694501</v>
      </c>
      <c r="O117" s="75">
        <f t="shared" si="13"/>
        <v>-0.75885727455847463</v>
      </c>
      <c r="P117" s="63"/>
      <c r="Q117" s="84">
        <v>0</v>
      </c>
      <c r="R117" s="81">
        <v>9224812155</v>
      </c>
      <c r="S117" s="63">
        <v>915285737</v>
      </c>
      <c r="T117" s="63">
        <v>9224812155</v>
      </c>
      <c r="U117" s="75">
        <f t="shared" si="14"/>
        <v>-1</v>
      </c>
      <c r="V117" s="75"/>
      <c r="W117" s="75">
        <f t="shared" si="15"/>
        <v>0</v>
      </c>
      <c r="X117" s="63"/>
    </row>
    <row r="118" spans="1:26">
      <c r="A118" s="15">
        <f t="shared" si="16"/>
        <v>2023</v>
      </c>
      <c r="B118" s="16" t="str">
        <f t="shared" si="17"/>
        <v>06</v>
      </c>
      <c r="C118" s="81">
        <v>4916234</v>
      </c>
      <c r="D118" s="81">
        <v>60601760</v>
      </c>
      <c r="E118" s="82">
        <f t="shared" si="10"/>
        <v>60601766</v>
      </c>
      <c r="F118" s="55">
        <f t="shared" si="18"/>
        <v>6385567</v>
      </c>
      <c r="G118" s="47">
        <v>60601760</v>
      </c>
      <c r="H118" s="47">
        <v>66987327</v>
      </c>
      <c r="I118" s="23">
        <f t="shared" si="11"/>
        <v>-0.23010219765918982</v>
      </c>
      <c r="J118" s="17"/>
      <c r="K118" s="23">
        <f t="shared" si="12"/>
        <v>0</v>
      </c>
      <c r="L118" s="17"/>
      <c r="M118" s="81">
        <v>4073258</v>
      </c>
      <c r="N118" s="61">
        <v>-18183024</v>
      </c>
      <c r="O118" s="75">
        <f t="shared" si="13"/>
        <v>-1.2240143333694109</v>
      </c>
      <c r="P118" s="63"/>
      <c r="Q118" s="84">
        <v>0</v>
      </c>
      <c r="R118" s="81">
        <v>9234070636</v>
      </c>
      <c r="S118" s="63">
        <v>887844232</v>
      </c>
      <c r="T118" s="63">
        <v>9234070636</v>
      </c>
      <c r="U118" s="75">
        <f t="shared" si="14"/>
        <v>-1</v>
      </c>
      <c r="V118" s="75"/>
      <c r="W118" s="75">
        <f t="shared" si="15"/>
        <v>0</v>
      </c>
      <c r="X118" s="63"/>
    </row>
    <row r="119" spans="1:26">
      <c r="A119" s="15">
        <f t="shared" si="16"/>
        <v>2023</v>
      </c>
      <c r="B119" s="16" t="str">
        <f t="shared" si="17"/>
        <v>07</v>
      </c>
      <c r="C119" s="81"/>
      <c r="D119" s="81">
        <v>60601760</v>
      </c>
      <c r="E119" s="82">
        <f t="shared" si="10"/>
        <v>60601767</v>
      </c>
      <c r="F119" s="55">
        <f t="shared" si="18"/>
        <v>4727500</v>
      </c>
      <c r="G119" s="47">
        <v>60601760</v>
      </c>
      <c r="H119" s="47">
        <v>65329260</v>
      </c>
      <c r="I119" s="23">
        <f t="shared" si="11"/>
        <v>-1</v>
      </c>
      <c r="J119" s="17"/>
      <c r="K119" s="23">
        <f t="shared" si="12"/>
        <v>0</v>
      </c>
      <c r="L119" s="17"/>
      <c r="M119" s="81">
        <v>5644602</v>
      </c>
      <c r="N119" s="61">
        <v>41012445</v>
      </c>
      <c r="O119" s="75">
        <f t="shared" si="13"/>
        <v>-0.86236855666615342</v>
      </c>
      <c r="P119" s="63"/>
      <c r="Q119" s="84">
        <v>0</v>
      </c>
      <c r="R119" s="81">
        <v>9259242249</v>
      </c>
      <c r="S119" s="63">
        <v>903685064</v>
      </c>
      <c r="T119" s="63">
        <v>9259242249</v>
      </c>
      <c r="U119" s="75">
        <f t="shared" si="14"/>
        <v>-1</v>
      </c>
      <c r="V119" s="75"/>
      <c r="W119" s="75">
        <f t="shared" si="15"/>
        <v>0</v>
      </c>
      <c r="X119" s="63"/>
    </row>
    <row r="120" spans="1:26">
      <c r="A120" s="15">
        <f t="shared" si="16"/>
        <v>2023</v>
      </c>
      <c r="B120" s="16" t="str">
        <f t="shared" si="17"/>
        <v>08</v>
      </c>
      <c r="C120" s="81">
        <v>9455000</v>
      </c>
      <c r="D120" s="81">
        <v>30300880</v>
      </c>
      <c r="E120" s="82">
        <f t="shared" si="10"/>
        <v>30300888</v>
      </c>
      <c r="F120" s="55">
        <f t="shared" si="18"/>
        <v>1432450</v>
      </c>
      <c r="G120" s="47">
        <v>30300880</v>
      </c>
      <c r="H120" s="47">
        <v>31733330</v>
      </c>
      <c r="I120" s="23">
        <f t="shared" si="11"/>
        <v>5.6005794268560853</v>
      </c>
      <c r="J120" s="17"/>
      <c r="K120" s="23">
        <f t="shared" si="12"/>
        <v>0</v>
      </c>
      <c r="L120" s="17"/>
      <c r="M120" s="81">
        <v>0</v>
      </c>
      <c r="N120" s="61">
        <v>32108056</v>
      </c>
      <c r="O120" s="75">
        <f t="shared" si="13"/>
        <v>-1</v>
      </c>
      <c r="P120" s="63"/>
      <c r="Q120" s="84">
        <v>0</v>
      </c>
      <c r="R120" s="81">
        <v>9298600900</v>
      </c>
      <c r="S120" s="63">
        <v>896434469</v>
      </c>
      <c r="T120" s="63">
        <v>9298600900</v>
      </c>
      <c r="U120" s="75">
        <f t="shared" si="14"/>
        <v>-1</v>
      </c>
      <c r="V120" s="75"/>
      <c r="W120" s="75">
        <f t="shared" si="15"/>
        <v>0</v>
      </c>
      <c r="X120" s="63"/>
    </row>
    <row r="121" spans="1:26">
      <c r="A121" s="15">
        <f t="shared" si="16"/>
        <v>2023</v>
      </c>
      <c r="B121" s="16" t="str">
        <f t="shared" si="17"/>
        <v>09</v>
      </c>
      <c r="C121" s="81">
        <v>7799190</v>
      </c>
      <c r="D121" s="81">
        <v>30300880</v>
      </c>
      <c r="E121" s="82">
        <f t="shared" si="10"/>
        <v>30300889</v>
      </c>
      <c r="F121" s="55">
        <f t="shared" si="18"/>
        <v>7799190</v>
      </c>
      <c r="G121" s="47">
        <v>30300880</v>
      </c>
      <c r="H121" s="47">
        <v>38100070</v>
      </c>
      <c r="I121" s="23">
        <f t="shared" si="11"/>
        <v>0</v>
      </c>
      <c r="J121" s="17"/>
      <c r="K121" s="23">
        <f t="shared" si="12"/>
        <v>0</v>
      </c>
      <c r="L121" s="17"/>
      <c r="M121" s="81">
        <v>5783195</v>
      </c>
      <c r="N121" s="61">
        <v>41679346</v>
      </c>
      <c r="O121" s="75">
        <f t="shared" si="13"/>
        <v>-0.86124554353611982</v>
      </c>
      <c r="P121" s="63"/>
      <c r="Q121" s="84">
        <v>0</v>
      </c>
      <c r="R121" s="81">
        <v>9337943150</v>
      </c>
      <c r="S121" s="63">
        <v>898771565</v>
      </c>
      <c r="T121" s="63">
        <v>9337943150</v>
      </c>
      <c r="U121" s="75">
        <f t="shared" si="14"/>
        <v>-1</v>
      </c>
      <c r="V121" s="75"/>
      <c r="W121" s="75">
        <f t="shared" si="15"/>
        <v>0</v>
      </c>
      <c r="X121" s="63"/>
    </row>
    <row r="122" spans="1:26">
      <c r="A122" s="15">
        <f t="shared" si="16"/>
        <v>2023</v>
      </c>
      <c r="B122" s="16" t="str">
        <f t="shared" si="17"/>
        <v>10</v>
      </c>
      <c r="C122" s="81">
        <v>0</v>
      </c>
      <c r="D122" s="81">
        <v>30300880</v>
      </c>
      <c r="E122" s="82">
        <f t="shared" si="10"/>
        <v>30300890</v>
      </c>
      <c r="F122" s="55">
        <f t="shared" si="18"/>
        <v>4526094</v>
      </c>
      <c r="G122" s="47">
        <v>30300880</v>
      </c>
      <c r="H122" s="47">
        <v>34826974</v>
      </c>
      <c r="I122" s="23">
        <f t="shared" si="11"/>
        <v>-1</v>
      </c>
      <c r="J122" s="17"/>
      <c r="K122" s="23">
        <f t="shared" si="12"/>
        <v>0</v>
      </c>
      <c r="L122" s="17"/>
      <c r="M122" s="81">
        <v>0</v>
      </c>
      <c r="N122" s="61">
        <v>39880056</v>
      </c>
      <c r="O122" s="75">
        <f t="shared" si="13"/>
        <v>-1</v>
      </c>
      <c r="P122" s="63"/>
      <c r="Q122" s="84">
        <v>0</v>
      </c>
      <c r="R122" s="81">
        <v>9376752771</v>
      </c>
      <c r="S122" s="63">
        <v>899842000</v>
      </c>
      <c r="T122" s="63">
        <v>9376752771</v>
      </c>
      <c r="U122" s="75">
        <f t="shared" si="14"/>
        <v>-1</v>
      </c>
      <c r="V122" s="75"/>
      <c r="W122" s="75">
        <f t="shared" si="15"/>
        <v>0</v>
      </c>
      <c r="X122" s="63"/>
    </row>
    <row r="123" spans="1:26">
      <c r="A123" s="15">
        <f t="shared" si="16"/>
        <v>2023</v>
      </c>
      <c r="B123" s="16" t="str">
        <f t="shared" si="17"/>
        <v>11</v>
      </c>
      <c r="C123" s="81">
        <v>0</v>
      </c>
      <c r="D123" s="81">
        <v>60601760</v>
      </c>
      <c r="E123" s="82">
        <f t="shared" si="10"/>
        <v>60601771</v>
      </c>
      <c r="F123" s="55">
        <f t="shared" si="18"/>
        <v>10037072</v>
      </c>
      <c r="G123" s="47">
        <v>60601760</v>
      </c>
      <c r="H123" s="47">
        <v>70638832</v>
      </c>
      <c r="I123" s="23">
        <f t="shared" si="11"/>
        <v>-1</v>
      </c>
      <c r="J123" s="17"/>
      <c r="K123" s="23">
        <f t="shared" si="12"/>
        <v>0</v>
      </c>
      <c r="L123" s="17"/>
      <c r="M123" s="81">
        <v>0</v>
      </c>
      <c r="N123" s="61">
        <v>9867065</v>
      </c>
      <c r="O123" s="75">
        <f t="shared" si="13"/>
        <v>-1</v>
      </c>
      <c r="P123" s="63"/>
      <c r="Q123" s="84">
        <v>0</v>
      </c>
      <c r="R123" s="81">
        <v>9400744459</v>
      </c>
      <c r="S123" s="63">
        <v>885717377</v>
      </c>
      <c r="T123" s="63">
        <v>9400744459</v>
      </c>
      <c r="U123" s="75">
        <f t="shared" si="14"/>
        <v>-1</v>
      </c>
      <c r="V123" s="75"/>
      <c r="W123" s="75">
        <f t="shared" si="15"/>
        <v>0</v>
      </c>
      <c r="X123" s="63"/>
    </row>
    <row r="124" spans="1:26">
      <c r="A124" s="15">
        <f t="shared" si="16"/>
        <v>2023</v>
      </c>
      <c r="B124" s="16" t="str">
        <f t="shared" si="17"/>
        <v>12</v>
      </c>
      <c r="C124" s="81">
        <v>0</v>
      </c>
      <c r="D124" s="81">
        <v>30300880</v>
      </c>
      <c r="E124" s="82">
        <f t="shared" si="10"/>
        <v>30300892</v>
      </c>
      <c r="F124" s="55">
        <f>H124-G124</f>
        <v>5691900</v>
      </c>
      <c r="G124" s="47">
        <v>30300880</v>
      </c>
      <c r="H124" s="47">
        <v>35992780</v>
      </c>
      <c r="I124" s="23">
        <f t="shared" si="11"/>
        <v>-1</v>
      </c>
      <c r="J124" s="47"/>
      <c r="K124" s="23">
        <f t="shared" si="12"/>
        <v>0</v>
      </c>
      <c r="L124" s="47"/>
      <c r="M124" s="81">
        <v>0</v>
      </c>
      <c r="N124" s="61">
        <v>10615962</v>
      </c>
      <c r="O124" s="75">
        <f t="shared" si="13"/>
        <v>-1</v>
      </c>
      <c r="P124" s="63"/>
      <c r="Q124" s="84">
        <v>0</v>
      </c>
      <c r="R124" s="81">
        <v>9427326873</v>
      </c>
      <c r="S124" s="63">
        <v>869750925</v>
      </c>
      <c r="T124" s="63">
        <v>9427326873</v>
      </c>
      <c r="U124" s="75">
        <f t="shared" si="14"/>
        <v>-1</v>
      </c>
      <c r="V124" s="75"/>
      <c r="W124" s="75">
        <f t="shared" si="15"/>
        <v>0</v>
      </c>
      <c r="X124" s="63"/>
    </row>
    <row r="125" spans="1:26">
      <c r="B125" s="19"/>
    </row>
    <row r="126" spans="1:26">
      <c r="B126" s="19"/>
    </row>
    <row r="127" spans="1:26">
      <c r="B127" s="19"/>
    </row>
    <row r="128" spans="1:26">
      <c r="B128" s="19"/>
    </row>
    <row r="129" spans="2:2">
      <c r="B129" s="19"/>
    </row>
    <row r="130" spans="2:2">
      <c r="B130" s="19"/>
    </row>
    <row r="131" spans="2:2">
      <c r="B131" s="19"/>
    </row>
    <row r="132" spans="2:2">
      <c r="B132" s="19"/>
    </row>
    <row r="133" spans="2:2">
      <c r="B133" s="19"/>
    </row>
    <row r="134" spans="2:2">
      <c r="B134" s="19"/>
    </row>
    <row r="135" spans="2:2">
      <c r="B135" s="19"/>
    </row>
    <row r="136" spans="2:2">
      <c r="B136" s="19"/>
    </row>
    <row r="137" spans="2:2">
      <c r="B137" s="19"/>
    </row>
    <row r="138" spans="2:2">
      <c r="B138" s="19"/>
    </row>
    <row r="139" spans="2:2">
      <c r="B139" s="19"/>
    </row>
    <row r="140" spans="2:2">
      <c r="B140" s="19"/>
    </row>
    <row r="141" spans="2:2">
      <c r="B141" s="19"/>
    </row>
    <row r="142" spans="2:2">
      <c r="B142" s="19"/>
    </row>
    <row r="143" spans="2:2">
      <c r="B143" s="19"/>
    </row>
    <row r="144" spans="2:2">
      <c r="B144" s="19"/>
    </row>
    <row r="145" spans="2:2">
      <c r="B145" s="19"/>
    </row>
    <row r="146" spans="2:2">
      <c r="B146" s="19"/>
    </row>
    <row r="147" spans="2:2">
      <c r="B147" s="19"/>
    </row>
    <row r="148" spans="2:2">
      <c r="B148" s="19"/>
    </row>
    <row r="149" spans="2:2">
      <c r="B149" s="19"/>
    </row>
    <row r="150" spans="2:2">
      <c r="B150" s="19"/>
    </row>
    <row r="151" spans="2:2">
      <c r="B151" s="19"/>
    </row>
    <row r="152" spans="2:2">
      <c r="B152" s="19"/>
    </row>
    <row r="153" spans="2:2">
      <c r="B153" s="19"/>
    </row>
    <row r="154" spans="2:2">
      <c r="B154" s="19"/>
    </row>
    <row r="155" spans="2:2">
      <c r="B155" s="19"/>
    </row>
    <row r="156" spans="2:2">
      <c r="B156" s="19"/>
    </row>
    <row r="157" spans="2:2">
      <c r="B157" s="19"/>
    </row>
    <row r="158" spans="2:2">
      <c r="B158" s="19"/>
    </row>
    <row r="159" spans="2:2">
      <c r="B159" s="19"/>
    </row>
    <row r="160" spans="2:2">
      <c r="B160" s="19"/>
    </row>
    <row r="161" spans="2:2">
      <c r="B161" s="19"/>
    </row>
    <row r="162" spans="2:2">
      <c r="B162" s="19"/>
    </row>
    <row r="163" spans="2:2">
      <c r="B163" s="19"/>
    </row>
    <row r="164" spans="2:2">
      <c r="B164" s="19"/>
    </row>
    <row r="165" spans="2:2">
      <c r="B165" s="19"/>
    </row>
    <row r="166" spans="2:2">
      <c r="B166" s="19"/>
    </row>
    <row r="167" spans="2:2">
      <c r="B167" s="19"/>
    </row>
    <row r="168" spans="2:2">
      <c r="B168" s="19"/>
    </row>
    <row r="169" spans="2:2">
      <c r="B169" s="19"/>
    </row>
    <row r="170" spans="2:2">
      <c r="B170" s="19"/>
    </row>
    <row r="171" spans="2:2">
      <c r="B171" s="19"/>
    </row>
    <row r="172" spans="2:2">
      <c r="B172" s="19"/>
    </row>
    <row r="173" spans="2:2">
      <c r="B173" s="19"/>
    </row>
    <row r="174" spans="2:2">
      <c r="B174" s="19"/>
    </row>
    <row r="175" spans="2:2">
      <c r="B175" s="19"/>
    </row>
    <row r="176" spans="2:2">
      <c r="B176" s="19"/>
    </row>
    <row r="177" spans="2:2">
      <c r="B177" s="19"/>
    </row>
    <row r="178" spans="2:2">
      <c r="B178" s="19"/>
    </row>
    <row r="179" spans="2:2">
      <c r="B179" s="19"/>
    </row>
    <row r="180" spans="2:2">
      <c r="B180" s="19"/>
    </row>
    <row r="181" spans="2:2">
      <c r="B181" s="19"/>
    </row>
    <row r="182" spans="2:2">
      <c r="B182" s="19"/>
    </row>
    <row r="183" spans="2:2">
      <c r="B183" s="19"/>
    </row>
    <row r="184" spans="2:2">
      <c r="B184" s="19"/>
    </row>
    <row r="185" spans="2:2">
      <c r="B185" s="19"/>
    </row>
    <row r="186" spans="2:2">
      <c r="B186" s="19"/>
    </row>
    <row r="187" spans="2:2">
      <c r="B187" s="19"/>
    </row>
    <row r="188" spans="2:2">
      <c r="B188" s="19"/>
    </row>
    <row r="189" spans="2:2">
      <c r="B189" s="19"/>
    </row>
    <row r="190" spans="2:2">
      <c r="B190" s="19"/>
    </row>
    <row r="191" spans="2:2">
      <c r="B191" s="19"/>
    </row>
    <row r="192" spans="2:2">
      <c r="B192" s="19"/>
    </row>
    <row r="193" spans="2:2">
      <c r="B193" s="19"/>
    </row>
    <row r="194" spans="2:2">
      <c r="B194" s="19"/>
    </row>
    <row r="195" spans="2:2">
      <c r="B195" s="19"/>
    </row>
    <row r="196" spans="2:2">
      <c r="B196" s="19"/>
    </row>
    <row r="197" spans="2:2">
      <c r="B197" s="19"/>
    </row>
  </sheetData>
  <autoFilter ref="A3:X124" xr:uid="{00000000-0001-0000-0000-000000000000}"/>
  <mergeCells count="1">
    <mergeCell ref="F2:H2"/>
  </mergeCells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19F4-BAD1-4E1A-92B1-9100819C3C9D}">
  <dimension ref="A1:X198"/>
  <sheetViews>
    <sheetView tabSelected="1" topLeftCell="A4" workbookViewId="0">
      <selection activeCell="A6" sqref="A6:XFD6"/>
    </sheetView>
  </sheetViews>
  <sheetFormatPr baseColWidth="10" defaultColWidth="11" defaultRowHeight="15"/>
  <cols>
    <col min="1" max="2" width="11" style="3"/>
    <col min="3" max="3" width="16" style="18" customWidth="1"/>
    <col min="4" max="4" width="24.140625" style="18" customWidth="1"/>
    <col min="5" max="5" width="21.42578125" style="18" customWidth="1"/>
    <col min="6" max="7" width="22.140625" style="18" customWidth="1"/>
    <col min="8" max="8" width="25.140625" style="18" customWidth="1"/>
    <col min="9" max="9" width="19.140625" style="23" customWidth="1"/>
    <col min="10" max="13" width="19.140625" style="18" customWidth="1"/>
    <col min="14" max="24" width="19.140625" style="65" customWidth="1"/>
    <col min="25" max="16384" width="11" style="18"/>
  </cols>
  <sheetData>
    <row r="1" spans="1:24">
      <c r="C1" s="90">
        <f>SUM(C6:C126)</f>
        <v>737764409</v>
      </c>
      <c r="D1" s="90">
        <f t="shared" ref="D1:X1" si="0">SUM(D6:D126)</f>
        <v>3148837377</v>
      </c>
      <c r="E1" s="90">
        <f t="shared" si="0"/>
        <v>3886601786</v>
      </c>
      <c r="F1" s="90">
        <f t="shared" si="0"/>
        <v>737278498</v>
      </c>
      <c r="G1" s="90">
        <f t="shared" si="0"/>
        <v>3155182674</v>
      </c>
      <c r="H1" s="90">
        <f t="shared" si="0"/>
        <v>3892461172</v>
      </c>
      <c r="J1" s="90">
        <f t="shared" si="0"/>
        <v>0</v>
      </c>
      <c r="K1" s="90">
        <f t="shared" si="0"/>
        <v>-0.14880589485041529</v>
      </c>
      <c r="L1" s="90">
        <f t="shared" si="0"/>
        <v>0</v>
      </c>
      <c r="M1" s="90">
        <f t="shared" si="0"/>
        <v>570625889</v>
      </c>
      <c r="N1" s="90">
        <f t="shared" si="0"/>
        <v>5798228680.0100012</v>
      </c>
      <c r="O1" s="90">
        <f t="shared" si="0"/>
        <v>-115.39616985127293</v>
      </c>
      <c r="P1" s="90">
        <f t="shared" si="0"/>
        <v>0</v>
      </c>
      <c r="Q1" s="90">
        <f t="shared" si="0"/>
        <v>18848307</v>
      </c>
      <c r="R1" s="90">
        <f t="shared" si="0"/>
        <v>759948225345.57666</v>
      </c>
      <c r="S1" s="90">
        <f t="shared" si="0"/>
        <v>116430016927.81999</v>
      </c>
      <c r="T1" s="90">
        <f t="shared" si="0"/>
        <v>761237739940.09998</v>
      </c>
      <c r="U1" s="90">
        <f t="shared" si="0"/>
        <v>-119.93434504695259</v>
      </c>
      <c r="V1" s="90">
        <f t="shared" si="0"/>
        <v>0</v>
      </c>
      <c r="W1" s="90">
        <f t="shared" si="0"/>
        <v>-0.28421809948626708</v>
      </c>
      <c r="X1" s="90">
        <f t="shared" si="0"/>
        <v>0</v>
      </c>
    </row>
    <row r="3" spans="1:24" s="3" customFormat="1">
      <c r="A3" s="24" t="s">
        <v>15</v>
      </c>
      <c r="B3" s="25" t="s">
        <v>16</v>
      </c>
      <c r="C3" s="86" t="s">
        <v>17</v>
      </c>
      <c r="D3" s="26" t="s">
        <v>18</v>
      </c>
      <c r="E3" s="26" t="s">
        <v>19</v>
      </c>
      <c r="F3" s="26" t="s">
        <v>20</v>
      </c>
      <c r="G3" s="26" t="s">
        <v>21</v>
      </c>
      <c r="H3" s="46" t="s">
        <v>22</v>
      </c>
      <c r="I3" s="23" t="s">
        <v>23</v>
      </c>
      <c r="J3" s="26" t="s">
        <v>24</v>
      </c>
      <c r="K3" s="26" t="s">
        <v>25</v>
      </c>
      <c r="L3" s="26" t="s">
        <v>26</v>
      </c>
      <c r="M3" s="26" t="s">
        <v>27</v>
      </c>
      <c r="N3" s="57" t="s">
        <v>28</v>
      </c>
      <c r="O3" s="57" t="s">
        <v>29</v>
      </c>
      <c r="P3" s="57" t="s">
        <v>30</v>
      </c>
      <c r="Q3" s="57" t="s">
        <v>31</v>
      </c>
      <c r="R3" s="57" t="s">
        <v>32</v>
      </c>
      <c r="S3" s="57" t="s">
        <v>33</v>
      </c>
      <c r="T3" s="57" t="s">
        <v>34</v>
      </c>
      <c r="U3" s="57" t="s">
        <v>35</v>
      </c>
      <c r="V3" s="57" t="s">
        <v>36</v>
      </c>
      <c r="W3" s="57" t="s">
        <v>37</v>
      </c>
      <c r="X3" s="66" t="s">
        <v>38</v>
      </c>
    </row>
    <row r="4" spans="1:24" s="3" customFormat="1" ht="12" customHeight="1">
      <c r="A4" s="94" t="s">
        <v>13</v>
      </c>
      <c r="B4" s="95" t="s">
        <v>14</v>
      </c>
      <c r="C4" s="96"/>
      <c r="D4" s="96"/>
      <c r="E4" s="96"/>
      <c r="F4" s="92" t="s">
        <v>11</v>
      </c>
      <c r="G4" s="92"/>
      <c r="H4" s="92"/>
      <c r="I4" s="97" t="s">
        <v>43</v>
      </c>
      <c r="J4" s="98"/>
      <c r="K4" s="98" t="s">
        <v>48</v>
      </c>
      <c r="L4" s="96"/>
      <c r="M4" s="96"/>
      <c r="N4" s="99"/>
      <c r="O4" s="100" t="s">
        <v>49</v>
      </c>
      <c r="P4" s="99"/>
      <c r="Q4" s="99"/>
      <c r="R4" s="99"/>
      <c r="S4" s="99"/>
      <c r="T4" s="99"/>
      <c r="U4" s="100" t="s">
        <v>51</v>
      </c>
      <c r="V4" s="99"/>
      <c r="W4" s="100" t="s">
        <v>52</v>
      </c>
      <c r="X4" s="101"/>
    </row>
    <row r="5" spans="1:24" s="4" customFormat="1" ht="133.5" customHeight="1">
      <c r="A5" s="102" t="s">
        <v>0</v>
      </c>
      <c r="B5" s="103" t="s">
        <v>1</v>
      </c>
      <c r="C5" s="104" t="s">
        <v>40</v>
      </c>
      <c r="D5" s="104" t="s">
        <v>68</v>
      </c>
      <c r="E5" s="105" t="s">
        <v>42</v>
      </c>
      <c r="F5" s="106" t="s">
        <v>69</v>
      </c>
      <c r="G5" s="106" t="s">
        <v>70</v>
      </c>
      <c r="H5" s="107" t="s">
        <v>71</v>
      </c>
      <c r="I5" s="97" t="s">
        <v>44</v>
      </c>
      <c r="J5" s="108" t="s">
        <v>2</v>
      </c>
      <c r="K5" s="108" t="s">
        <v>72</v>
      </c>
      <c r="L5" s="108" t="s">
        <v>2</v>
      </c>
      <c r="M5" s="105" t="s">
        <v>3</v>
      </c>
      <c r="N5" s="109" t="s">
        <v>4</v>
      </c>
      <c r="O5" s="110" t="s">
        <v>50</v>
      </c>
      <c r="P5" s="110" t="s">
        <v>2</v>
      </c>
      <c r="Q5" s="111" t="s">
        <v>5</v>
      </c>
      <c r="R5" s="111" t="s">
        <v>6</v>
      </c>
      <c r="S5" s="109" t="s">
        <v>7</v>
      </c>
      <c r="T5" s="109" t="s">
        <v>8</v>
      </c>
      <c r="U5" s="112" t="s">
        <v>9</v>
      </c>
      <c r="V5" s="112" t="s">
        <v>2</v>
      </c>
      <c r="W5" s="112" t="s">
        <v>10</v>
      </c>
      <c r="X5" s="113" t="s">
        <v>2</v>
      </c>
    </row>
    <row r="6" spans="1:24">
      <c r="A6" s="20">
        <v>2014</v>
      </c>
      <c r="B6" s="21" t="s">
        <v>53</v>
      </c>
      <c r="C6" s="82">
        <v>14555966</v>
      </c>
      <c r="D6" s="81">
        <v>14737500</v>
      </c>
      <c r="E6" s="91">
        <f t="shared" ref="E6:E37" si="1">C6+D6</f>
        <v>29293466</v>
      </c>
      <c r="F6" s="80">
        <f>+H6-G6</f>
        <v>14563626</v>
      </c>
      <c r="G6" s="85">
        <f>+D6</f>
        <v>14737500</v>
      </c>
      <c r="H6" s="53">
        <v>29301126</v>
      </c>
      <c r="I6" s="23">
        <f>IFERROR((C6/F6)-1,"NA")</f>
        <v>-5.2596791485859384E-4</v>
      </c>
      <c r="J6" s="22"/>
      <c r="K6" s="23">
        <f>IFERROR((D6/G6)-1,"")</f>
        <v>0</v>
      </c>
      <c r="L6" s="22"/>
      <c r="M6" s="81">
        <v>2974799</v>
      </c>
      <c r="N6" s="60">
        <v>46145509</v>
      </c>
      <c r="O6" s="23">
        <f>(M6/N6)-1</f>
        <v>-0.93553437670391715</v>
      </c>
      <c r="P6" s="75"/>
      <c r="Q6" s="84">
        <v>0</v>
      </c>
      <c r="R6" s="81">
        <v>4220447525</v>
      </c>
      <c r="S6" s="60">
        <v>316349361</v>
      </c>
      <c r="T6" s="60">
        <v>4228645266</v>
      </c>
      <c r="U6" s="23">
        <f>(Q6/S6)-1</f>
        <v>-1</v>
      </c>
      <c r="V6" s="75"/>
      <c r="W6" s="23">
        <f>(R6/T6)-1</f>
        <v>-1.9386211148788579E-3</v>
      </c>
      <c r="X6" s="75"/>
    </row>
    <row r="7" spans="1:24">
      <c r="A7" s="15">
        <v>2014</v>
      </c>
      <c r="B7" s="16" t="s">
        <v>54</v>
      </c>
      <c r="C7" s="81">
        <v>23099966</v>
      </c>
      <c r="D7" s="81">
        <v>16016000</v>
      </c>
      <c r="E7" s="91">
        <f t="shared" si="1"/>
        <v>39115966</v>
      </c>
      <c r="F7" s="80">
        <f t="shared" ref="F7:F70" si="2">+H7-G7</f>
        <v>23004618</v>
      </c>
      <c r="G7" s="85">
        <f t="shared" ref="G7:G53" si="3">+D7</f>
        <v>16016000</v>
      </c>
      <c r="H7" s="47">
        <v>39020618</v>
      </c>
      <c r="I7" s="23">
        <f t="shared" ref="I7:I70" si="4">IFERROR((C7/F7)-1,"NA")</f>
        <v>4.1447330270818483E-3</v>
      </c>
      <c r="J7" s="17"/>
      <c r="K7" s="23">
        <f t="shared" ref="K7:K70" si="5">IFERROR((D7/G7)-1,"")</f>
        <v>0</v>
      </c>
      <c r="L7" s="17"/>
      <c r="M7" s="81">
        <v>1554618</v>
      </c>
      <c r="N7" s="61">
        <v>45583132</v>
      </c>
      <c r="O7" s="23">
        <f t="shared" ref="O7:O70" si="6">(M7/N7)-1</f>
        <v>-0.96589488409879343</v>
      </c>
      <c r="P7" s="63"/>
      <c r="Q7" s="84">
        <v>0</v>
      </c>
      <c r="R7" s="81">
        <v>4241467691</v>
      </c>
      <c r="S7" s="61">
        <v>340871963</v>
      </c>
      <c r="T7" s="61">
        <v>4249705796</v>
      </c>
      <c r="U7" s="23">
        <f t="shared" ref="U7:U70" si="7">(Q7/S7)-1</f>
        <v>-1</v>
      </c>
      <c r="V7" s="75"/>
      <c r="W7" s="23">
        <f t="shared" ref="W7:W70" si="8">(R7/T7)-1</f>
        <v>-1.9385118395146561E-3</v>
      </c>
      <c r="X7" s="63"/>
    </row>
    <row r="8" spans="1:24">
      <c r="A8" s="15">
        <v>2014</v>
      </c>
      <c r="B8" s="16" t="s">
        <v>55</v>
      </c>
      <c r="C8" s="87">
        <v>3995509</v>
      </c>
      <c r="D8" s="87">
        <v>16016000</v>
      </c>
      <c r="E8" s="91">
        <f t="shared" si="1"/>
        <v>20011509</v>
      </c>
      <c r="F8" s="80">
        <f t="shared" si="2"/>
        <v>4090857</v>
      </c>
      <c r="G8" s="88">
        <f t="shared" si="3"/>
        <v>16016000</v>
      </c>
      <c r="H8" s="47">
        <v>20106857</v>
      </c>
      <c r="I8" s="23">
        <f>IFERROR((C8/F8)-1,"NA")</f>
        <v>-2.3307585672146414E-2</v>
      </c>
      <c r="J8" s="47"/>
      <c r="K8" s="23">
        <f t="shared" si="5"/>
        <v>0</v>
      </c>
      <c r="L8" s="47"/>
      <c r="M8" s="87">
        <v>1221518</v>
      </c>
      <c r="N8" s="47">
        <v>7231523</v>
      </c>
      <c r="O8" s="23">
        <f t="shared" si="6"/>
        <v>-0.83108426814102643</v>
      </c>
      <c r="P8" s="47"/>
      <c r="Q8" s="89">
        <v>0</v>
      </c>
      <c r="R8" s="87">
        <v>4254908552</v>
      </c>
      <c r="S8" s="47">
        <v>334621912</v>
      </c>
      <c r="T8" s="47">
        <v>4263187370</v>
      </c>
      <c r="U8" s="23">
        <f t="shared" si="7"/>
        <v>-1</v>
      </c>
      <c r="V8" s="88"/>
      <c r="W8" s="23">
        <f t="shared" si="8"/>
        <v>-1.9419315365442058E-3</v>
      </c>
      <c r="X8" s="47"/>
    </row>
    <row r="9" spans="1:24">
      <c r="A9" s="15">
        <v>2014</v>
      </c>
      <c r="B9" s="16" t="s">
        <v>56</v>
      </c>
      <c r="C9" s="81">
        <v>10854844</v>
      </c>
      <c r="D9" s="81">
        <v>16016000</v>
      </c>
      <c r="E9" s="91">
        <f t="shared" si="1"/>
        <v>26870844</v>
      </c>
      <c r="F9" s="80">
        <f t="shared" si="2"/>
        <v>10854844</v>
      </c>
      <c r="G9" s="85">
        <f t="shared" si="3"/>
        <v>16016000</v>
      </c>
      <c r="H9" s="56">
        <v>26870844</v>
      </c>
      <c r="I9" s="23">
        <f t="shared" si="4"/>
        <v>0</v>
      </c>
      <c r="J9" s="17"/>
      <c r="K9" s="23">
        <f t="shared" si="5"/>
        <v>0</v>
      </c>
      <c r="L9" s="17"/>
      <c r="M9" s="81">
        <v>2895768</v>
      </c>
      <c r="N9" s="61">
        <v>15970628</v>
      </c>
      <c r="O9" s="23">
        <f t="shared" si="6"/>
        <v>-0.81868164482949579</v>
      </c>
      <c r="P9" s="63"/>
      <c r="Q9" s="84">
        <v>0</v>
      </c>
      <c r="R9" s="81">
        <v>4263685846</v>
      </c>
      <c r="S9" s="61">
        <v>341774185</v>
      </c>
      <c r="T9" s="61">
        <v>4272005725</v>
      </c>
      <c r="U9" s="23">
        <f t="shared" si="7"/>
        <v>-1</v>
      </c>
      <c r="V9" s="75"/>
      <c r="W9" s="23">
        <f t="shared" si="8"/>
        <v>-1.9475346091676338E-3</v>
      </c>
      <c r="X9" s="63"/>
    </row>
    <row r="10" spans="1:24">
      <c r="A10" s="15">
        <v>2014</v>
      </c>
      <c r="B10" s="16" t="s">
        <v>57</v>
      </c>
      <c r="C10" s="81">
        <v>4991452</v>
      </c>
      <c r="D10" s="81">
        <v>16016000</v>
      </c>
      <c r="E10" s="91">
        <f t="shared" si="1"/>
        <v>21007452</v>
      </c>
      <c r="F10" s="80">
        <f t="shared" si="2"/>
        <v>4991452</v>
      </c>
      <c r="G10" s="85">
        <f t="shared" si="3"/>
        <v>16016000</v>
      </c>
      <c r="H10" s="56">
        <v>21007452</v>
      </c>
      <c r="I10" s="23">
        <f t="shared" si="4"/>
        <v>0</v>
      </c>
      <c r="K10" s="23">
        <f t="shared" si="5"/>
        <v>0</v>
      </c>
      <c r="M10" s="81">
        <v>6196042</v>
      </c>
      <c r="N10" s="62">
        <v>16977598</v>
      </c>
      <c r="O10" s="23">
        <f t="shared" si="6"/>
        <v>-0.63504601769932356</v>
      </c>
      <c r="P10" s="63"/>
      <c r="Q10" s="84">
        <v>0</v>
      </c>
      <c r="R10" s="81">
        <v>4271509778</v>
      </c>
      <c r="S10" s="61">
        <v>350886452</v>
      </c>
      <c r="T10" s="61">
        <v>4279871056</v>
      </c>
      <c r="U10" s="23">
        <f t="shared" si="7"/>
        <v>-1</v>
      </c>
      <c r="V10" s="75"/>
      <c r="W10" s="23">
        <f t="shared" si="8"/>
        <v>-1.9536284833343576E-3</v>
      </c>
      <c r="X10" s="63"/>
    </row>
    <row r="11" spans="1:24">
      <c r="A11" s="15">
        <v>2014</v>
      </c>
      <c r="B11" s="16" t="s">
        <v>58</v>
      </c>
      <c r="C11" s="81">
        <v>6549267</v>
      </c>
      <c r="D11" s="81">
        <v>32032000</v>
      </c>
      <c r="E11" s="91">
        <f t="shared" si="1"/>
        <v>38581267</v>
      </c>
      <c r="F11" s="80">
        <f t="shared" si="2"/>
        <v>6549267</v>
      </c>
      <c r="G11" s="85">
        <f t="shared" si="3"/>
        <v>32032000</v>
      </c>
      <c r="H11" s="47">
        <v>38581267</v>
      </c>
      <c r="I11" s="23">
        <f t="shared" si="4"/>
        <v>0</v>
      </c>
      <c r="J11" s="17"/>
      <c r="K11" s="23">
        <f t="shared" si="5"/>
        <v>0</v>
      </c>
      <c r="L11" s="17"/>
      <c r="M11" s="81">
        <v>4073258</v>
      </c>
      <c r="N11" s="61">
        <v>-10807345</v>
      </c>
      <c r="O11" s="23">
        <f t="shared" si="6"/>
        <v>-1.3768971935290306</v>
      </c>
      <c r="P11" s="63"/>
      <c r="Q11" s="84">
        <v>0</v>
      </c>
      <c r="R11" s="81">
        <v>4263633318</v>
      </c>
      <c r="S11" s="61">
        <v>347913890</v>
      </c>
      <c r="T11" s="61">
        <v>4272036273</v>
      </c>
      <c r="U11" s="23">
        <f t="shared" si="7"/>
        <v>-1</v>
      </c>
      <c r="V11" s="75"/>
      <c r="W11" s="23">
        <f t="shared" si="8"/>
        <v>-1.9669671470506911E-3</v>
      </c>
      <c r="X11" s="63"/>
    </row>
    <row r="12" spans="1:24">
      <c r="A12" s="15">
        <v>2014</v>
      </c>
      <c r="B12" s="16" t="s">
        <v>59</v>
      </c>
      <c r="C12" s="81">
        <v>13732820</v>
      </c>
      <c r="D12" s="81">
        <v>16016000</v>
      </c>
      <c r="E12" s="91">
        <f t="shared" si="1"/>
        <v>29748820</v>
      </c>
      <c r="F12" s="80">
        <f t="shared" si="2"/>
        <v>13732820</v>
      </c>
      <c r="G12" s="85">
        <f t="shared" si="3"/>
        <v>16016000</v>
      </c>
      <c r="H12" s="47">
        <v>29748820</v>
      </c>
      <c r="I12" s="23">
        <f t="shared" si="4"/>
        <v>0</v>
      </c>
      <c r="J12" s="17"/>
      <c r="K12" s="23">
        <f t="shared" si="5"/>
        <v>0</v>
      </c>
      <c r="L12" s="17"/>
      <c r="M12" s="81">
        <v>5644602</v>
      </c>
      <c r="N12" s="61">
        <v>-5222829</v>
      </c>
      <c r="O12" s="23">
        <f t="shared" si="6"/>
        <v>-2.0807556594328478</v>
      </c>
      <c r="P12" s="63"/>
      <c r="Q12" s="84">
        <v>0</v>
      </c>
      <c r="R12" s="81">
        <v>4340196038.5155296</v>
      </c>
      <c r="S12" s="61">
        <v>266086301</v>
      </c>
      <c r="T12" s="61">
        <v>4348641033</v>
      </c>
      <c r="U12" s="23">
        <f t="shared" si="7"/>
        <v>-1</v>
      </c>
      <c r="V12" s="75"/>
      <c r="W12" s="23">
        <f t="shared" si="8"/>
        <v>-1.9419847304904536E-3</v>
      </c>
      <c r="X12" s="63"/>
    </row>
    <row r="13" spans="1:24">
      <c r="A13" s="15">
        <v>2014</v>
      </c>
      <c r="B13" s="16" t="s">
        <v>60</v>
      </c>
      <c r="C13" s="81">
        <v>10734707</v>
      </c>
      <c r="D13" s="81">
        <v>19385250</v>
      </c>
      <c r="E13" s="91">
        <f t="shared" si="1"/>
        <v>30119957</v>
      </c>
      <c r="F13" s="80">
        <f t="shared" si="2"/>
        <v>10734707</v>
      </c>
      <c r="G13" s="85">
        <f t="shared" si="3"/>
        <v>19385250</v>
      </c>
      <c r="H13" s="47">
        <v>30119957</v>
      </c>
      <c r="I13" s="23">
        <f t="shared" si="4"/>
        <v>0</v>
      </c>
      <c r="J13" s="17"/>
      <c r="K13" s="23">
        <f t="shared" si="5"/>
        <v>0</v>
      </c>
      <c r="L13" s="17"/>
      <c r="M13" s="81">
        <v>0</v>
      </c>
      <c r="N13" s="61">
        <v>28872984</v>
      </c>
      <c r="O13" s="23">
        <f t="shared" si="6"/>
        <v>-1</v>
      </c>
      <c r="P13" s="63"/>
      <c r="Q13" s="84">
        <v>0</v>
      </c>
      <c r="R13" s="81">
        <v>4340726858</v>
      </c>
      <c r="S13" s="61">
        <v>294386059</v>
      </c>
      <c r="T13" s="61">
        <v>4349214259</v>
      </c>
      <c r="U13" s="23">
        <f t="shared" si="7"/>
        <v>-1</v>
      </c>
      <c r="V13" s="75"/>
      <c r="W13" s="23">
        <f t="shared" si="8"/>
        <v>-1.9514791625721006E-3</v>
      </c>
      <c r="X13" s="63"/>
    </row>
    <row r="14" spans="1:24">
      <c r="A14" s="15">
        <v>2014</v>
      </c>
      <c r="B14" s="16" t="s">
        <v>61</v>
      </c>
      <c r="C14" s="87">
        <v>6772297</v>
      </c>
      <c r="D14" s="87">
        <v>20874529</v>
      </c>
      <c r="E14" s="91">
        <f t="shared" si="1"/>
        <v>27646826</v>
      </c>
      <c r="F14" s="80">
        <f t="shared" si="2"/>
        <v>6772297</v>
      </c>
      <c r="G14" s="88">
        <f t="shared" si="3"/>
        <v>20874529</v>
      </c>
      <c r="H14" s="47">
        <v>27646826</v>
      </c>
      <c r="I14" s="23">
        <f t="shared" si="4"/>
        <v>0</v>
      </c>
      <c r="J14" s="47"/>
      <c r="K14" s="23">
        <f t="shared" si="5"/>
        <v>0</v>
      </c>
      <c r="L14" s="47"/>
      <c r="M14" s="87">
        <v>5783195</v>
      </c>
      <c r="N14" s="47">
        <v>23040417</v>
      </c>
      <c r="O14" s="23">
        <f t="shared" si="6"/>
        <v>-0.74899781544752431</v>
      </c>
      <c r="P14" s="47"/>
      <c r="Q14" s="89">
        <v>0</v>
      </c>
      <c r="R14" s="87">
        <v>4362388821.7931137</v>
      </c>
      <c r="S14" s="47">
        <v>295722034</v>
      </c>
      <c r="T14" s="47">
        <v>4370918701</v>
      </c>
      <c r="U14" s="23">
        <f t="shared" si="7"/>
        <v>-1</v>
      </c>
      <c r="V14" s="88"/>
      <c r="W14" s="23">
        <f t="shared" si="8"/>
        <v>-1.9515071751242674E-3</v>
      </c>
      <c r="X14" s="47"/>
    </row>
    <row r="15" spans="1:24">
      <c r="A15" s="15">
        <v>2014</v>
      </c>
      <c r="B15" s="16" t="s">
        <v>62</v>
      </c>
      <c r="C15" s="81">
        <v>3913775</v>
      </c>
      <c r="D15" s="81">
        <v>16016000</v>
      </c>
      <c r="E15" s="91">
        <f t="shared" si="1"/>
        <v>19929775</v>
      </c>
      <c r="F15" s="80">
        <f t="shared" si="2"/>
        <v>3913775</v>
      </c>
      <c r="G15" s="85">
        <f t="shared" si="3"/>
        <v>16016000</v>
      </c>
      <c r="H15" s="47">
        <v>19929775</v>
      </c>
      <c r="I15" s="23">
        <f t="shared" si="4"/>
        <v>0</v>
      </c>
      <c r="J15" s="17"/>
      <c r="K15" s="23">
        <f t="shared" si="5"/>
        <v>0</v>
      </c>
      <c r="L15" s="17"/>
      <c r="M15" s="81">
        <v>0</v>
      </c>
      <c r="N15" s="61">
        <v>6245004</v>
      </c>
      <c r="O15" s="23">
        <f t="shared" si="6"/>
        <v>-1</v>
      </c>
      <c r="P15" s="63"/>
      <c r="Q15" s="84">
        <v>0</v>
      </c>
      <c r="R15" s="81">
        <v>4366288442.4193954</v>
      </c>
      <c r="S15" s="61">
        <v>298024268</v>
      </c>
      <c r="T15" s="61">
        <v>4374861471</v>
      </c>
      <c r="U15" s="23">
        <f t="shared" si="7"/>
        <v>-1</v>
      </c>
      <c r="V15" s="75"/>
      <c r="W15" s="23">
        <f t="shared" si="8"/>
        <v>-1.9596114385411756E-3</v>
      </c>
      <c r="X15" s="63"/>
    </row>
    <row r="16" spans="1:24">
      <c r="A16" s="15">
        <v>2014</v>
      </c>
      <c r="B16" s="16" t="s">
        <v>63</v>
      </c>
      <c r="C16" s="81">
        <v>3902456</v>
      </c>
      <c r="D16" s="81">
        <v>19404000</v>
      </c>
      <c r="E16" s="91">
        <f t="shared" si="1"/>
        <v>23306456</v>
      </c>
      <c r="F16" s="80">
        <f t="shared" si="2"/>
        <v>3902456</v>
      </c>
      <c r="G16" s="85">
        <f t="shared" si="3"/>
        <v>19404000</v>
      </c>
      <c r="H16" s="47">
        <v>23306456</v>
      </c>
      <c r="I16" s="23">
        <f t="shared" si="4"/>
        <v>0</v>
      </c>
      <c r="J16" s="17"/>
      <c r="K16" s="23">
        <f t="shared" si="5"/>
        <v>0</v>
      </c>
      <c r="L16" s="17"/>
      <c r="M16" s="81">
        <v>0</v>
      </c>
      <c r="N16" s="61">
        <v>-20639086</v>
      </c>
      <c r="O16" s="23">
        <f t="shared" si="6"/>
        <v>-1</v>
      </c>
      <c r="P16" s="63"/>
      <c r="Q16" s="84">
        <v>0</v>
      </c>
      <c r="R16" s="81">
        <v>4372945323.0344019</v>
      </c>
      <c r="S16" s="61">
        <v>270684769</v>
      </c>
      <c r="T16" s="61">
        <v>4381561884</v>
      </c>
      <c r="U16" s="23">
        <f t="shared" si="7"/>
        <v>-1</v>
      </c>
      <c r="V16" s="75"/>
      <c r="W16" s="23">
        <f t="shared" si="8"/>
        <v>-1.9665501010183162E-3</v>
      </c>
      <c r="X16" s="63"/>
    </row>
    <row r="17" spans="1:24">
      <c r="A17" s="15">
        <v>2014</v>
      </c>
      <c r="B17" s="16" t="s">
        <v>64</v>
      </c>
      <c r="C17" s="81">
        <v>1333457</v>
      </c>
      <c r="D17" s="81">
        <v>32032000</v>
      </c>
      <c r="E17" s="91">
        <f t="shared" si="1"/>
        <v>33365457</v>
      </c>
      <c r="F17" s="80">
        <f t="shared" si="2"/>
        <v>1333457</v>
      </c>
      <c r="G17" s="85">
        <f t="shared" si="3"/>
        <v>32032000</v>
      </c>
      <c r="H17" s="47">
        <v>33365457</v>
      </c>
      <c r="I17" s="23">
        <f t="shared" si="4"/>
        <v>0</v>
      </c>
      <c r="J17" s="17"/>
      <c r="K17" s="23">
        <f t="shared" si="5"/>
        <v>0</v>
      </c>
      <c r="L17" s="17"/>
      <c r="M17" s="81">
        <v>0</v>
      </c>
      <c r="N17" s="61">
        <v>-1130624</v>
      </c>
      <c r="O17" s="23">
        <f t="shared" si="6"/>
        <v>-1</v>
      </c>
      <c r="P17" s="63"/>
      <c r="Q17" s="84">
        <v>0</v>
      </c>
      <c r="R17" s="81">
        <v>4373928030.4560299</v>
      </c>
      <c r="S17" s="61">
        <v>268527524</v>
      </c>
      <c r="T17" s="61">
        <v>4382588505</v>
      </c>
      <c r="U17" s="23">
        <f t="shared" si="7"/>
        <v>-1</v>
      </c>
      <c r="V17" s="75"/>
      <c r="W17" s="23">
        <f t="shared" si="8"/>
        <v>-1.9761094462985573E-3</v>
      </c>
      <c r="X17" s="63"/>
    </row>
    <row r="18" spans="1:24">
      <c r="A18" s="15">
        <f>A6+1</f>
        <v>2015</v>
      </c>
      <c r="B18" s="16" t="str">
        <f>B6</f>
        <v>01</v>
      </c>
      <c r="C18" s="87">
        <v>7914103</v>
      </c>
      <c r="D18" s="87">
        <v>16660350</v>
      </c>
      <c r="E18" s="91">
        <f t="shared" si="1"/>
        <v>24574453</v>
      </c>
      <c r="F18" s="80">
        <f t="shared" si="2"/>
        <v>7914103</v>
      </c>
      <c r="G18" s="88">
        <f t="shared" si="3"/>
        <v>16660350</v>
      </c>
      <c r="H18" s="47">
        <v>24574453</v>
      </c>
      <c r="I18" s="23">
        <f t="shared" si="4"/>
        <v>0</v>
      </c>
      <c r="J18" s="47"/>
      <c r="K18" s="23">
        <f t="shared" si="5"/>
        <v>0</v>
      </c>
      <c r="L18" s="47"/>
      <c r="M18" s="87">
        <v>88564257</v>
      </c>
      <c r="N18" s="47">
        <v>109177938</v>
      </c>
      <c r="O18" s="23">
        <f t="shared" si="6"/>
        <v>-0.18880811799175035</v>
      </c>
      <c r="P18" s="47"/>
      <c r="Q18" s="89">
        <v>0</v>
      </c>
      <c r="R18" s="87">
        <v>4435534026</v>
      </c>
      <c r="S18" s="47">
        <v>316052246</v>
      </c>
      <c r="T18" s="47">
        <v>4444241721</v>
      </c>
      <c r="U18" s="23">
        <f t="shared" si="7"/>
        <v>-1</v>
      </c>
      <c r="V18" s="88"/>
      <c r="W18" s="23">
        <f t="shared" si="8"/>
        <v>-1.9593207450563366E-3</v>
      </c>
      <c r="X18" s="47"/>
    </row>
    <row r="19" spans="1:24">
      <c r="A19" s="15">
        <f t="shared" ref="A19:A82" si="9">A7+1</f>
        <v>2015</v>
      </c>
      <c r="B19" s="16" t="str">
        <f t="shared" ref="B19:B82" si="10">B7</f>
        <v>02</v>
      </c>
      <c r="C19" s="81">
        <v>5854084</v>
      </c>
      <c r="D19" s="81">
        <v>16753100</v>
      </c>
      <c r="E19" s="91">
        <f t="shared" si="1"/>
        <v>22607184</v>
      </c>
      <c r="F19" s="80">
        <f t="shared" si="2"/>
        <v>5854084</v>
      </c>
      <c r="G19" s="85">
        <f t="shared" si="3"/>
        <v>16753100</v>
      </c>
      <c r="H19" s="47">
        <v>22607184</v>
      </c>
      <c r="I19" s="23">
        <f t="shared" si="4"/>
        <v>0</v>
      </c>
      <c r="J19" s="17"/>
      <c r="K19" s="23">
        <f t="shared" si="5"/>
        <v>0</v>
      </c>
      <c r="L19" s="17"/>
      <c r="M19" s="81">
        <v>3771658</v>
      </c>
      <c r="N19" s="61">
        <v>-51471771</v>
      </c>
      <c r="O19" s="23">
        <f t="shared" si="6"/>
        <v>-1.0732762430109506</v>
      </c>
      <c r="P19" s="63"/>
      <c r="Q19" s="84">
        <v>0</v>
      </c>
      <c r="R19" s="81">
        <v>4469468545</v>
      </c>
      <c r="S19" s="61">
        <v>230333329</v>
      </c>
      <c r="T19" s="61">
        <v>4478488867</v>
      </c>
      <c r="U19" s="23">
        <f t="shared" si="7"/>
        <v>-1</v>
      </c>
      <c r="V19" s="75"/>
      <c r="W19" s="23">
        <f t="shared" si="8"/>
        <v>-2.0141441159912121E-3</v>
      </c>
      <c r="X19" s="63"/>
    </row>
    <row r="20" spans="1:24">
      <c r="A20" s="15">
        <f t="shared" si="9"/>
        <v>2015</v>
      </c>
      <c r="B20" s="16" t="str">
        <f t="shared" si="10"/>
        <v>03</v>
      </c>
      <c r="C20" s="81">
        <v>11369099</v>
      </c>
      <c r="D20" s="81">
        <v>16830422</v>
      </c>
      <c r="E20" s="91">
        <f t="shared" si="1"/>
        <v>28199521</v>
      </c>
      <c r="F20" s="80">
        <f t="shared" si="2"/>
        <v>11950514</v>
      </c>
      <c r="G20" s="85">
        <f t="shared" si="3"/>
        <v>16830422</v>
      </c>
      <c r="H20" s="47">
        <v>28780936</v>
      </c>
      <c r="I20" s="23">
        <f t="shared" si="4"/>
        <v>-4.8651882253767487E-2</v>
      </c>
      <c r="J20" s="17"/>
      <c r="K20" s="23">
        <f t="shared" si="5"/>
        <v>0</v>
      </c>
      <c r="L20" s="17"/>
      <c r="M20" s="81">
        <v>477445</v>
      </c>
      <c r="N20" s="61">
        <v>5268415</v>
      </c>
      <c r="O20" s="23">
        <f t="shared" si="6"/>
        <v>-0.90937596981255275</v>
      </c>
      <c r="P20" s="63"/>
      <c r="Q20" s="84">
        <v>0</v>
      </c>
      <c r="R20" s="81">
        <v>4470356688.3591633</v>
      </c>
      <c r="S20" s="61">
        <v>227625473</v>
      </c>
      <c r="T20" s="61">
        <v>4486465138</v>
      </c>
      <c r="U20" s="23">
        <f t="shared" si="7"/>
        <v>-1</v>
      </c>
      <c r="V20" s="75"/>
      <c r="W20" s="23">
        <f t="shared" si="8"/>
        <v>-3.5904546553586769E-3</v>
      </c>
      <c r="X20" s="63"/>
    </row>
    <row r="21" spans="1:24">
      <c r="A21" s="15">
        <f t="shared" si="9"/>
        <v>2015</v>
      </c>
      <c r="B21" s="16" t="str">
        <f t="shared" si="10"/>
        <v>04</v>
      </c>
      <c r="C21" s="87">
        <v>9549316</v>
      </c>
      <c r="D21" s="87">
        <v>17320128</v>
      </c>
      <c r="E21" s="91">
        <f t="shared" si="1"/>
        <v>26869444</v>
      </c>
      <c r="F21" s="80">
        <f t="shared" si="2"/>
        <v>8982288</v>
      </c>
      <c r="G21" s="88">
        <f t="shared" si="3"/>
        <v>17320128</v>
      </c>
      <c r="H21" s="47">
        <v>26302416</v>
      </c>
      <c r="I21" s="23">
        <f t="shared" si="4"/>
        <v>6.3127345727502782E-2</v>
      </c>
      <c r="J21" s="47"/>
      <c r="K21" s="23">
        <f t="shared" si="5"/>
        <v>0</v>
      </c>
      <c r="L21" s="47"/>
      <c r="M21" s="87">
        <v>1025236</v>
      </c>
      <c r="N21" s="47">
        <v>4155764</v>
      </c>
      <c r="O21" s="23">
        <f t="shared" si="6"/>
        <v>-0.75329782923188127</v>
      </c>
      <c r="P21" s="47"/>
      <c r="Q21" s="89">
        <v>0</v>
      </c>
      <c r="R21" s="87">
        <v>4475412573</v>
      </c>
      <c r="S21" s="47">
        <v>226725352</v>
      </c>
      <c r="T21" s="47">
        <v>4491521023</v>
      </c>
      <c r="U21" s="23">
        <f t="shared" si="7"/>
        <v>-1</v>
      </c>
      <c r="V21" s="88"/>
      <c r="W21" s="23">
        <f t="shared" si="8"/>
        <v>-3.5864131365549445E-3</v>
      </c>
      <c r="X21" s="47"/>
    </row>
    <row r="22" spans="1:24">
      <c r="A22" s="15">
        <f t="shared" si="9"/>
        <v>2015</v>
      </c>
      <c r="B22" s="16" t="str">
        <f t="shared" si="10"/>
        <v>05</v>
      </c>
      <c r="C22" s="87">
        <v>4980956</v>
      </c>
      <c r="D22" s="87">
        <v>18634184</v>
      </c>
      <c r="E22" s="91">
        <f t="shared" si="1"/>
        <v>23615140</v>
      </c>
      <c r="F22" s="80">
        <f t="shared" si="2"/>
        <v>4980956</v>
      </c>
      <c r="G22" s="88">
        <f t="shared" si="3"/>
        <v>18634184</v>
      </c>
      <c r="H22" s="47">
        <v>23615140</v>
      </c>
      <c r="I22" s="23">
        <f t="shared" si="4"/>
        <v>0</v>
      </c>
      <c r="J22" s="47"/>
      <c r="K22" s="23">
        <f t="shared" si="5"/>
        <v>0</v>
      </c>
      <c r="L22" s="47"/>
      <c r="M22" s="87">
        <v>1929084</v>
      </c>
      <c r="N22" s="47">
        <v>10931264</v>
      </c>
      <c r="O22" s="23">
        <f t="shared" si="6"/>
        <v>-0.82352598930919607</v>
      </c>
      <c r="P22" s="47"/>
      <c r="Q22" s="89">
        <v>0</v>
      </c>
      <c r="R22" s="87">
        <v>4483729458</v>
      </c>
      <c r="S22" s="47">
        <v>229339730</v>
      </c>
      <c r="T22" s="47">
        <v>4499837909</v>
      </c>
      <c r="U22" s="23">
        <f t="shared" si="7"/>
        <v>-1</v>
      </c>
      <c r="V22" s="88"/>
      <c r="W22" s="23">
        <f t="shared" si="8"/>
        <v>-3.5797847224189328E-3</v>
      </c>
      <c r="X22" s="47"/>
    </row>
    <row r="23" spans="1:24">
      <c r="A23" s="15">
        <f t="shared" si="9"/>
        <v>2015</v>
      </c>
      <c r="B23" s="16" t="str">
        <f t="shared" si="10"/>
        <v>06</v>
      </c>
      <c r="C23" s="81">
        <v>4176468</v>
      </c>
      <c r="D23" s="81">
        <v>33506200</v>
      </c>
      <c r="E23" s="91">
        <f t="shared" si="1"/>
        <v>37682668</v>
      </c>
      <c r="F23" s="80">
        <f t="shared" si="2"/>
        <v>10952468</v>
      </c>
      <c r="G23" s="85">
        <f t="shared" si="3"/>
        <v>33506200</v>
      </c>
      <c r="H23" s="47">
        <v>44458668</v>
      </c>
      <c r="I23" s="23">
        <f t="shared" si="4"/>
        <v>-0.61867334376142435</v>
      </c>
      <c r="J23" s="17"/>
      <c r="K23" s="23">
        <f t="shared" si="5"/>
        <v>0</v>
      </c>
      <c r="L23" s="17"/>
      <c r="M23" s="81">
        <v>7942900</v>
      </c>
      <c r="N23" s="61">
        <v>-3618654</v>
      </c>
      <c r="O23" s="23">
        <f t="shared" si="6"/>
        <v>-3.1949874179736444</v>
      </c>
      <c r="P23" s="63"/>
      <c r="Q23" s="84">
        <v>0</v>
      </c>
      <c r="R23" s="81">
        <v>4473643560</v>
      </c>
      <c r="S23" s="61">
        <v>235806974</v>
      </c>
      <c r="T23" s="61">
        <v>4489752011</v>
      </c>
      <c r="U23" s="23">
        <f t="shared" si="7"/>
        <v>-1</v>
      </c>
      <c r="V23" s="75"/>
      <c r="W23" s="23">
        <f t="shared" si="8"/>
        <v>-3.5878264457667175E-3</v>
      </c>
      <c r="X23" s="63"/>
    </row>
    <row r="24" spans="1:24">
      <c r="A24" s="15">
        <f t="shared" si="9"/>
        <v>2015</v>
      </c>
      <c r="B24" s="16" t="str">
        <f t="shared" si="10"/>
        <v>07</v>
      </c>
      <c r="C24" s="81">
        <v>4443268</v>
      </c>
      <c r="D24" s="81">
        <v>23474568</v>
      </c>
      <c r="E24" s="91">
        <f t="shared" si="1"/>
        <v>27917836</v>
      </c>
      <c r="F24" s="80">
        <f t="shared" si="2"/>
        <v>-2332732</v>
      </c>
      <c r="G24" s="85">
        <f t="shared" si="3"/>
        <v>23474568</v>
      </c>
      <c r="H24" s="47">
        <v>21141836</v>
      </c>
      <c r="I24" s="23">
        <f t="shared" si="4"/>
        <v>-2.9047485952093939</v>
      </c>
      <c r="K24" s="23">
        <f t="shared" si="5"/>
        <v>0</v>
      </c>
      <c r="M24" s="81">
        <v>2061550</v>
      </c>
      <c r="N24" s="62">
        <v>-4007183</v>
      </c>
      <c r="O24" s="23">
        <f t="shared" si="6"/>
        <v>-1.5144636518971057</v>
      </c>
      <c r="P24" s="63"/>
      <c r="Q24" s="84">
        <v>0</v>
      </c>
      <c r="R24" s="81">
        <v>4477023394</v>
      </c>
      <c r="S24" s="61">
        <v>228419957</v>
      </c>
      <c r="T24" s="61">
        <v>4493131845</v>
      </c>
      <c r="U24" s="23">
        <f t="shared" si="7"/>
        <v>-1</v>
      </c>
      <c r="V24" s="75"/>
      <c r="W24" s="23">
        <f t="shared" si="8"/>
        <v>-3.5851276026822587E-3</v>
      </c>
      <c r="X24" s="63"/>
    </row>
    <row r="25" spans="1:24">
      <c r="A25" s="15">
        <f t="shared" si="9"/>
        <v>2015</v>
      </c>
      <c r="B25" s="16" t="str">
        <f t="shared" si="10"/>
        <v>08</v>
      </c>
      <c r="C25" s="81">
        <v>5496875</v>
      </c>
      <c r="D25" s="81">
        <v>20490683</v>
      </c>
      <c r="E25" s="91">
        <f t="shared" si="1"/>
        <v>25987558</v>
      </c>
      <c r="F25" s="80">
        <f t="shared" si="2"/>
        <v>10357235</v>
      </c>
      <c r="G25" s="85">
        <f t="shared" si="3"/>
        <v>20490683</v>
      </c>
      <c r="H25" s="47">
        <v>30847918</v>
      </c>
      <c r="I25" s="23">
        <f t="shared" si="4"/>
        <v>-0.46927196302874274</v>
      </c>
      <c r="J25" s="17"/>
      <c r="K25" s="23">
        <f t="shared" si="5"/>
        <v>0</v>
      </c>
      <c r="L25" s="17"/>
      <c r="M25" s="81">
        <v>5430027</v>
      </c>
      <c r="N25" s="61">
        <v>13459406</v>
      </c>
      <c r="O25" s="23">
        <f t="shared" si="6"/>
        <v>-0.59656265662838315</v>
      </c>
      <c r="P25" s="63"/>
      <c r="Q25" s="84">
        <v>0</v>
      </c>
      <c r="R25" s="81">
        <v>4485252866</v>
      </c>
      <c r="S25" s="61">
        <v>233649891</v>
      </c>
      <c r="T25" s="61">
        <v>4501361317</v>
      </c>
      <c r="U25" s="23">
        <f t="shared" si="7"/>
        <v>-1</v>
      </c>
      <c r="V25" s="75"/>
      <c r="W25" s="23">
        <f t="shared" si="8"/>
        <v>-3.5785732061019981E-3</v>
      </c>
      <c r="X25" s="63"/>
    </row>
    <row r="26" spans="1:24">
      <c r="A26" s="15">
        <f t="shared" si="9"/>
        <v>2015</v>
      </c>
      <c r="B26" s="16" t="str">
        <f t="shared" si="10"/>
        <v>09</v>
      </c>
      <c r="C26" s="81">
        <v>8289840</v>
      </c>
      <c r="D26" s="81">
        <v>16753100</v>
      </c>
      <c r="E26" s="91">
        <f t="shared" si="1"/>
        <v>25042940</v>
      </c>
      <c r="F26" s="80">
        <f t="shared" si="2"/>
        <v>8124840</v>
      </c>
      <c r="G26" s="85">
        <f t="shared" si="3"/>
        <v>16753100</v>
      </c>
      <c r="H26" s="47">
        <v>24877940</v>
      </c>
      <c r="I26" s="23">
        <f t="shared" si="4"/>
        <v>2.0308092220892915E-2</v>
      </c>
      <c r="J26" s="47"/>
      <c r="K26" s="23">
        <f t="shared" si="5"/>
        <v>0</v>
      </c>
      <c r="L26" s="47"/>
      <c r="M26" s="81">
        <v>5635544</v>
      </c>
      <c r="N26" s="61">
        <v>15692363</v>
      </c>
      <c r="O26" s="23">
        <f t="shared" si="6"/>
        <v>-0.64087346182343596</v>
      </c>
      <c r="P26" s="63"/>
      <c r="Q26" s="84">
        <v>0</v>
      </c>
      <c r="R26" s="81">
        <v>4502154421</v>
      </c>
      <c r="S26" s="61">
        <v>232440699</v>
      </c>
      <c r="T26" s="61">
        <v>4518262872</v>
      </c>
      <c r="U26" s="23">
        <f t="shared" si="7"/>
        <v>-1</v>
      </c>
      <c r="V26" s="75"/>
      <c r="W26" s="23">
        <f t="shared" si="8"/>
        <v>-3.5651867667605419E-3</v>
      </c>
      <c r="X26" s="63"/>
    </row>
    <row r="27" spans="1:24">
      <c r="A27" s="15">
        <f t="shared" si="9"/>
        <v>2015</v>
      </c>
      <c r="B27" s="16" t="str">
        <f t="shared" si="10"/>
        <v>10</v>
      </c>
      <c r="C27" s="81">
        <v>5934900</v>
      </c>
      <c r="D27" s="81">
        <v>16753100</v>
      </c>
      <c r="E27" s="91">
        <f t="shared" si="1"/>
        <v>22688000</v>
      </c>
      <c r="F27" s="80">
        <f t="shared" si="2"/>
        <v>7304561</v>
      </c>
      <c r="G27" s="85">
        <f t="shared" si="3"/>
        <v>16753100</v>
      </c>
      <c r="H27" s="47">
        <v>24057661</v>
      </c>
      <c r="I27" s="23">
        <f t="shared" si="4"/>
        <v>-0.18750764077403148</v>
      </c>
      <c r="J27" s="17"/>
      <c r="K27" s="23">
        <f t="shared" si="5"/>
        <v>0</v>
      </c>
      <c r="L27" s="17"/>
      <c r="M27" s="81">
        <v>0</v>
      </c>
      <c r="N27" s="61">
        <v>3291157</v>
      </c>
      <c r="O27" s="23">
        <f t="shared" si="6"/>
        <v>-1</v>
      </c>
      <c r="P27" s="63"/>
      <c r="Q27" s="84">
        <v>0</v>
      </c>
      <c r="R27" s="81">
        <v>4510219868</v>
      </c>
      <c r="S27" s="61">
        <v>227666409</v>
      </c>
      <c r="T27" s="61">
        <v>4526328319</v>
      </c>
      <c r="U27" s="23">
        <f t="shared" si="7"/>
        <v>-1</v>
      </c>
      <c r="V27" s="75"/>
      <c r="W27" s="23">
        <f t="shared" si="8"/>
        <v>-3.5588339741909891E-3</v>
      </c>
      <c r="X27" s="63"/>
    </row>
    <row r="28" spans="1:24">
      <c r="A28" s="15">
        <f t="shared" si="9"/>
        <v>2015</v>
      </c>
      <c r="B28" s="16" t="str">
        <f t="shared" si="10"/>
        <v>11</v>
      </c>
      <c r="C28" s="81">
        <v>5846487</v>
      </c>
      <c r="D28" s="81">
        <v>16753100</v>
      </c>
      <c r="E28" s="91">
        <f t="shared" si="1"/>
        <v>22599587</v>
      </c>
      <c r="F28" s="80">
        <f t="shared" si="2"/>
        <v>5846487</v>
      </c>
      <c r="G28" s="85">
        <f t="shared" si="3"/>
        <v>16753100</v>
      </c>
      <c r="H28" s="47">
        <v>22599587</v>
      </c>
      <c r="I28" s="23">
        <f t="shared" si="4"/>
        <v>0</v>
      </c>
      <c r="J28" s="17"/>
      <c r="K28" s="23">
        <f t="shared" si="5"/>
        <v>0</v>
      </c>
      <c r="L28" s="17"/>
      <c r="M28" s="81">
        <v>2544050</v>
      </c>
      <c r="N28" s="61">
        <v>16122409</v>
      </c>
      <c r="O28" s="23">
        <f t="shared" si="6"/>
        <v>-0.84220410237700827</v>
      </c>
      <c r="P28" s="63"/>
      <c r="Q28" s="84">
        <v>0</v>
      </c>
      <c r="R28" s="81">
        <v>4523015803</v>
      </c>
      <c r="S28" s="61">
        <v>230992883</v>
      </c>
      <c r="T28" s="61">
        <v>4539124254</v>
      </c>
      <c r="U28" s="23">
        <f t="shared" si="7"/>
        <v>-1</v>
      </c>
      <c r="V28" s="75"/>
      <c r="W28" s="23">
        <f t="shared" si="8"/>
        <v>-3.5488015085299862E-3</v>
      </c>
      <c r="X28" s="63"/>
    </row>
    <row r="29" spans="1:24">
      <c r="A29" s="15">
        <f t="shared" si="9"/>
        <v>2015</v>
      </c>
      <c r="B29" s="16" t="str">
        <f t="shared" si="10"/>
        <v>12</v>
      </c>
      <c r="C29" s="87">
        <v>6177430</v>
      </c>
      <c r="D29" s="87">
        <v>36620855</v>
      </c>
      <c r="E29" s="91">
        <f t="shared" si="1"/>
        <v>42798285</v>
      </c>
      <c r="F29" s="80">
        <f t="shared" si="2"/>
        <v>6177430</v>
      </c>
      <c r="G29" s="88">
        <f t="shared" si="3"/>
        <v>36620855</v>
      </c>
      <c r="H29" s="47">
        <v>42798285</v>
      </c>
      <c r="I29" s="23">
        <f t="shared" si="4"/>
        <v>0</v>
      </c>
      <c r="J29" s="47"/>
      <c r="K29" s="23">
        <f t="shared" si="5"/>
        <v>0</v>
      </c>
      <c r="L29" s="47"/>
      <c r="M29" s="87">
        <v>0</v>
      </c>
      <c r="N29" s="47">
        <v>-987414</v>
      </c>
      <c r="O29" s="23">
        <f t="shared" si="6"/>
        <v>-1</v>
      </c>
      <c r="P29" s="47"/>
      <c r="Q29" s="89">
        <v>0</v>
      </c>
      <c r="R29" s="87">
        <v>4526181762.1760216</v>
      </c>
      <c r="S29" s="47">
        <v>226839211</v>
      </c>
      <c r="T29" s="47">
        <v>4542290512</v>
      </c>
      <c r="U29" s="23">
        <f t="shared" si="7"/>
        <v>-1</v>
      </c>
      <c r="V29" s="88"/>
      <c r="W29" s="23">
        <f t="shared" si="8"/>
        <v>-3.5463935610066111E-3</v>
      </c>
      <c r="X29" s="47"/>
    </row>
    <row r="30" spans="1:24">
      <c r="A30" s="15">
        <f t="shared" si="9"/>
        <v>2016</v>
      </c>
      <c r="B30" s="16" t="str">
        <f t="shared" si="10"/>
        <v>01</v>
      </c>
      <c r="C30" s="81">
        <v>1325208</v>
      </c>
      <c r="D30" s="81">
        <v>16753100</v>
      </c>
      <c r="E30" s="91">
        <f t="shared" si="1"/>
        <v>18078308</v>
      </c>
      <c r="F30" s="80">
        <f t="shared" si="2"/>
        <v>1325208</v>
      </c>
      <c r="G30" s="85">
        <f t="shared" si="3"/>
        <v>16753100</v>
      </c>
      <c r="H30" s="54">
        <v>18078308</v>
      </c>
      <c r="I30" s="23">
        <f t="shared" si="4"/>
        <v>0</v>
      </c>
      <c r="J30" s="54"/>
      <c r="K30" s="23">
        <f t="shared" si="5"/>
        <v>0</v>
      </c>
      <c r="L30" s="54"/>
      <c r="M30" s="81">
        <v>783650</v>
      </c>
      <c r="N30" s="62">
        <v>315074619</v>
      </c>
      <c r="O30" s="23">
        <f t="shared" si="6"/>
        <v>-0.99751281140166992</v>
      </c>
      <c r="P30" s="63"/>
      <c r="Q30" s="84">
        <v>0</v>
      </c>
      <c r="R30" s="81">
        <v>4641618367.6900816</v>
      </c>
      <c r="S30" s="61">
        <v>425349599</v>
      </c>
      <c r="T30" s="61">
        <v>4658854743</v>
      </c>
      <c r="U30" s="23">
        <f t="shared" si="7"/>
        <v>-1</v>
      </c>
      <c r="V30" s="75"/>
      <c r="W30" s="23">
        <f t="shared" si="8"/>
        <v>-3.699702236009017E-3</v>
      </c>
      <c r="X30" s="63"/>
    </row>
    <row r="31" spans="1:24">
      <c r="A31" s="15">
        <f t="shared" si="9"/>
        <v>2016</v>
      </c>
      <c r="B31" s="16" t="str">
        <f t="shared" si="10"/>
        <v>02</v>
      </c>
      <c r="C31" s="81">
        <v>8589504</v>
      </c>
      <c r="D31" s="81">
        <v>17925830</v>
      </c>
      <c r="E31" s="91">
        <f t="shared" si="1"/>
        <v>26515334</v>
      </c>
      <c r="F31" s="80">
        <f t="shared" si="2"/>
        <v>8197329</v>
      </c>
      <c r="G31" s="85">
        <f t="shared" si="3"/>
        <v>17925830</v>
      </c>
      <c r="H31" s="47">
        <v>26123159</v>
      </c>
      <c r="I31" s="23">
        <f t="shared" si="4"/>
        <v>4.7841803104401448E-2</v>
      </c>
      <c r="J31" s="17"/>
      <c r="K31" s="23">
        <f t="shared" si="5"/>
        <v>0</v>
      </c>
      <c r="L31" s="17"/>
      <c r="M31" s="81">
        <v>689455</v>
      </c>
      <c r="N31" s="61">
        <v>31813259</v>
      </c>
      <c r="O31" s="23">
        <f t="shared" si="6"/>
        <v>-0.97832806126527305</v>
      </c>
      <c r="P31" s="63"/>
      <c r="Q31" s="84">
        <v>0</v>
      </c>
      <c r="R31" s="81">
        <v>4671688594</v>
      </c>
      <c r="S31" s="61">
        <v>427092632</v>
      </c>
      <c r="T31" s="61">
        <v>4688924969</v>
      </c>
      <c r="U31" s="23">
        <f t="shared" si="7"/>
        <v>-1</v>
      </c>
      <c r="V31" s="75"/>
      <c r="W31" s="23">
        <f t="shared" si="8"/>
        <v>-3.6759758609820059E-3</v>
      </c>
      <c r="X31" s="63"/>
    </row>
    <row r="32" spans="1:24">
      <c r="A32" s="15">
        <f t="shared" si="9"/>
        <v>2016</v>
      </c>
      <c r="B32" s="16" t="str">
        <f t="shared" si="10"/>
        <v>03</v>
      </c>
      <c r="C32" s="81">
        <v>6754766</v>
      </c>
      <c r="D32" s="81">
        <v>17925830</v>
      </c>
      <c r="E32" s="91">
        <f t="shared" si="1"/>
        <v>24680596</v>
      </c>
      <c r="F32" s="80">
        <f t="shared" si="2"/>
        <v>6754766</v>
      </c>
      <c r="G32" s="85">
        <f t="shared" si="3"/>
        <v>17925830</v>
      </c>
      <c r="H32" s="47">
        <v>24680596</v>
      </c>
      <c r="I32" s="23">
        <f t="shared" si="4"/>
        <v>0</v>
      </c>
      <c r="J32" s="47"/>
      <c r="K32" s="23">
        <f t="shared" si="5"/>
        <v>0</v>
      </c>
      <c r="L32" s="47"/>
      <c r="M32" s="81">
        <v>65000</v>
      </c>
      <c r="N32" s="61">
        <v>37954518</v>
      </c>
      <c r="O32" s="23">
        <f t="shared" si="6"/>
        <v>-0.99828742391090308</v>
      </c>
      <c r="P32" s="63"/>
      <c r="Q32" s="84">
        <v>0</v>
      </c>
      <c r="R32" s="81">
        <v>4695525801.1824713</v>
      </c>
      <c r="S32" s="61">
        <v>441209943</v>
      </c>
      <c r="T32" s="61">
        <v>4712762176</v>
      </c>
      <c r="U32" s="23">
        <f t="shared" si="7"/>
        <v>-1</v>
      </c>
      <c r="V32" s="75"/>
      <c r="W32" s="23">
        <f t="shared" si="8"/>
        <v>-3.6573826927456254E-3</v>
      </c>
      <c r="X32" s="63"/>
    </row>
    <row r="33" spans="1:24">
      <c r="A33" s="15">
        <f t="shared" si="9"/>
        <v>2016</v>
      </c>
      <c r="B33" s="16" t="str">
        <f t="shared" si="10"/>
        <v>04</v>
      </c>
      <c r="C33" s="87">
        <v>6876338</v>
      </c>
      <c r="D33" s="87">
        <v>17925830</v>
      </c>
      <c r="E33" s="91">
        <f t="shared" si="1"/>
        <v>24802168</v>
      </c>
      <c r="F33" s="80">
        <f t="shared" si="2"/>
        <v>6876338</v>
      </c>
      <c r="G33" s="88">
        <f t="shared" si="3"/>
        <v>17925830</v>
      </c>
      <c r="H33" s="47">
        <v>24802168</v>
      </c>
      <c r="I33" s="23">
        <f t="shared" si="4"/>
        <v>0</v>
      </c>
      <c r="J33" s="47"/>
      <c r="K33" s="23">
        <f t="shared" si="5"/>
        <v>0</v>
      </c>
      <c r="L33" s="47"/>
      <c r="M33" s="87">
        <v>205385</v>
      </c>
      <c r="N33" s="47">
        <v>15967193</v>
      </c>
      <c r="O33" s="23">
        <f t="shared" si="6"/>
        <v>-0.9871370628513102</v>
      </c>
      <c r="P33" s="47"/>
      <c r="Q33" s="89">
        <v>0</v>
      </c>
      <c r="R33" s="87">
        <v>4709019055.1018438</v>
      </c>
      <c r="S33" s="47">
        <v>443683882</v>
      </c>
      <c r="T33" s="47">
        <v>4726255430</v>
      </c>
      <c r="U33" s="23">
        <f t="shared" si="7"/>
        <v>-1</v>
      </c>
      <c r="V33" s="88"/>
      <c r="W33" s="23">
        <f t="shared" si="8"/>
        <v>-3.6469410410507885E-3</v>
      </c>
      <c r="X33" s="47"/>
    </row>
    <row r="34" spans="1:24">
      <c r="A34" s="15">
        <f t="shared" si="9"/>
        <v>2016</v>
      </c>
      <c r="B34" s="16" t="str">
        <f t="shared" si="10"/>
        <v>05</v>
      </c>
      <c r="C34" s="81">
        <v>1633492</v>
      </c>
      <c r="D34" s="81">
        <v>17925830</v>
      </c>
      <c r="E34" s="91">
        <f t="shared" si="1"/>
        <v>19559322</v>
      </c>
      <c r="F34" s="80">
        <f t="shared" si="2"/>
        <v>1633492</v>
      </c>
      <c r="G34" s="85">
        <f t="shared" si="3"/>
        <v>17925830</v>
      </c>
      <c r="H34" s="47">
        <v>19559322</v>
      </c>
      <c r="I34" s="23">
        <f t="shared" si="4"/>
        <v>0</v>
      </c>
      <c r="K34" s="23">
        <f t="shared" si="5"/>
        <v>0</v>
      </c>
      <c r="M34" s="81">
        <v>12800048</v>
      </c>
      <c r="N34" s="62">
        <v>10844643</v>
      </c>
      <c r="O34" s="23">
        <f t="shared" si="6"/>
        <v>0.18031068427056574</v>
      </c>
      <c r="P34" s="63"/>
      <c r="Q34" s="84">
        <v>0</v>
      </c>
      <c r="R34" s="81">
        <v>4719673825</v>
      </c>
      <c r="S34" s="61">
        <v>443873755</v>
      </c>
      <c r="T34" s="61">
        <v>4736910200</v>
      </c>
      <c r="U34" s="23">
        <f t="shared" si="7"/>
        <v>-1</v>
      </c>
      <c r="V34" s="75"/>
      <c r="W34" s="23">
        <f t="shared" si="8"/>
        <v>-3.6387379688979093E-3</v>
      </c>
      <c r="X34" s="63"/>
    </row>
    <row r="35" spans="1:24">
      <c r="A35" s="15">
        <f t="shared" si="9"/>
        <v>2016</v>
      </c>
      <c r="B35" s="16" t="str">
        <f t="shared" si="10"/>
        <v>06</v>
      </c>
      <c r="C35" s="87">
        <v>1639933</v>
      </c>
      <c r="D35" s="87">
        <v>36541115</v>
      </c>
      <c r="E35" s="91">
        <f t="shared" si="1"/>
        <v>38181048</v>
      </c>
      <c r="F35" s="80">
        <f t="shared" si="2"/>
        <v>1570988</v>
      </c>
      <c r="G35" s="88">
        <f t="shared" si="3"/>
        <v>36541115</v>
      </c>
      <c r="H35" s="47">
        <v>38112103</v>
      </c>
      <c r="I35" s="23">
        <f t="shared" si="4"/>
        <v>4.388639505839631E-2</v>
      </c>
      <c r="J35" s="47"/>
      <c r="K35" s="23">
        <f t="shared" si="5"/>
        <v>0</v>
      </c>
      <c r="L35" s="47"/>
      <c r="M35" s="87">
        <v>94000</v>
      </c>
      <c r="N35" s="47">
        <v>4143743</v>
      </c>
      <c r="O35" s="23">
        <f t="shared" si="6"/>
        <v>-0.97731519546458356</v>
      </c>
      <c r="P35" s="47"/>
      <c r="Q35" s="89">
        <v>0</v>
      </c>
      <c r="R35" s="87">
        <v>4553531459</v>
      </c>
      <c r="S35" s="47">
        <v>444059863</v>
      </c>
      <c r="T35" s="47">
        <v>4740867835</v>
      </c>
      <c r="U35" s="23">
        <f t="shared" si="7"/>
        <v>-1</v>
      </c>
      <c r="V35" s="88"/>
      <c r="W35" s="23">
        <f t="shared" si="8"/>
        <v>-3.9515207451464418E-2</v>
      </c>
      <c r="X35" s="47"/>
    </row>
    <row r="36" spans="1:24">
      <c r="A36" s="15">
        <f t="shared" si="9"/>
        <v>2016</v>
      </c>
      <c r="B36" s="16" t="str">
        <f t="shared" si="10"/>
        <v>07</v>
      </c>
      <c r="C36" s="81">
        <v>7678511</v>
      </c>
      <c r="D36" s="81">
        <v>17925830</v>
      </c>
      <c r="E36" s="91">
        <f t="shared" si="1"/>
        <v>25604341</v>
      </c>
      <c r="F36" s="80">
        <f t="shared" si="2"/>
        <v>7083339</v>
      </c>
      <c r="G36" s="85">
        <f t="shared" si="3"/>
        <v>17925830</v>
      </c>
      <c r="H36" s="47">
        <v>25009169</v>
      </c>
      <c r="I36" s="23">
        <f t="shared" si="4"/>
        <v>8.4024215133569058E-2</v>
      </c>
      <c r="J36" s="47"/>
      <c r="K36" s="23">
        <f t="shared" si="5"/>
        <v>0</v>
      </c>
      <c r="L36" s="47"/>
      <c r="M36" s="81">
        <v>1377654</v>
      </c>
      <c r="N36" s="61">
        <v>74916256</v>
      </c>
      <c r="O36" s="23">
        <f t="shared" si="6"/>
        <v>-0.98161074680507254</v>
      </c>
      <c r="P36" s="63"/>
      <c r="Q36" s="84">
        <v>0</v>
      </c>
      <c r="R36" s="81">
        <v>4735378585</v>
      </c>
      <c r="S36" s="61">
        <v>507228994</v>
      </c>
      <c r="T36" s="61">
        <v>4752614960</v>
      </c>
      <c r="U36" s="23">
        <f t="shared" si="7"/>
        <v>-1</v>
      </c>
      <c r="V36" s="75"/>
      <c r="W36" s="23">
        <f t="shared" si="8"/>
        <v>-3.6267139553842753E-3</v>
      </c>
      <c r="X36" s="63"/>
    </row>
    <row r="37" spans="1:24">
      <c r="A37" s="15">
        <f t="shared" si="9"/>
        <v>2016</v>
      </c>
      <c r="B37" s="16" t="str">
        <f t="shared" si="10"/>
        <v>08</v>
      </c>
      <c r="C37" s="81">
        <v>5947509</v>
      </c>
      <c r="D37" s="81">
        <v>24908690</v>
      </c>
      <c r="E37" s="91">
        <f t="shared" si="1"/>
        <v>30856199</v>
      </c>
      <c r="F37" s="80">
        <f t="shared" si="2"/>
        <v>-88029962</v>
      </c>
      <c r="G37" s="85">
        <f t="shared" si="3"/>
        <v>24908690</v>
      </c>
      <c r="H37" s="47">
        <v>-63121272</v>
      </c>
      <c r="I37" s="23">
        <f t="shared" si="4"/>
        <v>-1.0675623261089218</v>
      </c>
      <c r="J37" s="47"/>
      <c r="K37" s="23">
        <f t="shared" si="5"/>
        <v>0</v>
      </c>
      <c r="L37" s="47"/>
      <c r="M37" s="81">
        <v>1006620</v>
      </c>
      <c r="N37" s="61">
        <v>-89614933</v>
      </c>
      <c r="O37" s="23">
        <f t="shared" si="6"/>
        <v>-1.0112327261350516</v>
      </c>
      <c r="P37" s="63"/>
      <c r="Q37" s="84">
        <v>0</v>
      </c>
      <c r="R37" s="81">
        <v>4845393279</v>
      </c>
      <c r="S37" s="61">
        <v>260638918</v>
      </c>
      <c r="T37" s="61">
        <v>4909590103</v>
      </c>
      <c r="U37" s="23">
        <f t="shared" si="7"/>
        <v>-1</v>
      </c>
      <c r="V37" s="75"/>
      <c r="W37" s="23">
        <f t="shared" si="8"/>
        <v>-1.3075801167346413E-2</v>
      </c>
      <c r="X37" s="63"/>
    </row>
    <row r="38" spans="1:24">
      <c r="A38" s="15">
        <f t="shared" si="9"/>
        <v>2016</v>
      </c>
      <c r="B38" s="16" t="str">
        <f t="shared" si="10"/>
        <v>09</v>
      </c>
      <c r="C38" s="81">
        <v>1275107</v>
      </c>
      <c r="D38" s="81">
        <v>18615285</v>
      </c>
      <c r="E38" s="91">
        <f t="shared" ref="E38:E69" si="11">C38+D38</f>
        <v>19890392</v>
      </c>
      <c r="F38" s="80">
        <f t="shared" si="2"/>
        <v>-131858838</v>
      </c>
      <c r="G38" s="85">
        <f t="shared" si="3"/>
        <v>18615285</v>
      </c>
      <c r="H38" s="47">
        <v>-113243553</v>
      </c>
      <c r="I38" s="23">
        <f t="shared" si="4"/>
        <v>-1.0096702429608853</v>
      </c>
      <c r="J38" s="17"/>
      <c r="K38" s="23">
        <f t="shared" si="5"/>
        <v>0</v>
      </c>
      <c r="L38" s="17"/>
      <c r="M38" s="81">
        <v>20855834</v>
      </c>
      <c r="N38" s="63">
        <v>89087100</v>
      </c>
      <c r="O38" s="23">
        <f t="shared" si="6"/>
        <v>-0.76589389485121862</v>
      </c>
      <c r="P38" s="63"/>
      <c r="Q38" s="84">
        <v>0</v>
      </c>
      <c r="R38" s="81">
        <v>4845393279</v>
      </c>
      <c r="S38" s="61">
        <v>304484565</v>
      </c>
      <c r="T38" s="61">
        <v>4954831556</v>
      </c>
      <c r="U38" s="23">
        <f t="shared" si="7"/>
        <v>-1</v>
      </c>
      <c r="V38" s="75"/>
      <c r="W38" s="23">
        <f t="shared" si="8"/>
        <v>-2.2087184148061878E-2</v>
      </c>
      <c r="X38" s="63"/>
    </row>
    <row r="39" spans="1:24">
      <c r="A39" s="15">
        <f t="shared" si="9"/>
        <v>2016</v>
      </c>
      <c r="B39" s="16" t="str">
        <f t="shared" si="10"/>
        <v>10</v>
      </c>
      <c r="C39" s="81">
        <v>11744520</v>
      </c>
      <c r="D39" s="81">
        <v>18615285</v>
      </c>
      <c r="E39" s="91">
        <f t="shared" si="11"/>
        <v>30359805</v>
      </c>
      <c r="F39" s="80">
        <f t="shared" si="2"/>
        <v>273514855</v>
      </c>
      <c r="G39" s="85">
        <f t="shared" si="3"/>
        <v>18615285</v>
      </c>
      <c r="H39" s="47">
        <v>292130140</v>
      </c>
      <c r="I39" s="23">
        <f t="shared" si="4"/>
        <v>-0.95706076000881191</v>
      </c>
      <c r="J39" s="47"/>
      <c r="K39" s="23">
        <f t="shared" si="5"/>
        <v>0</v>
      </c>
      <c r="L39" s="47"/>
      <c r="M39" s="81">
        <v>18768454</v>
      </c>
      <c r="N39" s="61">
        <v>-23551249</v>
      </c>
      <c r="O39" s="23">
        <f t="shared" si="6"/>
        <v>-1.7969196877838622</v>
      </c>
      <c r="P39" s="63"/>
      <c r="Q39" s="84">
        <v>0</v>
      </c>
      <c r="R39" s="81">
        <v>4845393279</v>
      </c>
      <c r="S39" s="61">
        <v>262998167</v>
      </c>
      <c r="T39" s="61">
        <v>4972766705</v>
      </c>
      <c r="U39" s="23">
        <f t="shared" si="7"/>
        <v>-1</v>
      </c>
      <c r="V39" s="75"/>
      <c r="W39" s="23">
        <f t="shared" si="8"/>
        <v>-2.5614196996599281E-2</v>
      </c>
      <c r="X39" s="63"/>
    </row>
    <row r="40" spans="1:24">
      <c r="A40" s="15">
        <f t="shared" si="9"/>
        <v>2016</v>
      </c>
      <c r="B40" s="16" t="str">
        <f t="shared" si="10"/>
        <v>11</v>
      </c>
      <c r="C40" s="81">
        <v>11581253</v>
      </c>
      <c r="D40" s="81">
        <v>41387174</v>
      </c>
      <c r="E40" s="91">
        <f t="shared" si="11"/>
        <v>52968427</v>
      </c>
      <c r="F40" s="80">
        <f t="shared" si="2"/>
        <v>-11073332</v>
      </c>
      <c r="G40" s="85">
        <f t="shared" si="3"/>
        <v>41387174</v>
      </c>
      <c r="H40" s="47">
        <v>30313842</v>
      </c>
      <c r="I40" s="23">
        <f t="shared" si="4"/>
        <v>-2.0458688495928774</v>
      </c>
      <c r="J40" s="47"/>
      <c r="K40" s="23">
        <f t="shared" si="5"/>
        <v>0</v>
      </c>
      <c r="L40" s="47"/>
      <c r="M40" s="81">
        <v>35256232</v>
      </c>
      <c r="N40" s="61">
        <v>6857992</v>
      </c>
      <c r="O40" s="23">
        <f t="shared" si="6"/>
        <v>4.140897218894394</v>
      </c>
      <c r="P40" s="63"/>
      <c r="Q40" s="84">
        <v>0</v>
      </c>
      <c r="R40" s="81">
        <v>4845393279</v>
      </c>
      <c r="S40" s="61">
        <v>246491630</v>
      </c>
      <c r="T40" s="61">
        <v>4996131234</v>
      </c>
      <c r="U40" s="23">
        <f t="shared" si="7"/>
        <v>-1</v>
      </c>
      <c r="V40" s="75"/>
      <c r="W40" s="23">
        <f t="shared" si="8"/>
        <v>-3.0170935858167214E-2</v>
      </c>
      <c r="X40" s="63"/>
    </row>
    <row r="41" spans="1:24">
      <c r="A41" s="15">
        <f t="shared" si="9"/>
        <v>2016</v>
      </c>
      <c r="B41" s="16" t="str">
        <f t="shared" si="10"/>
        <v>12</v>
      </c>
      <c r="C41" s="81">
        <v>4408961</v>
      </c>
      <c r="D41" s="81">
        <v>59899683</v>
      </c>
      <c r="E41" s="91">
        <f t="shared" si="11"/>
        <v>64308644</v>
      </c>
      <c r="F41" s="80">
        <f t="shared" si="2"/>
        <v>-6931256</v>
      </c>
      <c r="G41" s="85">
        <f t="shared" si="3"/>
        <v>59899683</v>
      </c>
      <c r="H41" s="47">
        <v>52968427</v>
      </c>
      <c r="I41" s="23">
        <f t="shared" si="4"/>
        <v>-1.6360984214116461</v>
      </c>
      <c r="J41" s="47"/>
      <c r="K41" s="23">
        <f t="shared" si="5"/>
        <v>0</v>
      </c>
      <c r="L41" s="47"/>
      <c r="M41" s="81">
        <v>367872</v>
      </c>
      <c r="N41" s="61">
        <v>26116519</v>
      </c>
      <c r="O41" s="23">
        <f t="shared" si="6"/>
        <v>-0.98591420242490968</v>
      </c>
      <c r="P41" s="63"/>
      <c r="Q41" s="84">
        <v>0</v>
      </c>
      <c r="R41" s="81">
        <v>4988328054.4024134</v>
      </c>
      <c r="S41" s="61">
        <v>259727679</v>
      </c>
      <c r="T41" s="61">
        <v>5009011704</v>
      </c>
      <c r="U41" s="23">
        <f t="shared" si="7"/>
        <v>-1</v>
      </c>
      <c r="V41" s="75"/>
      <c r="W41" s="23">
        <f t="shared" si="8"/>
        <v>-4.1292875361160775E-3</v>
      </c>
      <c r="X41" s="63"/>
    </row>
    <row r="42" spans="1:24">
      <c r="A42" s="15">
        <f t="shared" si="9"/>
        <v>2017</v>
      </c>
      <c r="B42" s="16" t="str">
        <f t="shared" si="10"/>
        <v>01</v>
      </c>
      <c r="C42" s="81">
        <v>804233</v>
      </c>
      <c r="D42" s="81">
        <v>18615285</v>
      </c>
      <c r="E42" s="91">
        <f t="shared" si="11"/>
        <v>19419518</v>
      </c>
      <c r="F42" s="80">
        <f t="shared" si="2"/>
        <v>804233</v>
      </c>
      <c r="G42" s="85">
        <f t="shared" si="3"/>
        <v>18615285</v>
      </c>
      <c r="H42" s="47">
        <v>19419518</v>
      </c>
      <c r="I42" s="23">
        <f t="shared" si="4"/>
        <v>0</v>
      </c>
      <c r="J42" s="47"/>
      <c r="K42" s="23">
        <f t="shared" si="5"/>
        <v>0</v>
      </c>
      <c r="L42" s="47"/>
      <c r="M42" s="81">
        <v>0</v>
      </c>
      <c r="N42" s="61">
        <v>134591455</v>
      </c>
      <c r="O42" s="23">
        <f t="shared" si="6"/>
        <v>-1</v>
      </c>
      <c r="P42" s="63"/>
      <c r="Q42" s="84">
        <v>0</v>
      </c>
      <c r="R42" s="81">
        <v>5117287472</v>
      </c>
      <c r="S42" s="61">
        <v>263911857</v>
      </c>
      <c r="T42" s="61">
        <v>5139418981</v>
      </c>
      <c r="U42" s="23">
        <f t="shared" si="7"/>
        <v>-1</v>
      </c>
      <c r="V42" s="75"/>
      <c r="W42" s="23">
        <f t="shared" si="8"/>
        <v>-4.3062278210471705E-3</v>
      </c>
      <c r="X42" s="63"/>
    </row>
    <row r="43" spans="1:24">
      <c r="A43" s="15">
        <f t="shared" si="9"/>
        <v>2017</v>
      </c>
      <c r="B43" s="16" t="str">
        <f t="shared" si="10"/>
        <v>02</v>
      </c>
      <c r="C43" s="81">
        <v>5812634</v>
      </c>
      <c r="D43" s="81">
        <v>64155517</v>
      </c>
      <c r="E43" s="91">
        <f t="shared" si="11"/>
        <v>69968151</v>
      </c>
      <c r="F43" s="80">
        <f t="shared" si="2"/>
        <v>-13456534</v>
      </c>
      <c r="G43" s="85">
        <f t="shared" si="3"/>
        <v>64155517</v>
      </c>
      <c r="H43" s="47">
        <v>50698983</v>
      </c>
      <c r="I43" s="23">
        <f t="shared" si="4"/>
        <v>-1.4319562526279055</v>
      </c>
      <c r="J43" s="54"/>
      <c r="K43" s="23">
        <f t="shared" si="5"/>
        <v>0</v>
      </c>
      <c r="L43" s="54"/>
      <c r="M43" s="81">
        <v>0</v>
      </c>
      <c r="N43" s="62">
        <v>41667162</v>
      </c>
      <c r="O43" s="23">
        <f t="shared" si="6"/>
        <v>-1</v>
      </c>
      <c r="P43" s="63"/>
      <c r="Q43" s="81">
        <v>17677142</v>
      </c>
      <c r="R43" s="81">
        <v>4988328054</v>
      </c>
      <c r="S43" s="61">
        <v>272146919</v>
      </c>
      <c r="T43" s="61">
        <v>5172851081</v>
      </c>
      <c r="U43" s="23">
        <f t="shared" si="7"/>
        <v>-0.93504559204655191</v>
      </c>
      <c r="V43" s="75"/>
      <c r="W43" s="23">
        <f t="shared" si="8"/>
        <v>-3.5671436140459756E-2</v>
      </c>
      <c r="X43" s="63"/>
    </row>
    <row r="44" spans="1:24">
      <c r="A44" s="15">
        <f t="shared" si="9"/>
        <v>2017</v>
      </c>
      <c r="B44" s="16" t="str">
        <f t="shared" si="10"/>
        <v>03</v>
      </c>
      <c r="C44" s="81">
        <v>8433171</v>
      </c>
      <c r="D44" s="81">
        <v>649191</v>
      </c>
      <c r="E44" s="91">
        <f t="shared" si="11"/>
        <v>9082362</v>
      </c>
      <c r="F44" s="80">
        <f t="shared" si="2"/>
        <v>27702339</v>
      </c>
      <c r="G44" s="85">
        <f t="shared" si="3"/>
        <v>649191</v>
      </c>
      <c r="H44" s="47">
        <v>28351530</v>
      </c>
      <c r="I44" s="23">
        <f t="shared" si="4"/>
        <v>-0.69557909893457004</v>
      </c>
      <c r="J44" s="47"/>
      <c r="K44" s="23">
        <f t="shared" si="5"/>
        <v>0</v>
      </c>
      <c r="L44" s="47"/>
      <c r="M44" s="81">
        <v>2890123</v>
      </c>
      <c r="N44" s="61">
        <v>24735749</v>
      </c>
      <c r="O44" s="23">
        <f t="shared" si="6"/>
        <v>-0.88316007734392843</v>
      </c>
      <c r="P44" s="63"/>
      <c r="Q44" s="84">
        <v>0</v>
      </c>
      <c r="R44" s="81">
        <v>5176634435</v>
      </c>
      <c r="S44" s="61">
        <v>270967803</v>
      </c>
      <c r="T44" s="61">
        <v>5198765946</v>
      </c>
      <c r="U44" s="23">
        <f t="shared" si="7"/>
        <v>-1</v>
      </c>
      <c r="V44" s="75"/>
      <c r="W44" s="23">
        <f t="shared" si="8"/>
        <v>-4.2570700873787448E-3</v>
      </c>
      <c r="X44" s="63"/>
    </row>
    <row r="45" spans="1:24">
      <c r="A45" s="15">
        <f t="shared" si="9"/>
        <v>2017</v>
      </c>
      <c r="B45" s="16" t="str">
        <f t="shared" si="10"/>
        <v>04</v>
      </c>
      <c r="C45" s="87">
        <v>681400</v>
      </c>
      <c r="D45" s="87">
        <v>19918359</v>
      </c>
      <c r="E45" s="91">
        <f t="shared" si="11"/>
        <v>20599759</v>
      </c>
      <c r="F45" s="80">
        <f t="shared" si="2"/>
        <v>681400</v>
      </c>
      <c r="G45" s="88">
        <f t="shared" si="3"/>
        <v>19918359</v>
      </c>
      <c r="H45" s="47">
        <v>20599759</v>
      </c>
      <c r="I45" s="23">
        <f t="shared" si="4"/>
        <v>0</v>
      </c>
      <c r="J45" s="47"/>
      <c r="K45" s="23">
        <f t="shared" si="5"/>
        <v>0</v>
      </c>
      <c r="L45" s="47"/>
      <c r="M45" s="87">
        <v>2475093</v>
      </c>
      <c r="N45" s="47">
        <v>255152661</v>
      </c>
      <c r="O45" s="23">
        <f t="shared" si="6"/>
        <v>-0.99029956030911237</v>
      </c>
      <c r="P45" s="47"/>
      <c r="Q45" s="89">
        <v>0</v>
      </c>
      <c r="R45" s="87">
        <v>5191385932</v>
      </c>
      <c r="S45" s="47">
        <v>511367969</v>
      </c>
      <c r="T45" s="47">
        <v>5213518441</v>
      </c>
      <c r="U45" s="23">
        <f t="shared" si="7"/>
        <v>-1</v>
      </c>
      <c r="V45" s="88"/>
      <c r="W45" s="23">
        <f t="shared" si="8"/>
        <v>-4.2452154433647582E-3</v>
      </c>
      <c r="X45" s="47"/>
    </row>
    <row r="46" spans="1:24">
      <c r="A46" s="15">
        <f t="shared" si="9"/>
        <v>2017</v>
      </c>
      <c r="B46" s="16" t="str">
        <f t="shared" si="10"/>
        <v>05</v>
      </c>
      <c r="C46" s="81">
        <v>4610039</v>
      </c>
      <c r="D46" s="81">
        <v>19918359</v>
      </c>
      <c r="E46" s="91">
        <f t="shared" si="11"/>
        <v>24528398</v>
      </c>
      <c r="F46" s="80">
        <f t="shared" si="2"/>
        <v>4610039</v>
      </c>
      <c r="G46" s="85">
        <f t="shared" si="3"/>
        <v>19918359</v>
      </c>
      <c r="H46" s="47">
        <v>24528398</v>
      </c>
      <c r="I46" s="23">
        <f t="shared" si="4"/>
        <v>0</v>
      </c>
      <c r="J46" s="47"/>
      <c r="K46" s="23">
        <f t="shared" si="5"/>
        <v>0</v>
      </c>
      <c r="L46" s="47"/>
      <c r="M46" s="81">
        <v>0</v>
      </c>
      <c r="N46" s="61">
        <v>18535487</v>
      </c>
      <c r="O46" s="23">
        <f t="shared" si="6"/>
        <v>-1</v>
      </c>
      <c r="P46" s="63"/>
      <c r="Q46" s="84">
        <v>0</v>
      </c>
      <c r="R46" s="81">
        <v>5210308192</v>
      </c>
      <c r="S46" s="61">
        <v>510982194</v>
      </c>
      <c r="T46" s="61">
        <v>5232439703</v>
      </c>
      <c r="U46" s="23">
        <f t="shared" si="7"/>
        <v>-1</v>
      </c>
      <c r="V46" s="75"/>
      <c r="W46" s="23">
        <f t="shared" si="8"/>
        <v>-4.2296733944799936E-3</v>
      </c>
      <c r="X46" s="63"/>
    </row>
    <row r="47" spans="1:24">
      <c r="A47" s="15">
        <f t="shared" si="9"/>
        <v>2017</v>
      </c>
      <c r="B47" s="16" t="str">
        <f t="shared" si="10"/>
        <v>06</v>
      </c>
      <c r="C47" s="81">
        <v>12872014</v>
      </c>
      <c r="D47" s="81">
        <v>39836718</v>
      </c>
      <c r="E47" s="91">
        <f t="shared" si="11"/>
        <v>52708732</v>
      </c>
      <c r="F47" s="80">
        <f t="shared" si="2"/>
        <v>12872014</v>
      </c>
      <c r="G47" s="85">
        <f t="shared" si="3"/>
        <v>39836718</v>
      </c>
      <c r="H47" s="47">
        <v>52708732</v>
      </c>
      <c r="I47" s="23">
        <f t="shared" si="4"/>
        <v>0</v>
      </c>
      <c r="J47" s="47"/>
      <c r="K47" s="23">
        <f t="shared" si="5"/>
        <v>0</v>
      </c>
      <c r="L47" s="47"/>
      <c r="M47" s="81">
        <v>737658</v>
      </c>
      <c r="N47" s="61">
        <v>542332433.87</v>
      </c>
      <c r="O47" s="23">
        <f t="shared" si="6"/>
        <v>-0.99863984162861852</v>
      </c>
      <c r="P47" s="63"/>
      <c r="Q47" s="84">
        <v>0</v>
      </c>
      <c r="R47" s="81">
        <v>5224522548.7208023</v>
      </c>
      <c r="S47" s="61">
        <v>1039100271.8599999</v>
      </c>
      <c r="T47" s="61">
        <v>5246654059</v>
      </c>
      <c r="U47" s="23">
        <f t="shared" si="7"/>
        <v>-1</v>
      </c>
      <c r="V47" s="75"/>
      <c r="W47" s="23">
        <f t="shared" si="8"/>
        <v>-4.2182141285327379E-3</v>
      </c>
      <c r="X47" s="63"/>
    </row>
    <row r="48" spans="1:24">
      <c r="A48" s="15">
        <f t="shared" si="9"/>
        <v>2017</v>
      </c>
      <c r="B48" s="16" t="str">
        <f t="shared" si="10"/>
        <v>07</v>
      </c>
      <c r="C48" s="81">
        <v>6616610</v>
      </c>
      <c r="D48" s="81">
        <v>19918359</v>
      </c>
      <c r="E48" s="91">
        <f t="shared" si="11"/>
        <v>26534969</v>
      </c>
      <c r="F48" s="80">
        <f t="shared" si="2"/>
        <v>6616610</v>
      </c>
      <c r="G48" s="85">
        <f t="shared" si="3"/>
        <v>19918359</v>
      </c>
      <c r="H48" s="47">
        <v>26534969</v>
      </c>
      <c r="I48" s="23">
        <f t="shared" si="4"/>
        <v>0</v>
      </c>
      <c r="J48" s="17"/>
      <c r="K48" s="23">
        <f t="shared" si="5"/>
        <v>0</v>
      </c>
      <c r="L48" s="17"/>
      <c r="M48" s="81">
        <v>156000</v>
      </c>
      <c r="N48" s="61">
        <v>101004653.33000004</v>
      </c>
      <c r="O48" s="23">
        <f t="shared" si="6"/>
        <v>-0.9984555167028758</v>
      </c>
      <c r="P48" s="63"/>
      <c r="Q48" s="84">
        <v>0</v>
      </c>
      <c r="R48" s="81">
        <v>5237424052</v>
      </c>
      <c r="S48" s="61">
        <v>1127203421.1899998</v>
      </c>
      <c r="T48" s="61">
        <v>5259555563</v>
      </c>
      <c r="U48" s="23">
        <f t="shared" si="7"/>
        <v>-1</v>
      </c>
      <c r="V48" s="75"/>
      <c r="W48" s="23">
        <f t="shared" si="8"/>
        <v>-4.2078671353319441E-3</v>
      </c>
      <c r="X48" s="63"/>
    </row>
    <row r="49" spans="1:24">
      <c r="A49" s="15">
        <f t="shared" si="9"/>
        <v>2017</v>
      </c>
      <c r="B49" s="16" t="str">
        <f t="shared" si="10"/>
        <v>08</v>
      </c>
      <c r="C49" s="81">
        <v>5153123</v>
      </c>
      <c r="D49" s="81">
        <v>19918359</v>
      </c>
      <c r="E49" s="91">
        <f t="shared" si="11"/>
        <v>25071482</v>
      </c>
      <c r="F49" s="80">
        <f t="shared" si="2"/>
        <v>5153123</v>
      </c>
      <c r="G49" s="85">
        <f t="shared" si="3"/>
        <v>19918359</v>
      </c>
      <c r="H49" s="47">
        <v>25071482</v>
      </c>
      <c r="I49" s="23">
        <f t="shared" si="4"/>
        <v>0</v>
      </c>
      <c r="J49" s="17"/>
      <c r="K49" s="23">
        <f t="shared" si="5"/>
        <v>0</v>
      </c>
      <c r="L49" s="17"/>
      <c r="M49" s="81">
        <v>38734799</v>
      </c>
      <c r="N49" s="61">
        <v>-45517097.190000176</v>
      </c>
      <c r="O49" s="23">
        <f t="shared" si="6"/>
        <v>-1.8509944919886014</v>
      </c>
      <c r="P49" s="63"/>
      <c r="Q49" s="84">
        <v>0</v>
      </c>
      <c r="R49" s="81">
        <v>5243322874</v>
      </c>
      <c r="S49" s="61">
        <v>1075787501.9999998</v>
      </c>
      <c r="T49" s="61">
        <v>5265454385</v>
      </c>
      <c r="U49" s="23">
        <f t="shared" si="7"/>
        <v>-1</v>
      </c>
      <c r="V49" s="75"/>
      <c r="W49" s="23">
        <f t="shared" si="8"/>
        <v>-4.2031531149614443E-3</v>
      </c>
      <c r="X49" s="63"/>
    </row>
    <row r="50" spans="1:24">
      <c r="A50" s="15">
        <f t="shared" si="9"/>
        <v>2017</v>
      </c>
      <c r="B50" s="16" t="str">
        <f t="shared" si="10"/>
        <v>09</v>
      </c>
      <c r="C50" s="81">
        <v>4494512</v>
      </c>
      <c r="D50" s="81">
        <v>19918359</v>
      </c>
      <c r="E50" s="91">
        <f t="shared" si="11"/>
        <v>24412871</v>
      </c>
      <c r="F50" s="80">
        <f t="shared" si="2"/>
        <v>4494512</v>
      </c>
      <c r="G50" s="85">
        <f t="shared" si="3"/>
        <v>19918359</v>
      </c>
      <c r="H50" s="47">
        <v>24412871</v>
      </c>
      <c r="I50" s="23">
        <f t="shared" si="4"/>
        <v>0</v>
      </c>
      <c r="J50" s="17"/>
      <c r="K50" s="23">
        <f t="shared" si="5"/>
        <v>0</v>
      </c>
      <c r="L50" s="17"/>
      <c r="M50" s="81">
        <v>5681754</v>
      </c>
      <c r="N50" s="61">
        <v>72919733.999999881</v>
      </c>
      <c r="O50" s="23">
        <f t="shared" si="6"/>
        <v>-0.92208208000319902</v>
      </c>
      <c r="P50" s="63"/>
      <c r="Q50" s="84">
        <v>0</v>
      </c>
      <c r="R50" s="81">
        <v>5279638655</v>
      </c>
      <c r="S50" s="61">
        <v>1112391455.9999998</v>
      </c>
      <c r="T50" s="61">
        <v>5301770165</v>
      </c>
      <c r="U50" s="23">
        <f t="shared" si="7"/>
        <v>-1</v>
      </c>
      <c r="V50" s="75"/>
      <c r="W50" s="23">
        <f t="shared" si="8"/>
        <v>-4.1743623943004682E-3</v>
      </c>
      <c r="X50" s="63"/>
    </row>
    <row r="51" spans="1:24">
      <c r="A51" s="15">
        <f t="shared" si="9"/>
        <v>2017</v>
      </c>
      <c r="B51" s="16" t="str">
        <f t="shared" si="10"/>
        <v>10</v>
      </c>
      <c r="C51" s="81">
        <v>8397327</v>
      </c>
      <c r="D51" s="81">
        <v>19918359</v>
      </c>
      <c r="E51" s="91">
        <f t="shared" si="11"/>
        <v>28315686</v>
      </c>
      <c r="F51" s="80">
        <f t="shared" si="2"/>
        <v>8397327</v>
      </c>
      <c r="G51" s="85">
        <f t="shared" si="3"/>
        <v>19918359</v>
      </c>
      <c r="H51" s="47">
        <v>28315686</v>
      </c>
      <c r="I51" s="23">
        <f t="shared" si="4"/>
        <v>0</v>
      </c>
      <c r="J51" s="17"/>
      <c r="K51" s="23">
        <f t="shared" si="5"/>
        <v>0</v>
      </c>
      <c r="L51" s="17"/>
      <c r="M51" s="81">
        <v>55517470</v>
      </c>
      <c r="N51" s="61">
        <v>29212093</v>
      </c>
      <c r="O51" s="23">
        <f t="shared" si="6"/>
        <v>0.90049614041691561</v>
      </c>
      <c r="P51" s="63"/>
      <c r="Q51" s="84">
        <v>0</v>
      </c>
      <c r="R51" s="81">
        <v>5300224778</v>
      </c>
      <c r="S51" s="61">
        <v>1121017425.9999998</v>
      </c>
      <c r="T51" s="61">
        <v>5322356288</v>
      </c>
      <c r="U51" s="23">
        <f t="shared" si="7"/>
        <v>-1</v>
      </c>
      <c r="V51" s="75"/>
      <c r="W51" s="23">
        <f t="shared" si="8"/>
        <v>-4.1582165496696355E-3</v>
      </c>
      <c r="X51" s="63"/>
    </row>
    <row r="52" spans="1:24">
      <c r="A52" s="15">
        <f t="shared" si="9"/>
        <v>2017</v>
      </c>
      <c r="B52" s="16" t="str">
        <f t="shared" si="10"/>
        <v>11</v>
      </c>
      <c r="C52" s="81">
        <v>8425961</v>
      </c>
      <c r="D52" s="81">
        <v>19918359</v>
      </c>
      <c r="E52" s="91">
        <f t="shared" si="11"/>
        <v>28344320</v>
      </c>
      <c r="F52" s="80">
        <f t="shared" si="2"/>
        <v>8425961</v>
      </c>
      <c r="G52" s="85">
        <f t="shared" si="3"/>
        <v>19918359</v>
      </c>
      <c r="H52" s="47">
        <v>28344320</v>
      </c>
      <c r="I52" s="23">
        <f t="shared" si="4"/>
        <v>0</v>
      </c>
      <c r="J52" s="17"/>
      <c r="K52" s="23">
        <f t="shared" si="5"/>
        <v>0</v>
      </c>
      <c r="L52" s="17"/>
      <c r="M52" s="81">
        <v>51440632</v>
      </c>
      <c r="N52" s="61">
        <v>13862215</v>
      </c>
      <c r="O52" s="23">
        <f t="shared" si="6"/>
        <v>2.7108522700015834</v>
      </c>
      <c r="P52" s="63"/>
      <c r="Q52" s="84">
        <v>0</v>
      </c>
      <c r="R52" s="81">
        <v>5318441929</v>
      </c>
      <c r="S52" s="61">
        <v>1116662489.9999998</v>
      </c>
      <c r="T52" s="61">
        <v>5340573439</v>
      </c>
      <c r="U52" s="23">
        <f t="shared" si="7"/>
        <v>-1</v>
      </c>
      <c r="V52" s="75"/>
      <c r="W52" s="23">
        <f t="shared" si="8"/>
        <v>-4.144032518752172E-3</v>
      </c>
      <c r="X52" s="63"/>
    </row>
    <row r="53" spans="1:24">
      <c r="A53" s="15">
        <f t="shared" si="9"/>
        <v>2017</v>
      </c>
      <c r="B53" s="16" t="str">
        <f t="shared" si="10"/>
        <v>12</v>
      </c>
      <c r="C53" s="81">
        <v>9675778</v>
      </c>
      <c r="D53" s="81">
        <v>39836718</v>
      </c>
      <c r="E53" s="91">
        <f t="shared" si="11"/>
        <v>49512496</v>
      </c>
      <c r="F53" s="80">
        <f t="shared" si="2"/>
        <v>9675778</v>
      </c>
      <c r="G53" s="85">
        <f t="shared" si="3"/>
        <v>39836718</v>
      </c>
      <c r="H53" s="47">
        <v>49512496</v>
      </c>
      <c r="I53" s="23">
        <f t="shared" si="4"/>
        <v>0</v>
      </c>
      <c r="J53" s="17"/>
      <c r="K53" s="23">
        <f t="shared" si="5"/>
        <v>0</v>
      </c>
      <c r="L53" s="17"/>
      <c r="M53" s="81">
        <v>25904992</v>
      </c>
      <c r="N53" s="61">
        <v>-3367269</v>
      </c>
      <c r="O53" s="23">
        <f t="shared" si="6"/>
        <v>-8.6931756862905818</v>
      </c>
      <c r="P53" s="63"/>
      <c r="Q53" s="84">
        <v>0</v>
      </c>
      <c r="R53" s="81">
        <v>5320953853</v>
      </c>
      <c r="S53" s="61">
        <v>1110783294.9999998</v>
      </c>
      <c r="T53" s="61">
        <v>5343085365</v>
      </c>
      <c r="U53" s="23">
        <f t="shared" si="7"/>
        <v>-1</v>
      </c>
      <c r="V53" s="75"/>
      <c r="W53" s="23">
        <f t="shared" si="8"/>
        <v>-4.1420846735806816E-3</v>
      </c>
      <c r="X53" s="63"/>
    </row>
    <row r="54" spans="1:24">
      <c r="A54" s="15">
        <f t="shared" si="9"/>
        <v>2018</v>
      </c>
      <c r="B54" s="16" t="str">
        <f t="shared" si="10"/>
        <v>01</v>
      </c>
      <c r="C54" s="83">
        <v>844732</v>
      </c>
      <c r="D54" s="83">
        <v>19918359</v>
      </c>
      <c r="E54" s="91">
        <f t="shared" si="11"/>
        <v>20763091</v>
      </c>
      <c r="F54" s="80">
        <f t="shared" si="2"/>
        <v>844732</v>
      </c>
      <c r="G54" s="47">
        <v>19918359</v>
      </c>
      <c r="H54" s="47">
        <v>20763091</v>
      </c>
      <c r="I54" s="23">
        <f t="shared" si="4"/>
        <v>0</v>
      </c>
      <c r="J54" s="17"/>
      <c r="K54" s="23">
        <f t="shared" si="5"/>
        <v>0</v>
      </c>
      <c r="L54" s="17"/>
      <c r="M54" s="83">
        <v>251775</v>
      </c>
      <c r="N54" s="61">
        <v>117506248</v>
      </c>
      <c r="O54" s="23">
        <f t="shared" si="6"/>
        <v>-0.99785734797693482</v>
      </c>
      <c r="P54" s="63"/>
      <c r="Q54" s="84">
        <v>0</v>
      </c>
      <c r="R54" s="81">
        <v>5376277666</v>
      </c>
      <c r="S54" s="61">
        <v>1171659983</v>
      </c>
      <c r="T54" s="61">
        <v>5399714925</v>
      </c>
      <c r="U54" s="23">
        <f t="shared" si="7"/>
        <v>-1</v>
      </c>
      <c r="V54" s="75"/>
      <c r="W54" s="23">
        <f t="shared" si="8"/>
        <v>-4.3404622883864707E-3</v>
      </c>
      <c r="X54" s="63"/>
    </row>
    <row r="55" spans="1:24">
      <c r="A55" s="15">
        <f t="shared" si="9"/>
        <v>2018</v>
      </c>
      <c r="B55" s="16" t="str">
        <f t="shared" si="10"/>
        <v>02</v>
      </c>
      <c r="C55" s="81">
        <v>6554785</v>
      </c>
      <c r="D55" s="81">
        <v>21093574</v>
      </c>
      <c r="E55" s="91">
        <f t="shared" si="11"/>
        <v>27648359</v>
      </c>
      <c r="F55" s="80">
        <f t="shared" si="2"/>
        <v>6554825</v>
      </c>
      <c r="G55" s="47">
        <v>21093534</v>
      </c>
      <c r="H55" s="47">
        <v>27648359</v>
      </c>
      <c r="I55" s="23">
        <f t="shared" si="4"/>
        <v>-6.1023749680089168E-6</v>
      </c>
      <c r="J55" s="47"/>
      <c r="K55" s="23">
        <f t="shared" si="5"/>
        <v>1.8963157146778542E-6</v>
      </c>
      <c r="L55" s="47"/>
      <c r="M55" s="81">
        <v>17535245</v>
      </c>
      <c r="N55" s="61">
        <v>16534324</v>
      </c>
      <c r="O55" s="23">
        <f t="shared" si="6"/>
        <v>6.0535949337874317E-2</v>
      </c>
      <c r="P55" s="63"/>
      <c r="Q55" s="84">
        <v>0</v>
      </c>
      <c r="R55" s="81">
        <v>5398088708</v>
      </c>
      <c r="S55" s="61">
        <v>1166383264</v>
      </c>
      <c r="T55" s="61">
        <v>5421525968</v>
      </c>
      <c r="U55" s="23">
        <f t="shared" si="7"/>
        <v>-1</v>
      </c>
      <c r="V55" s="75"/>
      <c r="W55" s="23">
        <f t="shared" si="8"/>
        <v>-4.3230005976796493E-3</v>
      </c>
      <c r="X55" s="63"/>
    </row>
    <row r="56" spans="1:24">
      <c r="A56" s="15">
        <f t="shared" si="9"/>
        <v>2018</v>
      </c>
      <c r="B56" s="16" t="str">
        <f t="shared" si="10"/>
        <v>03</v>
      </c>
      <c r="C56" s="81">
        <v>1039702</v>
      </c>
      <c r="D56" s="81">
        <v>21093574</v>
      </c>
      <c r="E56" s="91">
        <f t="shared" si="11"/>
        <v>22133276</v>
      </c>
      <c r="F56" s="80">
        <f t="shared" si="2"/>
        <v>1039742</v>
      </c>
      <c r="G56" s="47">
        <v>21093534</v>
      </c>
      <c r="H56" s="47">
        <v>22133276</v>
      </c>
      <c r="I56" s="23">
        <f t="shared" si="4"/>
        <v>-3.8471082249302846E-5</v>
      </c>
      <c r="J56" s="17"/>
      <c r="K56" s="23">
        <f t="shared" si="5"/>
        <v>1.8963157146778542E-6</v>
      </c>
      <c r="L56" s="17"/>
      <c r="M56" s="81">
        <v>2534303</v>
      </c>
      <c r="N56" s="61">
        <v>25646477.730000019</v>
      </c>
      <c r="O56" s="23">
        <f t="shared" si="6"/>
        <v>-0.90118319456260099</v>
      </c>
      <c r="P56" s="63"/>
      <c r="Q56" s="84">
        <v>0</v>
      </c>
      <c r="R56" s="81">
        <v>5422320427.7283878</v>
      </c>
      <c r="S56" s="61">
        <v>1167798022</v>
      </c>
      <c r="T56" s="61">
        <v>5445757687.7299995</v>
      </c>
      <c r="U56" s="23">
        <f t="shared" si="7"/>
        <v>-1</v>
      </c>
      <c r="V56" s="75"/>
      <c r="W56" s="23">
        <f t="shared" si="8"/>
        <v>-4.303764755163253E-3</v>
      </c>
      <c r="X56" s="63"/>
    </row>
    <row r="57" spans="1:24">
      <c r="A57" s="15">
        <f t="shared" si="9"/>
        <v>2018</v>
      </c>
      <c r="B57" s="16" t="str">
        <f t="shared" si="10"/>
        <v>04</v>
      </c>
      <c r="C57" s="81">
        <v>7812368</v>
      </c>
      <c r="D57" s="81">
        <v>21093574</v>
      </c>
      <c r="E57" s="91">
        <f t="shared" si="11"/>
        <v>28905942</v>
      </c>
      <c r="F57" s="80">
        <f t="shared" si="2"/>
        <v>7812408</v>
      </c>
      <c r="G57" s="47">
        <v>21093534</v>
      </c>
      <c r="H57" s="47">
        <v>28905942</v>
      </c>
      <c r="I57" s="23">
        <f t="shared" si="4"/>
        <v>-5.1200602938505924E-6</v>
      </c>
      <c r="J57" s="17"/>
      <c r="K57" s="23">
        <f t="shared" si="5"/>
        <v>1.8963157146778542E-6</v>
      </c>
      <c r="L57" s="17"/>
      <c r="M57" s="81">
        <v>396431</v>
      </c>
      <c r="N57" s="61">
        <v>13158216.269999981</v>
      </c>
      <c r="O57" s="23">
        <f t="shared" si="6"/>
        <v>-0.96987198022395782</v>
      </c>
      <c r="P57" s="63"/>
      <c r="Q57" s="84">
        <v>0</v>
      </c>
      <c r="R57" s="81">
        <v>5465276897</v>
      </c>
      <c r="S57" s="61">
        <v>1161437029</v>
      </c>
      <c r="T57" s="61">
        <v>5465276897</v>
      </c>
      <c r="U57" s="23">
        <f t="shared" si="7"/>
        <v>-1</v>
      </c>
      <c r="V57" s="75"/>
      <c r="W57" s="23">
        <f t="shared" si="8"/>
        <v>0</v>
      </c>
      <c r="X57" s="63"/>
    </row>
    <row r="58" spans="1:24">
      <c r="A58" s="15">
        <f t="shared" si="9"/>
        <v>2018</v>
      </c>
      <c r="B58" s="16" t="str">
        <f t="shared" si="10"/>
        <v>05</v>
      </c>
      <c r="C58" s="81">
        <v>8438544</v>
      </c>
      <c r="D58" s="81">
        <v>21093574</v>
      </c>
      <c r="E58" s="91">
        <f t="shared" si="11"/>
        <v>29532118</v>
      </c>
      <c r="F58" s="80">
        <f t="shared" si="2"/>
        <v>8438584</v>
      </c>
      <c r="G58" s="47">
        <v>21093534</v>
      </c>
      <c r="H58" s="47">
        <v>29532118</v>
      </c>
      <c r="I58" s="23">
        <f t="shared" si="4"/>
        <v>-4.740131756664212E-6</v>
      </c>
      <c r="J58" s="17"/>
      <c r="K58" s="23">
        <f t="shared" si="5"/>
        <v>1.8963157146778542E-6</v>
      </c>
      <c r="L58" s="17"/>
      <c r="M58" s="81">
        <v>311319</v>
      </c>
      <c r="N58" s="61">
        <v>18007981</v>
      </c>
      <c r="O58" s="23">
        <f t="shared" si="6"/>
        <v>-0.9827121652338483</v>
      </c>
      <c r="P58" s="63"/>
      <c r="Q58" s="84">
        <v>0</v>
      </c>
      <c r="R58" s="81">
        <v>5490588831</v>
      </c>
      <c r="S58" s="61">
        <v>1154133076</v>
      </c>
      <c r="T58" s="61">
        <v>5490588831</v>
      </c>
      <c r="U58" s="23">
        <f t="shared" si="7"/>
        <v>-1</v>
      </c>
      <c r="V58" s="75"/>
      <c r="W58" s="23">
        <f t="shared" si="8"/>
        <v>0</v>
      </c>
      <c r="X58" s="63"/>
    </row>
    <row r="59" spans="1:24">
      <c r="A59" s="15">
        <f t="shared" si="9"/>
        <v>2018</v>
      </c>
      <c r="B59" s="16" t="str">
        <f t="shared" si="10"/>
        <v>06</v>
      </c>
      <c r="C59" s="81">
        <v>797390</v>
      </c>
      <c r="D59" s="81">
        <v>42187148</v>
      </c>
      <c r="E59" s="91">
        <f t="shared" si="11"/>
        <v>42984538</v>
      </c>
      <c r="F59" s="80">
        <f t="shared" si="2"/>
        <v>797470</v>
      </c>
      <c r="G59" s="47">
        <v>42187068</v>
      </c>
      <c r="H59" s="47">
        <v>42984538</v>
      </c>
      <c r="I59" s="23">
        <f t="shared" si="4"/>
        <v>-1.0031725331360875E-4</v>
      </c>
      <c r="J59" s="17"/>
      <c r="K59" s="23">
        <f t="shared" si="5"/>
        <v>1.8963157146778542E-6</v>
      </c>
      <c r="L59" s="17"/>
      <c r="M59" s="81">
        <v>309113</v>
      </c>
      <c r="N59" s="61">
        <v>-4687704</v>
      </c>
      <c r="O59" s="23">
        <f t="shared" si="6"/>
        <v>-1.0659412369040366</v>
      </c>
      <c r="P59" s="63"/>
      <c r="Q59" s="84">
        <v>0</v>
      </c>
      <c r="R59" s="81">
        <v>5485846261</v>
      </c>
      <c r="S59" s="61">
        <v>1154187942</v>
      </c>
      <c r="T59" s="61">
        <v>5485846261</v>
      </c>
      <c r="U59" s="23">
        <f t="shared" si="7"/>
        <v>-1</v>
      </c>
      <c r="V59" s="75"/>
      <c r="W59" s="23">
        <f t="shared" si="8"/>
        <v>0</v>
      </c>
      <c r="X59" s="63"/>
    </row>
    <row r="60" spans="1:24">
      <c r="A60" s="15">
        <f t="shared" si="9"/>
        <v>2018</v>
      </c>
      <c r="B60" s="16" t="str">
        <f t="shared" si="10"/>
        <v>07</v>
      </c>
      <c r="C60" s="81">
        <v>5142107</v>
      </c>
      <c r="D60" s="81">
        <v>21093574</v>
      </c>
      <c r="E60" s="91">
        <f t="shared" si="11"/>
        <v>26235681</v>
      </c>
      <c r="F60" s="80">
        <f t="shared" si="2"/>
        <v>5142147</v>
      </c>
      <c r="G60" s="47">
        <v>21093534</v>
      </c>
      <c r="H60" s="47">
        <v>26235681</v>
      </c>
      <c r="I60" s="23">
        <f t="shared" si="4"/>
        <v>-7.7788519076138485E-6</v>
      </c>
      <c r="J60" s="47"/>
      <c r="K60" s="23">
        <f t="shared" si="5"/>
        <v>1.8963157146778542E-6</v>
      </c>
      <c r="L60" s="47"/>
      <c r="M60" s="81">
        <v>0</v>
      </c>
      <c r="N60" s="61">
        <v>439024580</v>
      </c>
      <c r="O60" s="23">
        <f t="shared" si="6"/>
        <v>-1</v>
      </c>
      <c r="P60" s="63"/>
      <c r="Q60" s="84">
        <v>0</v>
      </c>
      <c r="R60" s="81">
        <v>5495555751</v>
      </c>
      <c r="S60" s="61">
        <v>1583503032</v>
      </c>
      <c r="T60" s="61">
        <v>5495555751</v>
      </c>
      <c r="U60" s="23">
        <f t="shared" si="7"/>
        <v>-1</v>
      </c>
      <c r="V60" s="75"/>
      <c r="W60" s="23">
        <f t="shared" si="8"/>
        <v>0</v>
      </c>
      <c r="X60" s="63"/>
    </row>
    <row r="61" spans="1:24">
      <c r="A61" s="15">
        <f t="shared" si="9"/>
        <v>2018</v>
      </c>
      <c r="B61" s="16" t="str">
        <f t="shared" si="10"/>
        <v>08</v>
      </c>
      <c r="C61" s="87">
        <v>9034195</v>
      </c>
      <c r="D61" s="87">
        <v>21093574</v>
      </c>
      <c r="E61" s="91">
        <f t="shared" si="11"/>
        <v>30127769</v>
      </c>
      <c r="F61" s="80">
        <f t="shared" si="2"/>
        <v>5160844</v>
      </c>
      <c r="G61" s="47">
        <v>21093534</v>
      </c>
      <c r="H61" s="47">
        <v>26254378</v>
      </c>
      <c r="I61" s="23">
        <f t="shared" si="4"/>
        <v>0.75052665804275431</v>
      </c>
      <c r="J61" s="47"/>
      <c r="K61" s="23">
        <f t="shared" si="5"/>
        <v>1.8963157146778542E-6</v>
      </c>
      <c r="L61" s="47"/>
      <c r="M61" s="87">
        <v>0</v>
      </c>
      <c r="N61" s="47">
        <v>11956053</v>
      </c>
      <c r="O61" s="23">
        <f t="shared" si="6"/>
        <v>-1</v>
      </c>
      <c r="P61" s="47"/>
      <c r="Q61" s="89">
        <v>0</v>
      </c>
      <c r="R61" s="87">
        <v>5510136792</v>
      </c>
      <c r="S61" s="47">
        <v>1580878044</v>
      </c>
      <c r="T61" s="47">
        <v>5510136792</v>
      </c>
      <c r="U61" s="23">
        <f t="shared" si="7"/>
        <v>-1</v>
      </c>
      <c r="V61" s="88"/>
      <c r="W61" s="23">
        <f t="shared" si="8"/>
        <v>0</v>
      </c>
      <c r="X61" s="47"/>
    </row>
    <row r="62" spans="1:24">
      <c r="A62" s="15">
        <f t="shared" si="9"/>
        <v>2018</v>
      </c>
      <c r="B62" s="16" t="str">
        <f t="shared" si="10"/>
        <v>09</v>
      </c>
      <c r="C62" s="81">
        <v>3935253</v>
      </c>
      <c r="D62" s="81">
        <v>21093574</v>
      </c>
      <c r="E62" s="91">
        <f t="shared" si="11"/>
        <v>25028827</v>
      </c>
      <c r="F62" s="80">
        <f t="shared" si="2"/>
        <v>7808684</v>
      </c>
      <c r="G62" s="47">
        <v>21093534</v>
      </c>
      <c r="H62" s="47">
        <v>28902218</v>
      </c>
      <c r="I62" s="23">
        <f t="shared" si="4"/>
        <v>-0.49604145845830105</v>
      </c>
      <c r="J62" s="17"/>
      <c r="K62" s="23">
        <f t="shared" si="5"/>
        <v>1.8963157146778542E-6</v>
      </c>
      <c r="L62" s="17"/>
      <c r="M62" s="81">
        <v>0</v>
      </c>
      <c r="N62" s="62">
        <v>-8998428</v>
      </c>
      <c r="O62" s="23">
        <f t="shared" si="6"/>
        <v>-1</v>
      </c>
      <c r="P62" s="63"/>
      <c r="Q62" s="84">
        <v>0</v>
      </c>
      <c r="R62" s="81">
        <v>5530573717</v>
      </c>
      <c r="S62" s="61">
        <v>1551442691</v>
      </c>
      <c r="T62" s="61">
        <v>5530573717</v>
      </c>
      <c r="U62" s="23">
        <f t="shared" si="7"/>
        <v>-1</v>
      </c>
      <c r="V62" s="75"/>
      <c r="W62" s="23">
        <f t="shared" si="8"/>
        <v>0</v>
      </c>
      <c r="X62" s="63"/>
    </row>
    <row r="63" spans="1:24">
      <c r="A63" s="15">
        <f t="shared" si="9"/>
        <v>2018</v>
      </c>
      <c r="B63" s="16" t="str">
        <f t="shared" si="10"/>
        <v>10</v>
      </c>
      <c r="C63" s="81">
        <v>6009009</v>
      </c>
      <c r="D63" s="81">
        <v>21093574</v>
      </c>
      <c r="E63" s="91">
        <f t="shared" si="11"/>
        <v>27102583</v>
      </c>
      <c r="F63" s="80">
        <f t="shared" si="2"/>
        <v>6009049</v>
      </c>
      <c r="G63" s="47">
        <v>21093534</v>
      </c>
      <c r="H63" s="47">
        <v>27102583</v>
      </c>
      <c r="I63" s="23">
        <f t="shared" si="4"/>
        <v>-6.6566273632107098E-6</v>
      </c>
      <c r="J63" s="47"/>
      <c r="K63" s="23">
        <f t="shared" si="5"/>
        <v>1.8963157146778542E-6</v>
      </c>
      <c r="L63" s="47"/>
      <c r="M63" s="81">
        <v>569626</v>
      </c>
      <c r="N63" s="61">
        <v>13730662</v>
      </c>
      <c r="O63" s="23">
        <f t="shared" si="6"/>
        <v>-0.95851430906973023</v>
      </c>
      <c r="P63" s="63"/>
      <c r="Q63" s="84">
        <v>0</v>
      </c>
      <c r="R63" s="81">
        <v>5547134702</v>
      </c>
      <c r="S63" s="61">
        <v>1548612368</v>
      </c>
      <c r="T63" s="61">
        <v>5547134702</v>
      </c>
      <c r="U63" s="23">
        <f t="shared" si="7"/>
        <v>-1</v>
      </c>
      <c r="V63" s="75"/>
      <c r="W63" s="23">
        <f t="shared" si="8"/>
        <v>0</v>
      </c>
      <c r="X63" s="63"/>
    </row>
    <row r="64" spans="1:24">
      <c r="A64" s="15">
        <f t="shared" si="9"/>
        <v>2018</v>
      </c>
      <c r="B64" s="16" t="str">
        <f t="shared" si="10"/>
        <v>11</v>
      </c>
      <c r="C64" s="81">
        <v>606361</v>
      </c>
      <c r="D64" s="81">
        <v>21093534</v>
      </c>
      <c r="E64" s="91">
        <f t="shared" si="11"/>
        <v>21699895</v>
      </c>
      <c r="F64" s="80">
        <f t="shared" si="2"/>
        <v>606361</v>
      </c>
      <c r="G64" s="47">
        <v>21093534</v>
      </c>
      <c r="H64" s="47">
        <v>21699895</v>
      </c>
      <c r="I64" s="23">
        <f t="shared" si="4"/>
        <v>0</v>
      </c>
      <c r="J64" s="47"/>
      <c r="K64" s="23">
        <f t="shared" si="5"/>
        <v>0</v>
      </c>
      <c r="L64" s="47"/>
      <c r="M64" s="81">
        <v>0</v>
      </c>
      <c r="N64" s="61">
        <v>16019597.919999957</v>
      </c>
      <c r="O64" s="23">
        <f t="shared" si="6"/>
        <v>-1</v>
      </c>
      <c r="P64" s="63"/>
      <c r="Q64" s="84">
        <v>0</v>
      </c>
      <c r="R64" s="81">
        <v>5561030229</v>
      </c>
      <c r="S64" s="61">
        <v>1550736440.5899999</v>
      </c>
      <c r="T64" s="61">
        <v>5561030227.3299999</v>
      </c>
      <c r="U64" s="23">
        <f t="shared" si="7"/>
        <v>-1</v>
      </c>
      <c r="V64" s="75"/>
      <c r="W64" s="23">
        <f t="shared" si="8"/>
        <v>3.0030400388625367E-10</v>
      </c>
      <c r="X64" s="63"/>
    </row>
    <row r="65" spans="1:24">
      <c r="A65" s="15">
        <f t="shared" si="9"/>
        <v>2018</v>
      </c>
      <c r="B65" s="16" t="str">
        <f t="shared" si="10"/>
        <v>12</v>
      </c>
      <c r="C65" s="81">
        <v>1553461</v>
      </c>
      <c r="D65" s="81">
        <v>40624584</v>
      </c>
      <c r="E65" s="91">
        <f t="shared" si="11"/>
        <v>42178045</v>
      </c>
      <c r="F65" s="80">
        <f t="shared" si="2"/>
        <v>1553461</v>
      </c>
      <c r="G65" s="47">
        <v>40624584</v>
      </c>
      <c r="H65" s="47">
        <v>42178045</v>
      </c>
      <c r="I65" s="23">
        <f t="shared" si="4"/>
        <v>0</v>
      </c>
      <c r="J65" s="17"/>
      <c r="K65" s="23">
        <f t="shared" si="5"/>
        <v>0</v>
      </c>
      <c r="L65" s="17"/>
      <c r="M65" s="81">
        <v>0</v>
      </c>
      <c r="N65" s="61">
        <v>-8543080.2899999619</v>
      </c>
      <c r="O65" s="23">
        <f t="shared" si="6"/>
        <v>-1</v>
      </c>
      <c r="P65" s="63"/>
      <c r="Q65" s="84">
        <v>0</v>
      </c>
      <c r="R65" s="81">
        <v>5549840620</v>
      </c>
      <c r="S65" s="61">
        <v>1553382967.5899999</v>
      </c>
      <c r="T65" s="61">
        <v>5549840620.04</v>
      </c>
      <c r="U65" s="23">
        <f t="shared" si="7"/>
        <v>-1</v>
      </c>
      <c r="V65" s="75"/>
      <c r="W65" s="23">
        <f t="shared" si="8"/>
        <v>-7.2074568535640537E-12</v>
      </c>
      <c r="X65" s="63"/>
    </row>
    <row r="66" spans="1:24">
      <c r="A66" s="15">
        <f t="shared" si="9"/>
        <v>2019</v>
      </c>
      <c r="B66" s="16" t="str">
        <f t="shared" si="10"/>
        <v>01</v>
      </c>
      <c r="C66" s="81">
        <v>828116</v>
      </c>
      <c r="D66" s="81">
        <v>20312292</v>
      </c>
      <c r="E66" s="91">
        <f t="shared" si="11"/>
        <v>21140408</v>
      </c>
      <c r="F66" s="80">
        <f t="shared" si="2"/>
        <v>828116</v>
      </c>
      <c r="G66" s="47">
        <v>20312292</v>
      </c>
      <c r="H66" s="47">
        <v>21140408</v>
      </c>
      <c r="I66" s="23">
        <f t="shared" si="4"/>
        <v>0</v>
      </c>
      <c r="J66" s="17"/>
      <c r="K66" s="23">
        <f t="shared" si="5"/>
        <v>0</v>
      </c>
      <c r="L66" s="17"/>
      <c r="M66" s="81">
        <v>828116</v>
      </c>
      <c r="N66" s="61">
        <v>-67689695.040000007</v>
      </c>
      <c r="O66" s="23">
        <f t="shared" si="6"/>
        <v>-1.0122340040018003</v>
      </c>
      <c r="P66" s="63"/>
      <c r="Q66" s="84">
        <v>0</v>
      </c>
      <c r="R66" s="81">
        <v>5482389851</v>
      </c>
      <c r="S66" s="61">
        <v>1553144041.5899992</v>
      </c>
      <c r="T66" s="61">
        <v>5482389851</v>
      </c>
      <c r="U66" s="23">
        <f t="shared" si="7"/>
        <v>-1</v>
      </c>
      <c r="V66" s="75"/>
      <c r="W66" s="23">
        <f t="shared" si="8"/>
        <v>0</v>
      </c>
      <c r="X66" s="63"/>
    </row>
    <row r="67" spans="1:24">
      <c r="A67" s="15">
        <f t="shared" si="9"/>
        <v>2019</v>
      </c>
      <c r="B67" s="16" t="str">
        <f t="shared" si="10"/>
        <v>02</v>
      </c>
      <c r="C67" s="81">
        <v>13888979</v>
      </c>
      <c r="D67" s="81">
        <v>21531016</v>
      </c>
      <c r="E67" s="91">
        <f t="shared" si="11"/>
        <v>35419995</v>
      </c>
      <c r="F67" s="80">
        <f t="shared" si="2"/>
        <v>13888979</v>
      </c>
      <c r="G67" s="47">
        <v>21531016</v>
      </c>
      <c r="H67" s="47">
        <v>35419995</v>
      </c>
      <c r="I67" s="23">
        <f t="shared" si="4"/>
        <v>0</v>
      </c>
      <c r="J67" s="47"/>
      <c r="K67" s="23">
        <f t="shared" si="5"/>
        <v>0</v>
      </c>
      <c r="L67" s="47"/>
      <c r="M67" s="81">
        <v>2128780</v>
      </c>
      <c r="N67" s="61">
        <v>203510599.41000003</v>
      </c>
      <c r="O67" s="23">
        <f t="shared" si="6"/>
        <v>-0.98953970944918068</v>
      </c>
      <c r="P67" s="63"/>
      <c r="Q67" s="81">
        <v>1171165</v>
      </c>
      <c r="R67" s="81">
        <v>5482389851</v>
      </c>
      <c r="S67" s="61">
        <v>1671791023.9999993</v>
      </c>
      <c r="T67" s="61">
        <v>5567253468</v>
      </c>
      <c r="U67" s="23">
        <f t="shared" si="7"/>
        <v>-0.99929945490603378</v>
      </c>
      <c r="V67" s="75"/>
      <c r="W67" s="23">
        <f t="shared" si="8"/>
        <v>-1.5243354283721255E-2</v>
      </c>
      <c r="X67" s="63"/>
    </row>
    <row r="68" spans="1:24">
      <c r="A68" s="15">
        <f t="shared" si="9"/>
        <v>2019</v>
      </c>
      <c r="B68" s="16" t="str">
        <f t="shared" si="10"/>
        <v>03</v>
      </c>
      <c r="C68" s="81">
        <v>4741371</v>
      </c>
      <c r="D68" s="81">
        <v>21531016</v>
      </c>
      <c r="E68" s="91">
        <f t="shared" si="11"/>
        <v>26272387</v>
      </c>
      <c r="F68" s="80">
        <f t="shared" si="2"/>
        <v>4741371</v>
      </c>
      <c r="G68" s="47">
        <v>21531016</v>
      </c>
      <c r="H68" s="47">
        <v>26272387</v>
      </c>
      <c r="I68" s="23">
        <f t="shared" si="4"/>
        <v>0</v>
      </c>
      <c r="J68" s="47"/>
      <c r="K68" s="23">
        <f t="shared" si="5"/>
        <v>0</v>
      </c>
      <c r="L68" s="47"/>
      <c r="M68" s="81">
        <v>257884</v>
      </c>
      <c r="N68" s="61">
        <v>184972907.99999994</v>
      </c>
      <c r="O68" s="23">
        <f t="shared" si="6"/>
        <v>-0.99860582826540201</v>
      </c>
      <c r="P68" s="63"/>
      <c r="Q68" s="84">
        <v>0</v>
      </c>
      <c r="R68" s="81">
        <v>5693568578</v>
      </c>
      <c r="S68" s="61">
        <v>1730448821.9999993</v>
      </c>
      <c r="T68" s="61">
        <v>5693568578</v>
      </c>
      <c r="U68" s="23">
        <f t="shared" si="7"/>
        <v>-1</v>
      </c>
      <c r="V68" s="75"/>
      <c r="W68" s="23">
        <f t="shared" si="8"/>
        <v>0</v>
      </c>
      <c r="X68" s="63"/>
    </row>
    <row r="69" spans="1:24">
      <c r="A69" s="15">
        <f t="shared" si="9"/>
        <v>2019</v>
      </c>
      <c r="B69" s="16" t="str">
        <f t="shared" si="10"/>
        <v>04</v>
      </c>
      <c r="C69" s="81">
        <v>4138328</v>
      </c>
      <c r="D69" s="81">
        <v>21531016</v>
      </c>
      <c r="E69" s="91">
        <f t="shared" si="11"/>
        <v>25669344</v>
      </c>
      <c r="F69" s="80">
        <f t="shared" si="2"/>
        <v>4138328</v>
      </c>
      <c r="G69" s="47">
        <v>21531016</v>
      </c>
      <c r="H69" s="47">
        <v>25669344</v>
      </c>
      <c r="I69" s="23">
        <f t="shared" si="4"/>
        <v>0</v>
      </c>
      <c r="J69" s="17"/>
      <c r="K69" s="23">
        <f t="shared" si="5"/>
        <v>0</v>
      </c>
      <c r="L69" s="17"/>
      <c r="M69" s="81">
        <v>0</v>
      </c>
      <c r="N69" s="61">
        <v>149648290</v>
      </c>
      <c r="O69" s="23">
        <f t="shared" si="6"/>
        <v>-1</v>
      </c>
      <c r="P69" s="63"/>
      <c r="Q69" s="84">
        <v>0</v>
      </c>
      <c r="R69" s="81">
        <v>5823512889</v>
      </c>
      <c r="S69" s="61">
        <v>1750152800.9999993</v>
      </c>
      <c r="T69" s="61">
        <v>5823512889</v>
      </c>
      <c r="U69" s="23">
        <f t="shared" si="7"/>
        <v>-1</v>
      </c>
      <c r="V69" s="75"/>
      <c r="W69" s="23">
        <f t="shared" si="8"/>
        <v>0</v>
      </c>
      <c r="X69" s="63"/>
    </row>
    <row r="70" spans="1:24">
      <c r="A70" s="15">
        <f t="shared" si="9"/>
        <v>2019</v>
      </c>
      <c r="B70" s="16" t="str">
        <f t="shared" si="10"/>
        <v>05</v>
      </c>
      <c r="C70" s="81">
        <v>4476757</v>
      </c>
      <c r="D70" s="81">
        <v>21531016</v>
      </c>
      <c r="E70" s="91">
        <f t="shared" ref="E70:E101" si="12">C70+D70</f>
        <v>26007773</v>
      </c>
      <c r="F70" s="80">
        <f t="shared" si="2"/>
        <v>4476757</v>
      </c>
      <c r="G70" s="47">
        <v>21531016</v>
      </c>
      <c r="H70" s="47">
        <v>26007773</v>
      </c>
      <c r="I70" s="23">
        <f t="shared" si="4"/>
        <v>0</v>
      </c>
      <c r="J70" s="17"/>
      <c r="K70" s="23">
        <f t="shared" si="5"/>
        <v>0</v>
      </c>
      <c r="L70" s="17"/>
      <c r="M70" s="81">
        <v>0</v>
      </c>
      <c r="N70" s="61">
        <v>147524134</v>
      </c>
      <c r="O70" s="23">
        <f t="shared" si="6"/>
        <v>-1</v>
      </c>
      <c r="P70" s="63"/>
      <c r="Q70" s="84">
        <v>0</v>
      </c>
      <c r="R70" s="81">
        <v>5947459420</v>
      </c>
      <c r="S70" s="61">
        <v>1773730403.9999993</v>
      </c>
      <c r="T70" s="61">
        <v>5947459420</v>
      </c>
      <c r="U70" s="23">
        <f t="shared" si="7"/>
        <v>-1</v>
      </c>
      <c r="V70" s="75"/>
      <c r="W70" s="23">
        <f t="shared" si="8"/>
        <v>0</v>
      </c>
      <c r="X70" s="63"/>
    </row>
    <row r="71" spans="1:24">
      <c r="A71" s="15">
        <f t="shared" si="9"/>
        <v>2019</v>
      </c>
      <c r="B71" s="16" t="str">
        <f t="shared" si="10"/>
        <v>06</v>
      </c>
      <c r="C71" s="81">
        <v>0</v>
      </c>
      <c r="D71" s="81">
        <v>43062032</v>
      </c>
      <c r="E71" s="91">
        <f t="shared" si="12"/>
        <v>43062032</v>
      </c>
      <c r="F71" s="80">
        <f t="shared" ref="F71:F125" si="13">+H71-G71</f>
        <v>0</v>
      </c>
      <c r="G71" s="47">
        <v>43062032</v>
      </c>
      <c r="H71" s="47">
        <v>43062032</v>
      </c>
      <c r="I71" s="23" t="str">
        <f t="shared" ref="I71:I125" si="14">IFERROR((C71/F71)-1,"NA")</f>
        <v>NA</v>
      </c>
      <c r="J71" s="47"/>
      <c r="K71" s="23">
        <f t="shared" ref="K71:K125" si="15">IFERROR((D71/G71)-1,"")</f>
        <v>0</v>
      </c>
      <c r="L71" s="47"/>
      <c r="M71" s="81">
        <v>0</v>
      </c>
      <c r="N71" s="61">
        <v>148105779</v>
      </c>
      <c r="O71" s="23">
        <f t="shared" ref="O71:O125" si="16">(M71/N71)-1</f>
        <v>-1</v>
      </c>
      <c r="P71" s="63"/>
      <c r="Q71" s="84">
        <v>0</v>
      </c>
      <c r="R71" s="81">
        <v>6071861248</v>
      </c>
      <c r="S71" s="61">
        <v>1797434354.9999993</v>
      </c>
      <c r="T71" s="61">
        <v>6071861248</v>
      </c>
      <c r="U71" s="23">
        <f t="shared" ref="U71:U125" si="17">(Q71/S71)-1</f>
        <v>-1</v>
      </c>
      <c r="V71" s="75"/>
      <c r="W71" s="23">
        <f t="shared" ref="W71:W125" si="18">(R71/T71)-1</f>
        <v>0</v>
      </c>
      <c r="X71" s="63"/>
    </row>
    <row r="72" spans="1:24">
      <c r="A72" s="15">
        <f t="shared" si="9"/>
        <v>2019</v>
      </c>
      <c r="B72" s="16" t="str">
        <f t="shared" si="10"/>
        <v>07</v>
      </c>
      <c r="C72" s="81">
        <v>8655880</v>
      </c>
      <c r="D72" s="81">
        <v>21531016</v>
      </c>
      <c r="E72" s="91">
        <f t="shared" si="12"/>
        <v>30186896</v>
      </c>
      <c r="F72" s="80">
        <f t="shared" si="13"/>
        <v>0</v>
      </c>
      <c r="G72" s="47">
        <v>30186896</v>
      </c>
      <c r="H72" s="47">
        <v>30186896</v>
      </c>
      <c r="I72" s="23" t="str">
        <f t="shared" si="14"/>
        <v>NA</v>
      </c>
      <c r="J72" s="47"/>
      <c r="K72" s="23">
        <f t="shared" si="15"/>
        <v>-0.28674296290681889</v>
      </c>
      <c r="L72" s="47"/>
      <c r="M72" s="81">
        <v>0</v>
      </c>
      <c r="N72" s="61">
        <v>200660074</v>
      </c>
      <c r="O72" s="23">
        <f t="shared" si="16"/>
        <v>-1</v>
      </c>
      <c r="P72" s="63"/>
      <c r="Q72" s="84">
        <v>0</v>
      </c>
      <c r="R72" s="81">
        <v>6258485206</v>
      </c>
      <c r="S72" s="61">
        <v>1811470470.9999993</v>
      </c>
      <c r="T72" s="61">
        <v>6258485206</v>
      </c>
      <c r="U72" s="23">
        <f t="shared" si="17"/>
        <v>-1</v>
      </c>
      <c r="V72" s="75"/>
      <c r="W72" s="23">
        <f t="shared" si="18"/>
        <v>0</v>
      </c>
      <c r="X72" s="63"/>
    </row>
    <row r="73" spans="1:24">
      <c r="A73" s="15">
        <f t="shared" si="9"/>
        <v>2019</v>
      </c>
      <c r="B73" s="16" t="str">
        <f t="shared" si="10"/>
        <v>08</v>
      </c>
      <c r="C73" s="81">
        <v>192800</v>
      </c>
      <c r="D73" s="81">
        <v>21531016</v>
      </c>
      <c r="E73" s="91">
        <f t="shared" si="12"/>
        <v>21723816</v>
      </c>
      <c r="F73" s="80">
        <f t="shared" si="13"/>
        <v>192800</v>
      </c>
      <c r="G73" s="47">
        <v>21531016</v>
      </c>
      <c r="H73" s="47">
        <v>21723816</v>
      </c>
      <c r="I73" s="23">
        <f t="shared" si="14"/>
        <v>0</v>
      </c>
      <c r="J73" s="47"/>
      <c r="K73" s="23">
        <f t="shared" si="15"/>
        <v>0</v>
      </c>
      <c r="L73" s="47"/>
      <c r="M73" s="81">
        <v>145000</v>
      </c>
      <c r="N73" s="61">
        <v>147466673.00000012</v>
      </c>
      <c r="O73" s="23">
        <f t="shared" si="16"/>
        <v>-0.99901672698617128</v>
      </c>
      <c r="P73" s="63"/>
      <c r="Q73" s="84">
        <v>0</v>
      </c>
      <c r="R73" s="81">
        <v>6382581884</v>
      </c>
      <c r="S73" s="61">
        <v>1834840465.9999993</v>
      </c>
      <c r="T73" s="61">
        <v>6382581884</v>
      </c>
      <c r="U73" s="23">
        <f t="shared" si="17"/>
        <v>-1</v>
      </c>
      <c r="V73" s="75"/>
      <c r="W73" s="23">
        <f t="shared" si="18"/>
        <v>0</v>
      </c>
      <c r="X73" s="63"/>
    </row>
    <row r="74" spans="1:24">
      <c r="A74" s="15">
        <f t="shared" si="9"/>
        <v>2019</v>
      </c>
      <c r="B74" s="16" t="str">
        <f t="shared" si="10"/>
        <v>09</v>
      </c>
      <c r="C74" s="81">
        <v>0</v>
      </c>
      <c r="D74" s="81">
        <v>21531016</v>
      </c>
      <c r="E74" s="91">
        <f t="shared" si="12"/>
        <v>21531016</v>
      </c>
      <c r="F74" s="80">
        <f t="shared" si="13"/>
        <v>0</v>
      </c>
      <c r="G74" s="47">
        <v>21531016</v>
      </c>
      <c r="H74" s="47">
        <v>21531016</v>
      </c>
      <c r="I74" s="23" t="str">
        <f t="shared" si="14"/>
        <v>NA</v>
      </c>
      <c r="J74" s="47"/>
      <c r="K74" s="23">
        <f t="shared" si="15"/>
        <v>0</v>
      </c>
      <c r="L74" s="47"/>
      <c r="M74" s="81">
        <v>0</v>
      </c>
      <c r="N74" s="61">
        <v>148502655</v>
      </c>
      <c r="O74" s="23">
        <f t="shared" si="16"/>
        <v>-1</v>
      </c>
      <c r="P74" s="63"/>
      <c r="Q74" s="84">
        <v>0</v>
      </c>
      <c r="R74" s="81">
        <v>6506414701</v>
      </c>
      <c r="S74" s="61">
        <v>1859510303.9999993</v>
      </c>
      <c r="T74" s="61">
        <v>6506414701</v>
      </c>
      <c r="U74" s="23">
        <f t="shared" si="17"/>
        <v>-1</v>
      </c>
      <c r="V74" s="75"/>
      <c r="W74" s="23">
        <f t="shared" si="18"/>
        <v>0</v>
      </c>
      <c r="X74" s="63"/>
    </row>
    <row r="75" spans="1:24">
      <c r="A75" s="15">
        <f t="shared" si="9"/>
        <v>2019</v>
      </c>
      <c r="B75" s="16" t="str">
        <f t="shared" si="10"/>
        <v>10</v>
      </c>
      <c r="C75" s="81">
        <v>5246199</v>
      </c>
      <c r="D75" s="81">
        <v>21531016</v>
      </c>
      <c r="E75" s="91">
        <f t="shared" si="12"/>
        <v>26777215</v>
      </c>
      <c r="F75" s="80">
        <f t="shared" si="13"/>
        <v>5295999</v>
      </c>
      <c r="G75" s="47">
        <v>21531016</v>
      </c>
      <c r="H75" s="47">
        <v>26827015</v>
      </c>
      <c r="I75" s="23">
        <f t="shared" si="14"/>
        <v>-9.4033250383921407E-3</v>
      </c>
      <c r="J75" s="47"/>
      <c r="K75" s="23">
        <f t="shared" si="15"/>
        <v>0</v>
      </c>
      <c r="L75" s="47"/>
      <c r="M75" s="81">
        <v>49800</v>
      </c>
      <c r="N75" s="61">
        <v>143528786</v>
      </c>
      <c r="O75" s="23">
        <f t="shared" si="16"/>
        <v>-0.9996530312741585</v>
      </c>
      <c r="P75" s="63"/>
      <c r="Q75" s="84">
        <v>0</v>
      </c>
      <c r="R75" s="81">
        <v>6632122107</v>
      </c>
      <c r="S75" s="61">
        <v>1877331683.9999993</v>
      </c>
      <c r="T75" s="61">
        <v>6632122107</v>
      </c>
      <c r="U75" s="23">
        <f t="shared" si="17"/>
        <v>-1</v>
      </c>
      <c r="V75" s="75"/>
      <c r="W75" s="23">
        <f t="shared" si="18"/>
        <v>0</v>
      </c>
      <c r="X75" s="63"/>
    </row>
    <row r="76" spans="1:24">
      <c r="A76" s="15">
        <f t="shared" si="9"/>
        <v>2019</v>
      </c>
      <c r="B76" s="16" t="str">
        <f t="shared" si="10"/>
        <v>11</v>
      </c>
      <c r="C76" s="81">
        <v>1841446</v>
      </c>
      <c r="D76" s="81">
        <v>21531016</v>
      </c>
      <c r="E76" s="91">
        <f t="shared" si="12"/>
        <v>23372462</v>
      </c>
      <c r="F76" s="80">
        <f t="shared" si="13"/>
        <v>1791646</v>
      </c>
      <c r="G76" s="47">
        <v>21531016</v>
      </c>
      <c r="H76" s="47">
        <v>23322662</v>
      </c>
      <c r="I76" s="23">
        <f t="shared" si="14"/>
        <v>2.7795669457024497E-2</v>
      </c>
      <c r="J76" s="17"/>
      <c r="K76" s="23">
        <f t="shared" si="15"/>
        <v>0</v>
      </c>
      <c r="L76" s="17"/>
      <c r="M76" s="81">
        <v>1162676</v>
      </c>
      <c r="N76" s="61">
        <v>144235288</v>
      </c>
      <c r="O76" s="23">
        <f t="shared" si="16"/>
        <v>-0.99193903228452662</v>
      </c>
      <c r="P76" s="63"/>
      <c r="Q76" s="84">
        <v>0</v>
      </c>
      <c r="R76" s="81">
        <v>6752563488</v>
      </c>
      <c r="S76" s="61">
        <v>1901125590.9999993</v>
      </c>
      <c r="T76" s="61">
        <v>6752563488</v>
      </c>
      <c r="U76" s="23">
        <f t="shared" si="17"/>
        <v>-1</v>
      </c>
      <c r="V76" s="75"/>
      <c r="W76" s="23">
        <f t="shared" si="18"/>
        <v>0</v>
      </c>
      <c r="X76" s="63"/>
    </row>
    <row r="77" spans="1:24">
      <c r="A77" s="15">
        <f t="shared" si="9"/>
        <v>2019</v>
      </c>
      <c r="B77" s="16" t="str">
        <f t="shared" si="10"/>
        <v>12</v>
      </c>
      <c r="C77" s="81">
        <v>1118770</v>
      </c>
      <c r="D77" s="81">
        <v>43062032</v>
      </c>
      <c r="E77" s="91">
        <f t="shared" si="12"/>
        <v>44180802</v>
      </c>
      <c r="F77" s="80">
        <f t="shared" si="13"/>
        <v>1118770</v>
      </c>
      <c r="G77" s="47">
        <v>43062032</v>
      </c>
      <c r="H77" s="47">
        <v>44180802</v>
      </c>
      <c r="I77" s="23">
        <f t="shared" si="14"/>
        <v>0</v>
      </c>
      <c r="J77" s="17"/>
      <c r="K77" s="23">
        <f t="shared" si="15"/>
        <v>0</v>
      </c>
      <c r="L77" s="17"/>
      <c r="M77" s="81">
        <v>0</v>
      </c>
      <c r="N77" s="61">
        <v>-623335099</v>
      </c>
      <c r="O77" s="23">
        <f t="shared" si="16"/>
        <v>-1</v>
      </c>
      <c r="P77" s="63"/>
      <c r="Q77" s="84">
        <v>0</v>
      </c>
      <c r="R77" s="81">
        <v>6871014963</v>
      </c>
      <c r="S77" s="61">
        <v>1159339016.9999993</v>
      </c>
      <c r="T77" s="61">
        <v>6871014963</v>
      </c>
      <c r="U77" s="23">
        <f t="shared" si="17"/>
        <v>-1</v>
      </c>
      <c r="V77" s="75"/>
      <c r="W77" s="23">
        <f t="shared" si="18"/>
        <v>0</v>
      </c>
      <c r="X77" s="63"/>
    </row>
    <row r="78" spans="1:24" s="52" customFormat="1">
      <c r="A78" s="48">
        <f t="shared" si="9"/>
        <v>2020</v>
      </c>
      <c r="B78" s="49" t="str">
        <f t="shared" si="10"/>
        <v>01</v>
      </c>
      <c r="C78" s="81">
        <v>7103195</v>
      </c>
      <c r="D78" s="81">
        <v>21531016</v>
      </c>
      <c r="E78" s="91">
        <f t="shared" si="12"/>
        <v>28634211</v>
      </c>
      <c r="F78" s="80">
        <f t="shared" si="13"/>
        <v>7258195</v>
      </c>
      <c r="G78" s="51">
        <v>21531016</v>
      </c>
      <c r="H78" s="51">
        <v>28789211</v>
      </c>
      <c r="I78" s="23">
        <f t="shared" si="14"/>
        <v>-2.1355171637025494E-2</v>
      </c>
      <c r="J78" s="50"/>
      <c r="K78" s="23">
        <f t="shared" si="15"/>
        <v>0</v>
      </c>
      <c r="L78" s="50"/>
      <c r="M78" s="81">
        <v>530100</v>
      </c>
      <c r="N78" s="64">
        <v>256740154.00000095</v>
      </c>
      <c r="O78" s="23">
        <f t="shared" si="16"/>
        <v>-0.99793526648737618</v>
      </c>
      <c r="P78" s="76"/>
      <c r="Q78" s="84">
        <v>0</v>
      </c>
      <c r="R78" s="81">
        <v>7122308249</v>
      </c>
      <c r="S78" s="64">
        <v>1164785885</v>
      </c>
      <c r="T78" s="64">
        <v>7122308249</v>
      </c>
      <c r="U78" s="23">
        <f t="shared" si="17"/>
        <v>-1</v>
      </c>
      <c r="V78" s="75"/>
      <c r="W78" s="23">
        <f t="shared" si="18"/>
        <v>0</v>
      </c>
      <c r="X78" s="76"/>
    </row>
    <row r="79" spans="1:24" s="52" customFormat="1">
      <c r="A79" s="48">
        <f t="shared" si="9"/>
        <v>2020</v>
      </c>
      <c r="B79" s="49" t="str">
        <f t="shared" si="10"/>
        <v>02</v>
      </c>
      <c r="C79" s="81">
        <v>0</v>
      </c>
      <c r="D79" s="81">
        <v>22822878</v>
      </c>
      <c r="E79" s="91">
        <f t="shared" si="12"/>
        <v>22822878</v>
      </c>
      <c r="F79" s="80">
        <f t="shared" si="13"/>
        <v>0</v>
      </c>
      <c r="G79" s="47">
        <v>22822878</v>
      </c>
      <c r="H79" s="47">
        <v>22822878</v>
      </c>
      <c r="I79" s="23" t="str">
        <f t="shared" si="14"/>
        <v>NA</v>
      </c>
      <c r="J79" s="50"/>
      <c r="K79" s="23">
        <f t="shared" si="15"/>
        <v>0</v>
      </c>
      <c r="L79" s="50"/>
      <c r="M79" s="81">
        <v>0</v>
      </c>
      <c r="N79" s="64">
        <v>11044378</v>
      </c>
      <c r="O79" s="23">
        <f t="shared" si="16"/>
        <v>-1</v>
      </c>
      <c r="P79" s="76"/>
      <c r="Q79" s="84">
        <v>0</v>
      </c>
      <c r="R79" s="81">
        <v>7145553950</v>
      </c>
      <c r="S79" s="64">
        <v>1152584562</v>
      </c>
      <c r="T79" s="64">
        <v>7145553950</v>
      </c>
      <c r="U79" s="23">
        <f t="shared" si="17"/>
        <v>-1</v>
      </c>
      <c r="V79" s="75"/>
      <c r="W79" s="23">
        <f t="shared" si="18"/>
        <v>0</v>
      </c>
      <c r="X79" s="76"/>
    </row>
    <row r="80" spans="1:24">
      <c r="A80" s="15">
        <f t="shared" si="9"/>
        <v>2020</v>
      </c>
      <c r="B80" s="16" t="str">
        <f t="shared" si="10"/>
        <v>03</v>
      </c>
      <c r="C80" s="81">
        <v>3567483</v>
      </c>
      <c r="D80" s="81">
        <v>22822878</v>
      </c>
      <c r="E80" s="91">
        <f t="shared" si="12"/>
        <v>26390361</v>
      </c>
      <c r="F80" s="80">
        <f t="shared" si="13"/>
        <v>3567483</v>
      </c>
      <c r="G80" s="47">
        <v>22822878</v>
      </c>
      <c r="H80" s="47">
        <v>26390361</v>
      </c>
      <c r="I80" s="23">
        <f t="shared" si="14"/>
        <v>0</v>
      </c>
      <c r="J80" s="17"/>
      <c r="K80" s="23">
        <f t="shared" si="15"/>
        <v>0</v>
      </c>
      <c r="L80" s="17"/>
      <c r="M80" s="81">
        <v>0</v>
      </c>
      <c r="N80" s="61">
        <v>137972607</v>
      </c>
      <c r="O80" s="23">
        <f t="shared" si="16"/>
        <v>-1</v>
      </c>
      <c r="P80" s="63"/>
      <c r="Q80" s="84">
        <v>0</v>
      </c>
      <c r="R80" s="81">
        <v>7168207357</v>
      </c>
      <c r="S80" s="61">
        <v>1267903752</v>
      </c>
      <c r="T80" s="61">
        <v>7168207367</v>
      </c>
      <c r="U80" s="23">
        <f t="shared" si="17"/>
        <v>-1</v>
      </c>
      <c r="V80" s="75"/>
      <c r="W80" s="23">
        <f t="shared" si="18"/>
        <v>-1.3950489652359011E-9</v>
      </c>
      <c r="X80" s="63"/>
    </row>
    <row r="81" spans="1:24">
      <c r="A81" s="15">
        <f t="shared" si="9"/>
        <v>2020</v>
      </c>
      <c r="B81" s="16" t="str">
        <f t="shared" si="10"/>
        <v>04</v>
      </c>
      <c r="C81" s="87">
        <v>4389020</v>
      </c>
      <c r="D81" s="87">
        <v>22822878</v>
      </c>
      <c r="E81" s="91">
        <f t="shared" si="12"/>
        <v>27211898</v>
      </c>
      <c r="F81" s="80">
        <f t="shared" si="13"/>
        <v>4389020</v>
      </c>
      <c r="G81" s="47">
        <v>22822878</v>
      </c>
      <c r="H81" s="47">
        <v>27211898</v>
      </c>
      <c r="I81" s="23">
        <f t="shared" si="14"/>
        <v>0</v>
      </c>
      <c r="J81" s="47"/>
      <c r="K81" s="23">
        <f t="shared" si="15"/>
        <v>0</v>
      </c>
      <c r="L81" s="47"/>
      <c r="M81" s="87">
        <v>0</v>
      </c>
      <c r="N81" s="47">
        <v>65123894</v>
      </c>
      <c r="O81" s="23">
        <f t="shared" si="16"/>
        <v>-1</v>
      </c>
      <c r="P81" s="47"/>
      <c r="Q81" s="89">
        <v>0</v>
      </c>
      <c r="R81" s="87">
        <v>7191823314.2975693</v>
      </c>
      <c r="S81" s="47">
        <v>1309411699</v>
      </c>
      <c r="T81" s="47">
        <v>7191823314</v>
      </c>
      <c r="U81" s="23">
        <f t="shared" si="17"/>
        <v>-1</v>
      </c>
      <c r="V81" s="88"/>
      <c r="W81" s="23">
        <f t="shared" si="18"/>
        <v>4.1376013726335259E-11</v>
      </c>
      <c r="X81" s="47"/>
    </row>
    <row r="82" spans="1:24">
      <c r="A82" s="15">
        <f t="shared" si="9"/>
        <v>2020</v>
      </c>
      <c r="B82" s="16" t="str">
        <f t="shared" si="10"/>
        <v>05</v>
      </c>
      <c r="C82" s="81">
        <v>8034647</v>
      </c>
      <c r="D82" s="81">
        <v>22822878</v>
      </c>
      <c r="E82" s="91">
        <f t="shared" si="12"/>
        <v>30857525</v>
      </c>
      <c r="F82" s="80">
        <f t="shared" si="13"/>
        <v>8034647</v>
      </c>
      <c r="G82" s="47">
        <v>22822878</v>
      </c>
      <c r="H82" s="47">
        <v>30857525</v>
      </c>
      <c r="I82" s="23">
        <f t="shared" si="14"/>
        <v>0</v>
      </c>
      <c r="J82" s="17"/>
      <c r="K82" s="23">
        <f t="shared" si="15"/>
        <v>0</v>
      </c>
      <c r="L82" s="17"/>
      <c r="M82" s="81">
        <v>1794018</v>
      </c>
      <c r="N82" s="61">
        <v>21132816</v>
      </c>
      <c r="O82" s="23">
        <f t="shared" si="16"/>
        <v>-0.91510748023358557</v>
      </c>
      <c r="P82" s="63"/>
      <c r="Q82" s="84">
        <v>0</v>
      </c>
      <c r="R82" s="81">
        <v>7214538603</v>
      </c>
      <c r="S82" s="61">
        <v>1307829193</v>
      </c>
      <c r="T82" s="61">
        <v>7214538636</v>
      </c>
      <c r="U82" s="23">
        <f t="shared" si="17"/>
        <v>-1</v>
      </c>
      <c r="V82" s="75"/>
      <c r="W82" s="23">
        <f t="shared" si="18"/>
        <v>-4.5740971010843623E-9</v>
      </c>
      <c r="X82" s="63"/>
    </row>
    <row r="83" spans="1:24">
      <c r="A83" s="15">
        <f t="shared" ref="A83:A125" si="19">A71+1</f>
        <v>2020</v>
      </c>
      <c r="B83" s="16" t="str">
        <f t="shared" ref="B83:B125" si="20">B71</f>
        <v>06</v>
      </c>
      <c r="C83" s="81">
        <v>224865</v>
      </c>
      <c r="D83" s="81">
        <v>45645756</v>
      </c>
      <c r="E83" s="91">
        <f t="shared" si="12"/>
        <v>45870621</v>
      </c>
      <c r="F83" s="80">
        <f t="shared" si="13"/>
        <v>224865</v>
      </c>
      <c r="G83" s="47">
        <v>45645756</v>
      </c>
      <c r="H83" s="47">
        <v>45870621</v>
      </c>
      <c r="I83" s="23">
        <f t="shared" si="14"/>
        <v>0</v>
      </c>
      <c r="J83" s="17"/>
      <c r="K83" s="23">
        <f t="shared" si="15"/>
        <v>0</v>
      </c>
      <c r="L83" s="17"/>
      <c r="M83" s="81">
        <v>0</v>
      </c>
      <c r="N83" s="61">
        <v>15749577</v>
      </c>
      <c r="O83" s="23">
        <f t="shared" si="16"/>
        <v>-1</v>
      </c>
      <c r="P83" s="63"/>
      <c r="Q83" s="84">
        <v>0</v>
      </c>
      <c r="R83" s="81">
        <v>7239061024.6995106</v>
      </c>
      <c r="S83" s="61">
        <v>1299056382</v>
      </c>
      <c r="T83" s="61">
        <v>7239061024</v>
      </c>
      <c r="U83" s="23">
        <f t="shared" si="17"/>
        <v>-1</v>
      </c>
      <c r="V83" s="75"/>
      <c r="W83" s="23">
        <f t="shared" si="18"/>
        <v>9.66300373050899E-11</v>
      </c>
      <c r="X83" s="63"/>
    </row>
    <row r="84" spans="1:24">
      <c r="A84" s="15">
        <f t="shared" si="19"/>
        <v>2020</v>
      </c>
      <c r="B84" s="16" t="str">
        <f t="shared" si="20"/>
        <v>07</v>
      </c>
      <c r="C84" s="81">
        <v>3362928</v>
      </c>
      <c r="D84" s="81">
        <v>22822878</v>
      </c>
      <c r="E84" s="91">
        <f t="shared" si="12"/>
        <v>26185806</v>
      </c>
      <c r="F84" s="80">
        <f t="shared" si="13"/>
        <v>3362928</v>
      </c>
      <c r="G84" s="47">
        <v>22822878</v>
      </c>
      <c r="H84" s="47">
        <v>26185806</v>
      </c>
      <c r="I84" s="23">
        <f t="shared" si="14"/>
        <v>0</v>
      </c>
      <c r="J84" s="17"/>
      <c r="K84" s="23">
        <f t="shared" si="15"/>
        <v>0</v>
      </c>
      <c r="L84" s="17"/>
      <c r="M84" s="81">
        <v>0</v>
      </c>
      <c r="N84" s="61">
        <v>395984</v>
      </c>
      <c r="O84" s="23">
        <f t="shared" si="16"/>
        <v>-1</v>
      </c>
      <c r="P84" s="63"/>
      <c r="Q84" s="84">
        <v>0</v>
      </c>
      <c r="R84" s="81">
        <v>7261458749</v>
      </c>
      <c r="S84" s="61">
        <v>1277054642</v>
      </c>
      <c r="T84" s="61">
        <v>7261458748</v>
      </c>
      <c r="U84" s="23">
        <f t="shared" si="17"/>
        <v>-1</v>
      </c>
      <c r="V84" s="75"/>
      <c r="W84" s="23">
        <f t="shared" si="18"/>
        <v>1.3771339624213397E-10</v>
      </c>
      <c r="X84" s="63"/>
    </row>
    <row r="85" spans="1:24">
      <c r="A85" s="15">
        <f t="shared" si="19"/>
        <v>2020</v>
      </c>
      <c r="B85" s="16" t="str">
        <f t="shared" si="20"/>
        <v>08</v>
      </c>
      <c r="C85" s="81">
        <v>6770146</v>
      </c>
      <c r="D85" s="81">
        <v>22822953</v>
      </c>
      <c r="E85" s="91">
        <f t="shared" si="12"/>
        <v>29593099</v>
      </c>
      <c r="F85" s="80">
        <f t="shared" si="13"/>
        <v>6770221</v>
      </c>
      <c r="G85" s="47">
        <v>22822878</v>
      </c>
      <c r="H85" s="47">
        <v>29593099</v>
      </c>
      <c r="I85" s="23">
        <f t="shared" si="14"/>
        <v>-1.1077924930380512E-5</v>
      </c>
      <c r="J85" s="17"/>
      <c r="K85" s="23">
        <f t="shared" si="15"/>
        <v>3.2861762657709903E-6</v>
      </c>
      <c r="L85" s="17"/>
      <c r="M85" s="81"/>
      <c r="N85" s="61">
        <v>145377398</v>
      </c>
      <c r="O85" s="23">
        <f t="shared" si="16"/>
        <v>-1</v>
      </c>
      <c r="P85" s="63"/>
      <c r="Q85" s="84">
        <v>0</v>
      </c>
      <c r="R85" s="81">
        <v>7398126319</v>
      </c>
      <c r="S85" s="61">
        <v>1285764469</v>
      </c>
      <c r="T85" s="61">
        <v>7398126319</v>
      </c>
      <c r="U85" s="23">
        <f t="shared" si="17"/>
        <v>-1</v>
      </c>
      <c r="V85" s="75"/>
      <c r="W85" s="23">
        <f t="shared" si="18"/>
        <v>0</v>
      </c>
      <c r="X85" s="63"/>
    </row>
    <row r="86" spans="1:24">
      <c r="A86" s="15">
        <f t="shared" si="19"/>
        <v>2020</v>
      </c>
      <c r="B86" s="16" t="str">
        <f t="shared" si="20"/>
        <v>09</v>
      </c>
      <c r="C86" s="81">
        <v>4291332</v>
      </c>
      <c r="D86" s="81">
        <v>22822878</v>
      </c>
      <c r="E86" s="91">
        <f t="shared" si="12"/>
        <v>27114210</v>
      </c>
      <c r="F86" s="80">
        <f t="shared" si="13"/>
        <v>4291332</v>
      </c>
      <c r="G86" s="47">
        <v>22822878</v>
      </c>
      <c r="H86" s="47">
        <v>27114210</v>
      </c>
      <c r="I86" s="23">
        <f t="shared" si="14"/>
        <v>0</v>
      </c>
      <c r="J86" s="17"/>
      <c r="K86" s="23">
        <f t="shared" si="15"/>
        <v>0</v>
      </c>
      <c r="L86" s="17"/>
      <c r="M86" s="81">
        <v>928404</v>
      </c>
      <c r="N86" s="61">
        <v>314991091</v>
      </c>
      <c r="O86" s="23">
        <f t="shared" si="16"/>
        <v>-0.99705260235439486</v>
      </c>
      <c r="P86" s="63"/>
      <c r="Q86" s="84">
        <v>0</v>
      </c>
      <c r="R86" s="81">
        <v>7700503782</v>
      </c>
      <c r="S86" s="61">
        <v>1298378097</v>
      </c>
      <c r="T86" s="61">
        <v>7700503782</v>
      </c>
      <c r="U86" s="23">
        <f t="shared" si="17"/>
        <v>-1</v>
      </c>
      <c r="V86" s="75"/>
      <c r="W86" s="23">
        <f t="shared" si="18"/>
        <v>0</v>
      </c>
      <c r="X86" s="63"/>
    </row>
    <row r="87" spans="1:24">
      <c r="A87" s="15">
        <f t="shared" si="19"/>
        <v>2020</v>
      </c>
      <c r="B87" s="16" t="str">
        <f t="shared" si="20"/>
        <v>10</v>
      </c>
      <c r="C87" s="81">
        <v>5328631</v>
      </c>
      <c r="D87" s="81">
        <v>22822878</v>
      </c>
      <c r="E87" s="91">
        <f t="shared" si="12"/>
        <v>28151509</v>
      </c>
      <c r="F87" s="80">
        <f t="shared" si="13"/>
        <v>5328631</v>
      </c>
      <c r="G87" s="47">
        <v>22822878</v>
      </c>
      <c r="H87" s="47">
        <v>28151509</v>
      </c>
      <c r="I87" s="23">
        <f t="shared" si="14"/>
        <v>0</v>
      </c>
      <c r="J87" s="17"/>
      <c r="K87" s="23">
        <f t="shared" si="15"/>
        <v>0</v>
      </c>
      <c r="L87" s="17"/>
      <c r="M87" s="81">
        <v>1368803</v>
      </c>
      <c r="N87" s="61">
        <v>78437631</v>
      </c>
      <c r="O87" s="23">
        <f t="shared" si="16"/>
        <v>-0.98254915424459977</v>
      </c>
      <c r="P87" s="63"/>
      <c r="Q87" s="84">
        <v>0</v>
      </c>
      <c r="R87" s="81">
        <v>7773127575</v>
      </c>
      <c r="S87" s="61">
        <v>1304191935</v>
      </c>
      <c r="T87" s="61">
        <v>7773127575</v>
      </c>
      <c r="U87" s="23">
        <f t="shared" si="17"/>
        <v>-1</v>
      </c>
      <c r="V87" s="75"/>
      <c r="W87" s="23">
        <f t="shared" si="18"/>
        <v>0</v>
      </c>
      <c r="X87" s="63"/>
    </row>
    <row r="88" spans="1:24">
      <c r="A88" s="15">
        <f t="shared" si="19"/>
        <v>2020</v>
      </c>
      <c r="B88" s="16" t="str">
        <f t="shared" si="20"/>
        <v>11</v>
      </c>
      <c r="C88" s="81">
        <v>3761228</v>
      </c>
      <c r="D88" s="81">
        <v>22822878</v>
      </c>
      <c r="E88" s="91">
        <f t="shared" si="12"/>
        <v>26584106</v>
      </c>
      <c r="F88" s="80">
        <f t="shared" si="13"/>
        <v>3606228</v>
      </c>
      <c r="G88" s="47">
        <v>22822878</v>
      </c>
      <c r="H88" s="47">
        <v>26429106</v>
      </c>
      <c r="I88" s="23">
        <f t="shared" si="14"/>
        <v>4.2981198082872263E-2</v>
      </c>
      <c r="J88" s="17"/>
      <c r="K88" s="23">
        <f t="shared" si="15"/>
        <v>0</v>
      </c>
      <c r="L88" s="17"/>
      <c r="M88" s="81">
        <v>0</v>
      </c>
      <c r="N88" s="61">
        <v>101514081</v>
      </c>
      <c r="O88" s="23">
        <f t="shared" si="16"/>
        <v>-1</v>
      </c>
      <c r="P88" s="63"/>
      <c r="Q88" s="84">
        <v>0</v>
      </c>
      <c r="R88" s="81">
        <v>7774566241</v>
      </c>
      <c r="S88" s="61">
        <v>1305408688</v>
      </c>
      <c r="T88" s="61">
        <v>7873424902</v>
      </c>
      <c r="U88" s="23">
        <f t="shared" si="17"/>
        <v>-1</v>
      </c>
      <c r="V88" s="75"/>
      <c r="W88" s="23">
        <f t="shared" si="18"/>
        <v>-1.2555992116580428E-2</v>
      </c>
      <c r="X88" s="63"/>
    </row>
    <row r="89" spans="1:24">
      <c r="A89" s="15">
        <f t="shared" si="19"/>
        <v>2020</v>
      </c>
      <c r="B89" s="16" t="str">
        <f t="shared" si="20"/>
        <v>12</v>
      </c>
      <c r="C89" s="87">
        <v>7349812</v>
      </c>
      <c r="D89" s="87">
        <v>45645756</v>
      </c>
      <c r="E89" s="91">
        <f t="shared" si="12"/>
        <v>52995568</v>
      </c>
      <c r="F89" s="80">
        <f t="shared" si="13"/>
        <v>7349812</v>
      </c>
      <c r="G89" s="47">
        <v>45645756</v>
      </c>
      <c r="H89" s="47">
        <v>52995568</v>
      </c>
      <c r="I89" s="23">
        <f t="shared" si="14"/>
        <v>0</v>
      </c>
      <c r="J89" s="47"/>
      <c r="K89" s="23">
        <f t="shared" si="15"/>
        <v>0</v>
      </c>
      <c r="L89" s="47"/>
      <c r="M89" s="87">
        <v>1221518</v>
      </c>
      <c r="N89" s="47">
        <v>377109389</v>
      </c>
      <c r="O89" s="23">
        <f t="shared" si="16"/>
        <v>-0.99676083906783874</v>
      </c>
      <c r="P89" s="47"/>
      <c r="Q89" s="89">
        <v>0</v>
      </c>
      <c r="R89" s="87">
        <v>8255982791</v>
      </c>
      <c r="S89" s="47">
        <v>1299960188</v>
      </c>
      <c r="T89" s="47">
        <v>8255982791</v>
      </c>
      <c r="U89" s="23">
        <f t="shared" si="17"/>
        <v>-1</v>
      </c>
      <c r="V89" s="88"/>
      <c r="W89" s="23">
        <f t="shared" si="18"/>
        <v>0</v>
      </c>
      <c r="X89" s="47"/>
    </row>
    <row r="90" spans="1:24">
      <c r="A90" s="15">
        <f t="shared" si="19"/>
        <v>2021</v>
      </c>
      <c r="B90" s="16" t="str">
        <f t="shared" si="20"/>
        <v>01</v>
      </c>
      <c r="C90" s="81">
        <v>6019729</v>
      </c>
      <c r="D90" s="81">
        <v>22822878</v>
      </c>
      <c r="E90" s="91">
        <f t="shared" si="12"/>
        <v>28842607</v>
      </c>
      <c r="F90" s="80">
        <f t="shared" si="13"/>
        <v>6019729</v>
      </c>
      <c r="G90" s="47">
        <v>22822878</v>
      </c>
      <c r="H90" s="47">
        <v>28842607</v>
      </c>
      <c r="I90" s="23">
        <f t="shared" si="14"/>
        <v>0</v>
      </c>
      <c r="J90" s="17"/>
      <c r="K90" s="23">
        <f t="shared" si="15"/>
        <v>0</v>
      </c>
      <c r="L90" s="17"/>
      <c r="M90" s="81">
        <v>2656801</v>
      </c>
      <c r="N90" s="61">
        <v>-61751118</v>
      </c>
      <c r="O90" s="23">
        <f t="shared" si="16"/>
        <v>-1.0430243384419371</v>
      </c>
      <c r="P90" s="63"/>
      <c r="Q90" s="84">
        <v>0</v>
      </c>
      <c r="R90" s="81">
        <v>8200007448</v>
      </c>
      <c r="S90" s="61">
        <v>1294184413</v>
      </c>
      <c r="T90" s="61">
        <v>8200007448</v>
      </c>
      <c r="U90" s="23">
        <f t="shared" si="17"/>
        <v>-1</v>
      </c>
      <c r="V90" s="75"/>
      <c r="W90" s="23">
        <f t="shared" si="18"/>
        <v>0</v>
      </c>
      <c r="X90" s="63"/>
    </row>
    <row r="91" spans="1:24">
      <c r="A91" s="15">
        <f t="shared" si="19"/>
        <v>2021</v>
      </c>
      <c r="B91" s="16" t="str">
        <f t="shared" si="20"/>
        <v>02</v>
      </c>
      <c r="C91" s="87">
        <v>6334946</v>
      </c>
      <c r="D91" s="87">
        <v>23621676</v>
      </c>
      <c r="E91" s="91">
        <f t="shared" si="12"/>
        <v>29956622</v>
      </c>
      <c r="F91" s="80">
        <f t="shared" si="13"/>
        <v>6334946</v>
      </c>
      <c r="G91" s="47">
        <v>23621676</v>
      </c>
      <c r="H91" s="47">
        <v>29956622</v>
      </c>
      <c r="I91" s="23">
        <f t="shared" si="14"/>
        <v>0</v>
      </c>
      <c r="J91" s="47"/>
      <c r="K91" s="23">
        <f t="shared" si="15"/>
        <v>0</v>
      </c>
      <c r="L91" s="47"/>
      <c r="M91" s="87">
        <v>2499036</v>
      </c>
      <c r="N91" s="47">
        <v>29802148</v>
      </c>
      <c r="O91" s="23">
        <f t="shared" si="16"/>
        <v>-0.91614577580112677</v>
      </c>
      <c r="P91" s="47"/>
      <c r="Q91" s="89">
        <v>0</v>
      </c>
      <c r="R91" s="87">
        <v>8230455849</v>
      </c>
      <c r="S91" s="47">
        <v>1293538160</v>
      </c>
      <c r="T91" s="47">
        <v>8230455849</v>
      </c>
      <c r="U91" s="23">
        <f t="shared" si="17"/>
        <v>-1</v>
      </c>
      <c r="V91" s="88"/>
      <c r="W91" s="23">
        <f t="shared" si="18"/>
        <v>0</v>
      </c>
      <c r="X91" s="47"/>
    </row>
    <row r="92" spans="1:24">
      <c r="A92" s="15">
        <f t="shared" si="19"/>
        <v>2021</v>
      </c>
      <c r="B92" s="16" t="str">
        <f t="shared" si="20"/>
        <v>03</v>
      </c>
      <c r="C92" s="81">
        <v>5881576</v>
      </c>
      <c r="D92" s="81">
        <v>23621676</v>
      </c>
      <c r="E92" s="91">
        <f t="shared" si="12"/>
        <v>29503252</v>
      </c>
      <c r="F92" s="80">
        <f t="shared" si="13"/>
        <v>5881576</v>
      </c>
      <c r="G92" s="47">
        <v>23621676</v>
      </c>
      <c r="H92" s="47">
        <v>29503252</v>
      </c>
      <c r="I92" s="23">
        <f t="shared" si="14"/>
        <v>0</v>
      </c>
      <c r="J92" s="17"/>
      <c r="K92" s="23">
        <f t="shared" si="15"/>
        <v>0</v>
      </c>
      <c r="L92" s="17"/>
      <c r="M92" s="81">
        <v>2521036</v>
      </c>
      <c r="N92" s="61">
        <v>41758294</v>
      </c>
      <c r="O92" s="23">
        <f t="shared" si="16"/>
        <v>-0.93962789763394072</v>
      </c>
      <c r="P92" s="63"/>
      <c r="Q92" s="84">
        <v>0</v>
      </c>
      <c r="R92" s="81">
        <v>8262303557</v>
      </c>
      <c r="S92" s="61">
        <v>1303448746</v>
      </c>
      <c r="T92" s="61">
        <v>8262303557</v>
      </c>
      <c r="U92" s="23">
        <f t="shared" si="17"/>
        <v>-1</v>
      </c>
      <c r="V92" s="75"/>
      <c r="W92" s="23">
        <f t="shared" si="18"/>
        <v>0</v>
      </c>
      <c r="X92" s="63"/>
    </row>
    <row r="93" spans="1:24">
      <c r="A93" s="15">
        <f t="shared" si="19"/>
        <v>2021</v>
      </c>
      <c r="B93" s="16" t="str">
        <f t="shared" si="20"/>
        <v>04</v>
      </c>
      <c r="C93" s="87">
        <v>6137426</v>
      </c>
      <c r="D93" s="87">
        <v>23621676</v>
      </c>
      <c r="E93" s="91">
        <f t="shared" si="12"/>
        <v>29759102</v>
      </c>
      <c r="F93" s="80">
        <f t="shared" si="13"/>
        <v>5643926</v>
      </c>
      <c r="G93" s="47">
        <v>23621676</v>
      </c>
      <c r="H93" s="47">
        <v>29265602</v>
      </c>
      <c r="I93" s="23">
        <f t="shared" si="14"/>
        <v>8.7439133681058268E-2</v>
      </c>
      <c r="J93" s="47"/>
      <c r="K93" s="23">
        <f t="shared" si="15"/>
        <v>0</v>
      </c>
      <c r="L93" s="47"/>
      <c r="M93" s="87">
        <v>3355036</v>
      </c>
      <c r="N93" s="47">
        <v>31784662</v>
      </c>
      <c r="O93" s="23">
        <f t="shared" si="16"/>
        <v>-0.89444481114821983</v>
      </c>
      <c r="P93" s="47"/>
      <c r="Q93" s="89">
        <v>0</v>
      </c>
      <c r="R93" s="87">
        <v>8294348779</v>
      </c>
      <c r="S93" s="47">
        <v>1303188187</v>
      </c>
      <c r="T93" s="47">
        <v>8294348779</v>
      </c>
      <c r="U93" s="23">
        <f t="shared" si="17"/>
        <v>-1</v>
      </c>
      <c r="V93" s="88"/>
      <c r="W93" s="23">
        <f t="shared" si="18"/>
        <v>0</v>
      </c>
      <c r="X93" s="47"/>
    </row>
    <row r="94" spans="1:24">
      <c r="A94" s="15">
        <f t="shared" si="19"/>
        <v>2021</v>
      </c>
      <c r="B94" s="16" t="str">
        <f t="shared" si="20"/>
        <v>05</v>
      </c>
      <c r="C94" s="81">
        <v>6658496</v>
      </c>
      <c r="D94" s="81">
        <v>23621676</v>
      </c>
      <c r="E94" s="91">
        <f t="shared" si="12"/>
        <v>30280172</v>
      </c>
      <c r="F94" s="80">
        <f t="shared" si="13"/>
        <v>7151996</v>
      </c>
      <c r="G94" s="47">
        <v>23621676</v>
      </c>
      <c r="H94" s="47">
        <v>30773672</v>
      </c>
      <c r="I94" s="23">
        <f t="shared" si="14"/>
        <v>-6.9001716443912953E-2</v>
      </c>
      <c r="J94" s="17"/>
      <c r="K94" s="23">
        <f t="shared" si="15"/>
        <v>0</v>
      </c>
      <c r="L94" s="17"/>
      <c r="M94" s="81">
        <v>1794018</v>
      </c>
      <c r="N94" s="61">
        <v>22739027</v>
      </c>
      <c r="O94" s="23">
        <f t="shared" si="16"/>
        <v>-0.92110401205821169</v>
      </c>
      <c r="P94" s="63"/>
      <c r="Q94" s="84">
        <v>0</v>
      </c>
      <c r="R94" s="81">
        <v>8326524908</v>
      </c>
      <c r="S94" s="61">
        <v>1293751085</v>
      </c>
      <c r="T94" s="61">
        <v>8326524908</v>
      </c>
      <c r="U94" s="23">
        <f t="shared" si="17"/>
        <v>-1</v>
      </c>
      <c r="V94" s="75"/>
      <c r="W94" s="23">
        <f t="shared" si="18"/>
        <v>0</v>
      </c>
      <c r="X94" s="63"/>
    </row>
    <row r="95" spans="1:24">
      <c r="A95" s="15">
        <f t="shared" si="19"/>
        <v>2021</v>
      </c>
      <c r="B95" s="16" t="str">
        <f t="shared" si="20"/>
        <v>06</v>
      </c>
      <c r="C95" s="81">
        <v>5828770</v>
      </c>
      <c r="D95" s="81">
        <v>47243352</v>
      </c>
      <c r="E95" s="91">
        <f t="shared" si="12"/>
        <v>53072122</v>
      </c>
      <c r="F95" s="80">
        <f t="shared" si="13"/>
        <v>5828770</v>
      </c>
      <c r="G95" s="47">
        <v>47243352</v>
      </c>
      <c r="H95" s="47">
        <v>53072122</v>
      </c>
      <c r="I95" s="23">
        <f t="shared" si="14"/>
        <v>0</v>
      </c>
      <c r="J95" s="17"/>
      <c r="K95" s="23">
        <f t="shared" si="15"/>
        <v>0</v>
      </c>
      <c r="L95" s="17"/>
      <c r="M95" s="81">
        <v>1221518</v>
      </c>
      <c r="N95" s="61">
        <v>-3742749</v>
      </c>
      <c r="O95" s="23">
        <f t="shared" si="16"/>
        <v>-1.326369200820039</v>
      </c>
      <c r="P95" s="63"/>
      <c r="Q95" s="84">
        <v>0</v>
      </c>
      <c r="R95" s="81">
        <v>8323401806</v>
      </c>
      <c r="S95" s="61">
        <v>1293131438</v>
      </c>
      <c r="T95" s="61">
        <v>8323401806</v>
      </c>
      <c r="U95" s="23">
        <f t="shared" si="17"/>
        <v>-1</v>
      </c>
      <c r="V95" s="75"/>
      <c r="W95" s="23">
        <f t="shared" si="18"/>
        <v>0</v>
      </c>
      <c r="X95" s="63"/>
    </row>
    <row r="96" spans="1:24">
      <c r="A96" s="15">
        <f t="shared" si="19"/>
        <v>2021</v>
      </c>
      <c r="B96" s="16" t="str">
        <f t="shared" si="20"/>
        <v>07</v>
      </c>
      <c r="C96" s="81">
        <v>6396846</v>
      </c>
      <c r="D96" s="81">
        <v>23621676</v>
      </c>
      <c r="E96" s="91">
        <f t="shared" si="12"/>
        <v>30018522</v>
      </c>
      <c r="F96" s="80">
        <f t="shared" si="13"/>
        <v>6396846</v>
      </c>
      <c r="G96" s="47">
        <v>23621676</v>
      </c>
      <c r="H96" s="47">
        <v>30018522</v>
      </c>
      <c r="I96" s="23">
        <f t="shared" si="14"/>
        <v>0</v>
      </c>
      <c r="J96" s="17"/>
      <c r="K96" s="23">
        <f t="shared" si="15"/>
        <v>0</v>
      </c>
      <c r="L96" s="17"/>
      <c r="M96" s="81">
        <v>3186536</v>
      </c>
      <c r="N96" s="61">
        <v>43322448</v>
      </c>
      <c r="O96" s="23">
        <f t="shared" si="16"/>
        <v>-0.92644607710072158</v>
      </c>
      <c r="P96" s="63"/>
      <c r="Q96" s="84">
        <v>0</v>
      </c>
      <c r="R96" s="81">
        <v>8356430008</v>
      </c>
      <c r="S96" s="61">
        <v>1303425684</v>
      </c>
      <c r="T96" s="61">
        <v>8356430008</v>
      </c>
      <c r="U96" s="23">
        <f t="shared" si="17"/>
        <v>-1</v>
      </c>
      <c r="V96" s="75"/>
      <c r="W96" s="23">
        <f t="shared" si="18"/>
        <v>0</v>
      </c>
      <c r="X96" s="63"/>
    </row>
    <row r="97" spans="1:24">
      <c r="A97" s="15">
        <f t="shared" si="19"/>
        <v>2021</v>
      </c>
      <c r="B97" s="16" t="str">
        <f t="shared" si="20"/>
        <v>08</v>
      </c>
      <c r="C97" s="87">
        <v>7382522</v>
      </c>
      <c r="D97" s="87">
        <v>23621676</v>
      </c>
      <c r="E97" s="91">
        <f t="shared" si="12"/>
        <v>31004198</v>
      </c>
      <c r="F97" s="80">
        <f t="shared" si="13"/>
        <v>4542630</v>
      </c>
      <c r="G97" s="47">
        <v>26461568</v>
      </c>
      <c r="H97" s="47">
        <v>31004198</v>
      </c>
      <c r="I97" s="23">
        <f t="shared" si="14"/>
        <v>0.62516471735536472</v>
      </c>
      <c r="J97" s="47"/>
      <c r="K97" s="23">
        <f t="shared" si="15"/>
        <v>-0.10732138019938953</v>
      </c>
      <c r="L97" s="47"/>
      <c r="M97" s="87">
        <v>4172212</v>
      </c>
      <c r="N97" s="47">
        <v>30791140</v>
      </c>
      <c r="O97" s="23">
        <f t="shared" si="16"/>
        <v>-0.86449959306475821</v>
      </c>
      <c r="P97" s="47"/>
      <c r="Q97" s="89">
        <v>0</v>
      </c>
      <c r="R97" s="87">
        <v>8389686234</v>
      </c>
      <c r="S97" s="47">
        <v>1300960598</v>
      </c>
      <c r="T97" s="47">
        <v>8389686234</v>
      </c>
      <c r="U97" s="23">
        <f t="shared" si="17"/>
        <v>-1</v>
      </c>
      <c r="V97" s="88"/>
      <c r="W97" s="23">
        <f t="shared" si="18"/>
        <v>0</v>
      </c>
      <c r="X97" s="47"/>
    </row>
    <row r="98" spans="1:24">
      <c r="A98" s="15">
        <f t="shared" si="19"/>
        <v>2021</v>
      </c>
      <c r="B98" s="16" t="str">
        <f t="shared" si="20"/>
        <v>09</v>
      </c>
      <c r="C98" s="81">
        <v>5409682</v>
      </c>
      <c r="D98" s="81">
        <v>23621676</v>
      </c>
      <c r="E98" s="91">
        <f t="shared" si="12"/>
        <v>29031358</v>
      </c>
      <c r="F98" s="80">
        <f t="shared" si="13"/>
        <v>5409682</v>
      </c>
      <c r="G98" s="47">
        <v>23621676</v>
      </c>
      <c r="H98" s="47">
        <v>29031358</v>
      </c>
      <c r="I98" s="23">
        <f t="shared" si="14"/>
        <v>0</v>
      </c>
      <c r="J98" s="17"/>
      <c r="K98" s="23">
        <f t="shared" si="15"/>
        <v>0</v>
      </c>
      <c r="L98" s="17"/>
      <c r="M98" s="81">
        <v>1277518</v>
      </c>
      <c r="N98" s="61">
        <v>-545627104</v>
      </c>
      <c r="O98" s="23">
        <f t="shared" si="16"/>
        <v>-1.0023413756219852</v>
      </c>
      <c r="P98" s="63"/>
      <c r="Q98" s="84">
        <v>0</v>
      </c>
      <c r="R98" s="81">
        <v>7839018686</v>
      </c>
      <c r="S98" s="61">
        <v>1306001042</v>
      </c>
      <c r="T98" s="61">
        <v>7839018686</v>
      </c>
      <c r="U98" s="23">
        <f t="shared" si="17"/>
        <v>-1</v>
      </c>
      <c r="V98" s="75"/>
      <c r="W98" s="23">
        <f t="shared" si="18"/>
        <v>0</v>
      </c>
      <c r="X98" s="63"/>
    </row>
    <row r="99" spans="1:24">
      <c r="A99" s="15">
        <f t="shared" si="19"/>
        <v>2021</v>
      </c>
      <c r="B99" s="16" t="str">
        <f t="shared" si="20"/>
        <v>10</v>
      </c>
      <c r="C99" s="81">
        <v>7056535</v>
      </c>
      <c r="D99" s="81">
        <v>23621676</v>
      </c>
      <c r="E99" s="91">
        <f t="shared" si="12"/>
        <v>30678211</v>
      </c>
      <c r="F99" s="80">
        <f t="shared" si="13"/>
        <v>7056535</v>
      </c>
      <c r="G99" s="47">
        <v>23621676</v>
      </c>
      <c r="H99" s="47">
        <v>30678211</v>
      </c>
      <c r="I99" s="23">
        <f t="shared" si="14"/>
        <v>0</v>
      </c>
      <c r="J99" s="17"/>
      <c r="K99" s="23">
        <f t="shared" si="15"/>
        <v>0</v>
      </c>
      <c r="L99" s="17"/>
      <c r="M99" s="81">
        <v>2931225</v>
      </c>
      <c r="N99" s="61">
        <v>-62637680</v>
      </c>
      <c r="O99" s="23">
        <f t="shared" si="16"/>
        <v>-1.046796512897668</v>
      </c>
      <c r="P99" s="63"/>
      <c r="Q99" s="84">
        <v>0</v>
      </c>
      <c r="R99" s="81">
        <v>7813139318</v>
      </c>
      <c r="S99" s="61">
        <v>1269242730</v>
      </c>
      <c r="T99" s="61">
        <v>7813139318</v>
      </c>
      <c r="U99" s="23">
        <f t="shared" si="17"/>
        <v>-1</v>
      </c>
      <c r="V99" s="75"/>
      <c r="W99" s="23">
        <f t="shared" si="18"/>
        <v>0</v>
      </c>
      <c r="X99" s="63"/>
    </row>
    <row r="100" spans="1:24">
      <c r="A100" s="15">
        <f t="shared" si="19"/>
        <v>2021</v>
      </c>
      <c r="B100" s="16" t="str">
        <f t="shared" si="20"/>
        <v>11</v>
      </c>
      <c r="C100" s="81">
        <v>5832959</v>
      </c>
      <c r="D100" s="81">
        <v>23621676</v>
      </c>
      <c r="E100" s="91">
        <f t="shared" si="12"/>
        <v>29454635</v>
      </c>
      <c r="F100" s="80">
        <f t="shared" si="13"/>
        <v>5832959</v>
      </c>
      <c r="G100" s="47">
        <v>23621676</v>
      </c>
      <c r="H100" s="47">
        <v>29454635</v>
      </c>
      <c r="I100" s="23">
        <f t="shared" si="14"/>
        <v>0</v>
      </c>
      <c r="J100" s="17"/>
      <c r="K100" s="23">
        <f t="shared" si="15"/>
        <v>0</v>
      </c>
      <c r="L100" s="17"/>
      <c r="M100" s="81">
        <v>2229349</v>
      </c>
      <c r="N100" s="61">
        <v>-20568348</v>
      </c>
      <c r="O100" s="23">
        <f t="shared" si="16"/>
        <v>-1.1083873629520464</v>
      </c>
      <c r="P100" s="63"/>
      <c r="Q100" s="84">
        <v>0</v>
      </c>
      <c r="R100" s="81">
        <v>7786018290</v>
      </c>
      <c r="S100" s="61">
        <v>1275795410</v>
      </c>
      <c r="T100" s="61">
        <v>7786018290</v>
      </c>
      <c r="U100" s="23">
        <f t="shared" si="17"/>
        <v>-1</v>
      </c>
      <c r="V100" s="75"/>
      <c r="W100" s="23">
        <f t="shared" si="18"/>
        <v>0</v>
      </c>
      <c r="X100" s="63"/>
    </row>
    <row r="101" spans="1:24">
      <c r="A101" s="15">
        <f t="shared" si="19"/>
        <v>2021</v>
      </c>
      <c r="B101" s="16" t="str">
        <f t="shared" si="20"/>
        <v>12</v>
      </c>
      <c r="C101" s="81">
        <v>8288059</v>
      </c>
      <c r="D101" s="81">
        <v>47243352</v>
      </c>
      <c r="E101" s="91">
        <f t="shared" si="12"/>
        <v>55531411</v>
      </c>
      <c r="F101" s="80">
        <f t="shared" si="13"/>
        <v>8400152</v>
      </c>
      <c r="G101" s="47">
        <v>47243352</v>
      </c>
      <c r="H101" s="47">
        <v>55643504</v>
      </c>
      <c r="I101" s="23">
        <f t="shared" si="14"/>
        <v>-1.3344163296092781E-2</v>
      </c>
      <c r="J101" s="17"/>
      <c r="K101" s="23">
        <f t="shared" si="15"/>
        <v>0</v>
      </c>
      <c r="L101" s="17"/>
      <c r="M101" s="81">
        <v>5108142</v>
      </c>
      <c r="N101" s="61">
        <v>-299578689</v>
      </c>
      <c r="O101" s="23">
        <f t="shared" si="16"/>
        <v>-1.0170510860336932</v>
      </c>
      <c r="P101" s="63"/>
      <c r="Q101" s="84">
        <v>0</v>
      </c>
      <c r="R101" s="81">
        <v>7922765392</v>
      </c>
      <c r="S101" s="61">
        <v>1275068458</v>
      </c>
      <c r="T101" s="61">
        <v>7487166553</v>
      </c>
      <c r="U101" s="23">
        <f t="shared" si="17"/>
        <v>-1</v>
      </c>
      <c r="V101" s="75"/>
      <c r="W101" s="23">
        <f t="shared" si="18"/>
        <v>5.8179397495232932E-2</v>
      </c>
      <c r="X101" s="63"/>
    </row>
    <row r="102" spans="1:24">
      <c r="A102" s="15">
        <f t="shared" si="19"/>
        <v>2022</v>
      </c>
      <c r="B102" s="16" t="str">
        <f t="shared" si="20"/>
        <v>01</v>
      </c>
      <c r="C102" s="81">
        <v>0</v>
      </c>
      <c r="D102" s="81">
        <v>23621676</v>
      </c>
      <c r="E102" s="91">
        <f t="shared" ref="E102:E133" si="21">C102+D102</f>
        <v>23621676</v>
      </c>
      <c r="F102" s="80">
        <f t="shared" si="13"/>
        <v>0</v>
      </c>
      <c r="G102" s="47">
        <v>23621676</v>
      </c>
      <c r="H102" s="47">
        <v>23621676</v>
      </c>
      <c r="I102" s="23" t="str">
        <f t="shared" si="14"/>
        <v>NA</v>
      </c>
      <c r="J102" s="17"/>
      <c r="K102" s="23">
        <f t="shared" si="15"/>
        <v>0</v>
      </c>
      <c r="L102" s="17"/>
      <c r="M102" s="81">
        <v>0</v>
      </c>
      <c r="N102" s="61">
        <v>490521572</v>
      </c>
      <c r="O102" s="23">
        <f t="shared" si="16"/>
        <v>-1</v>
      </c>
      <c r="P102" s="63"/>
      <c r="Q102" s="84">
        <v>0</v>
      </c>
      <c r="R102" s="81">
        <v>7922765392</v>
      </c>
      <c r="S102" s="61">
        <v>1329991191</v>
      </c>
      <c r="T102" s="61">
        <v>7922765391.999999</v>
      </c>
      <c r="U102" s="23">
        <f t="shared" si="17"/>
        <v>-1</v>
      </c>
      <c r="V102" s="75"/>
      <c r="W102" s="23">
        <f t="shared" si="18"/>
        <v>0</v>
      </c>
      <c r="X102" s="63"/>
    </row>
    <row r="103" spans="1:24">
      <c r="A103" s="15">
        <f t="shared" si="19"/>
        <v>2022</v>
      </c>
      <c r="B103" s="16" t="str">
        <f t="shared" si="20"/>
        <v>02</v>
      </c>
      <c r="C103" s="81">
        <v>11015353</v>
      </c>
      <c r="D103" s="81">
        <v>26150000</v>
      </c>
      <c r="E103" s="91">
        <f t="shared" si="21"/>
        <v>37165353</v>
      </c>
      <c r="F103" s="80">
        <f t="shared" si="13"/>
        <v>11015353</v>
      </c>
      <c r="G103" s="47">
        <v>26150000</v>
      </c>
      <c r="H103" s="47">
        <v>37165353</v>
      </c>
      <c r="I103" s="23">
        <f t="shared" si="14"/>
        <v>0</v>
      </c>
      <c r="J103" s="17"/>
      <c r="K103" s="23">
        <f t="shared" si="15"/>
        <v>0</v>
      </c>
      <c r="L103" s="17"/>
      <c r="M103" s="81">
        <v>3986739</v>
      </c>
      <c r="N103" s="61">
        <v>80610412</v>
      </c>
      <c r="O103" s="23">
        <f t="shared" si="16"/>
        <v>-0.95054312586815704</v>
      </c>
      <c r="P103" s="63"/>
      <c r="Q103" s="84">
        <v>0</v>
      </c>
      <c r="R103" s="81">
        <v>7965313517</v>
      </c>
      <c r="S103" s="61">
        <v>1368053478</v>
      </c>
      <c r="T103" s="61">
        <v>7965313516.999999</v>
      </c>
      <c r="U103" s="23">
        <f t="shared" si="17"/>
        <v>-1</v>
      </c>
      <c r="V103" s="75"/>
      <c r="W103" s="23">
        <f t="shared" si="18"/>
        <v>0</v>
      </c>
      <c r="X103" s="63"/>
    </row>
    <row r="104" spans="1:24">
      <c r="A104" s="15">
        <f t="shared" si="19"/>
        <v>2022</v>
      </c>
      <c r="B104" s="16" t="str">
        <f t="shared" si="20"/>
        <v>03</v>
      </c>
      <c r="C104" s="81">
        <v>5562994</v>
      </c>
      <c r="D104" s="81">
        <v>26150000</v>
      </c>
      <c r="E104" s="91">
        <f t="shared" si="21"/>
        <v>31712994</v>
      </c>
      <c r="F104" s="80">
        <f t="shared" si="13"/>
        <v>5562994</v>
      </c>
      <c r="G104" s="47">
        <v>26150000</v>
      </c>
      <c r="H104" s="47">
        <v>31712994</v>
      </c>
      <c r="I104" s="23">
        <f t="shared" si="14"/>
        <v>0</v>
      </c>
      <c r="J104" s="17"/>
      <c r="K104" s="23">
        <f t="shared" si="15"/>
        <v>0</v>
      </c>
      <c r="L104" s="17"/>
      <c r="M104" s="81">
        <v>1221518</v>
      </c>
      <c r="N104" s="61">
        <v>-11085476</v>
      </c>
      <c r="O104" s="23">
        <f t="shared" si="16"/>
        <v>-1.1101908479166795</v>
      </c>
      <c r="P104" s="63"/>
      <c r="Q104" s="84">
        <v>0</v>
      </c>
      <c r="R104" s="81">
        <v>7944005993</v>
      </c>
      <c r="S104" s="61">
        <v>1378275526</v>
      </c>
      <c r="T104" s="61">
        <v>7944005992.999999</v>
      </c>
      <c r="U104" s="23">
        <f t="shared" si="17"/>
        <v>-1</v>
      </c>
      <c r="V104" s="75"/>
      <c r="W104" s="23">
        <f t="shared" si="18"/>
        <v>0</v>
      </c>
      <c r="X104" s="63"/>
    </row>
    <row r="105" spans="1:24">
      <c r="A105" s="15">
        <f t="shared" si="19"/>
        <v>2022</v>
      </c>
      <c r="B105" s="16" t="str">
        <f t="shared" si="20"/>
        <v>04</v>
      </c>
      <c r="C105" s="83">
        <v>14519681</v>
      </c>
      <c r="D105" s="83">
        <v>26150000</v>
      </c>
      <c r="E105" s="91">
        <f t="shared" si="21"/>
        <v>40669681</v>
      </c>
      <c r="F105" s="80">
        <f t="shared" si="13"/>
        <v>14519681</v>
      </c>
      <c r="G105" s="47">
        <v>26150000</v>
      </c>
      <c r="H105" s="47">
        <v>40669681</v>
      </c>
      <c r="I105" s="23">
        <f t="shared" si="14"/>
        <v>0</v>
      </c>
      <c r="J105" s="17"/>
      <c r="K105" s="23">
        <f t="shared" si="15"/>
        <v>0</v>
      </c>
      <c r="L105" s="17"/>
      <c r="M105" s="83">
        <v>12691746</v>
      </c>
      <c r="N105" s="61">
        <v>46325021</v>
      </c>
      <c r="O105" s="23">
        <f t="shared" si="16"/>
        <v>-0.7260282731442258</v>
      </c>
      <c r="P105" s="63"/>
      <c r="Q105" s="84">
        <v>0</v>
      </c>
      <c r="R105" s="81">
        <v>7996521985</v>
      </c>
      <c r="S105" s="61">
        <v>1372084555</v>
      </c>
      <c r="T105" s="61">
        <v>7996521984.999999</v>
      </c>
      <c r="U105" s="23">
        <f t="shared" si="17"/>
        <v>-1</v>
      </c>
      <c r="V105" s="75"/>
      <c r="W105" s="23">
        <f t="shared" si="18"/>
        <v>0</v>
      </c>
      <c r="X105" s="63"/>
    </row>
    <row r="106" spans="1:24">
      <c r="A106" s="15">
        <f t="shared" si="19"/>
        <v>2022</v>
      </c>
      <c r="B106" s="16" t="str">
        <f t="shared" si="20"/>
        <v>05</v>
      </c>
      <c r="C106" s="81">
        <v>16451811</v>
      </c>
      <c r="D106" s="81">
        <v>26150000</v>
      </c>
      <c r="E106" s="91">
        <f t="shared" si="21"/>
        <v>42601811</v>
      </c>
      <c r="F106" s="80">
        <f t="shared" si="13"/>
        <v>16451811</v>
      </c>
      <c r="G106" s="47">
        <v>26150000</v>
      </c>
      <c r="H106" s="47">
        <v>42601811</v>
      </c>
      <c r="I106" s="23">
        <f t="shared" si="14"/>
        <v>0</v>
      </c>
      <c r="J106" s="17"/>
      <c r="K106" s="23">
        <f t="shared" si="15"/>
        <v>0</v>
      </c>
      <c r="L106" s="17"/>
      <c r="M106" s="81">
        <v>2865533</v>
      </c>
      <c r="N106" s="61">
        <v>42431653</v>
      </c>
      <c r="O106" s="23">
        <f t="shared" si="16"/>
        <v>-0.93246709007542083</v>
      </c>
      <c r="P106" s="63"/>
      <c r="Q106" s="84">
        <v>0</v>
      </c>
      <c r="R106" s="81">
        <v>8041071718</v>
      </c>
      <c r="S106" s="61">
        <v>1369966475</v>
      </c>
      <c r="T106" s="61">
        <v>8041071717.999999</v>
      </c>
      <c r="U106" s="23">
        <f t="shared" si="17"/>
        <v>-1</v>
      </c>
      <c r="V106" s="75"/>
      <c r="W106" s="23">
        <f t="shared" si="18"/>
        <v>0</v>
      </c>
      <c r="X106" s="63"/>
    </row>
    <row r="107" spans="1:24">
      <c r="A107" s="15">
        <f t="shared" si="19"/>
        <v>2022</v>
      </c>
      <c r="B107" s="16" t="str">
        <f t="shared" si="20"/>
        <v>06</v>
      </c>
      <c r="C107" s="81">
        <v>6383099</v>
      </c>
      <c r="D107" s="81">
        <v>52300000</v>
      </c>
      <c r="E107" s="91">
        <f t="shared" si="21"/>
        <v>58683099</v>
      </c>
      <c r="F107" s="80">
        <f t="shared" si="13"/>
        <v>6383099</v>
      </c>
      <c r="G107" s="47">
        <v>52300000</v>
      </c>
      <c r="H107" s="47">
        <v>58683099</v>
      </c>
      <c r="I107" s="23">
        <f t="shared" si="14"/>
        <v>0</v>
      </c>
      <c r="J107" s="17"/>
      <c r="K107" s="23">
        <f t="shared" si="15"/>
        <v>0</v>
      </c>
      <c r="L107" s="17"/>
      <c r="M107" s="81">
        <v>0</v>
      </c>
      <c r="N107" s="61">
        <v>51654940</v>
      </c>
      <c r="O107" s="23">
        <f t="shared" si="16"/>
        <v>-1</v>
      </c>
      <c r="P107" s="63"/>
      <c r="Q107" s="84">
        <v>0</v>
      </c>
      <c r="R107" s="81">
        <v>8067990242</v>
      </c>
      <c r="S107" s="61">
        <v>1394702891</v>
      </c>
      <c r="T107" s="61">
        <v>8067990241.999999</v>
      </c>
      <c r="U107" s="23">
        <f t="shared" si="17"/>
        <v>-1</v>
      </c>
      <c r="V107" s="75"/>
      <c r="W107" s="23">
        <f t="shared" si="18"/>
        <v>0</v>
      </c>
      <c r="X107" s="63"/>
    </row>
    <row r="108" spans="1:24">
      <c r="A108" s="15">
        <f t="shared" si="19"/>
        <v>2022</v>
      </c>
      <c r="B108" s="16" t="str">
        <f t="shared" si="20"/>
        <v>07</v>
      </c>
      <c r="C108" s="81">
        <v>6517732</v>
      </c>
      <c r="D108" s="81">
        <v>26150000</v>
      </c>
      <c r="E108" s="91">
        <f t="shared" si="21"/>
        <v>32667732</v>
      </c>
      <c r="F108" s="80">
        <f t="shared" si="13"/>
        <v>6517732</v>
      </c>
      <c r="G108" s="47">
        <v>26150000</v>
      </c>
      <c r="H108" s="47">
        <v>32667732</v>
      </c>
      <c r="I108" s="23">
        <f t="shared" si="14"/>
        <v>0</v>
      </c>
      <c r="J108" s="17"/>
      <c r="K108" s="23">
        <f t="shared" si="15"/>
        <v>0</v>
      </c>
      <c r="L108" s="17"/>
      <c r="M108" s="81">
        <v>3815707</v>
      </c>
      <c r="N108" s="61">
        <v>52459558</v>
      </c>
      <c r="O108" s="23">
        <f t="shared" si="16"/>
        <v>-0.92726383626793041</v>
      </c>
      <c r="P108" s="63"/>
      <c r="Q108" s="84">
        <v>0</v>
      </c>
      <c r="R108" s="81">
        <v>8114273313</v>
      </c>
      <c r="S108" s="61">
        <v>1400879378</v>
      </c>
      <c r="T108" s="61">
        <v>8114273312.999999</v>
      </c>
      <c r="U108" s="23">
        <f t="shared" si="17"/>
        <v>-1</v>
      </c>
      <c r="V108" s="75"/>
      <c r="W108" s="23">
        <f t="shared" si="18"/>
        <v>0</v>
      </c>
      <c r="X108" s="63"/>
    </row>
    <row r="109" spans="1:24">
      <c r="A109" s="15">
        <f t="shared" si="19"/>
        <v>2022</v>
      </c>
      <c r="B109" s="16" t="str">
        <f t="shared" si="20"/>
        <v>08</v>
      </c>
      <c r="C109" s="81">
        <v>7519895</v>
      </c>
      <c r="D109" s="81">
        <v>26150000</v>
      </c>
      <c r="E109" s="91">
        <f t="shared" si="21"/>
        <v>33669895</v>
      </c>
      <c r="F109" s="80">
        <f t="shared" si="13"/>
        <v>7519895</v>
      </c>
      <c r="G109" s="47">
        <v>26150000</v>
      </c>
      <c r="H109" s="47">
        <v>33669895</v>
      </c>
      <c r="I109" s="23">
        <f t="shared" si="14"/>
        <v>0</v>
      </c>
      <c r="J109" s="17"/>
      <c r="K109" s="23">
        <f t="shared" si="15"/>
        <v>0</v>
      </c>
      <c r="L109" s="17"/>
      <c r="M109" s="81">
        <v>1221518</v>
      </c>
      <c r="N109" s="61">
        <v>61418057</v>
      </c>
      <c r="O109" s="23">
        <f t="shared" si="16"/>
        <v>-0.98011141902453869</v>
      </c>
      <c r="P109" s="63"/>
      <c r="Q109" s="84">
        <v>0</v>
      </c>
      <c r="R109" s="81">
        <v>8161041916</v>
      </c>
      <c r="S109" s="61">
        <v>1415528832</v>
      </c>
      <c r="T109" s="61">
        <v>8161041915.999999</v>
      </c>
      <c r="U109" s="23">
        <f t="shared" si="17"/>
        <v>-1</v>
      </c>
      <c r="V109" s="75"/>
      <c r="W109" s="23">
        <f t="shared" si="18"/>
        <v>0</v>
      </c>
      <c r="X109" s="63"/>
    </row>
    <row r="110" spans="1:24">
      <c r="A110" s="15">
        <f t="shared" si="19"/>
        <v>2022</v>
      </c>
      <c r="B110" s="16" t="str">
        <f t="shared" si="20"/>
        <v>09</v>
      </c>
      <c r="C110" s="81">
        <v>12102363</v>
      </c>
      <c r="D110" s="81">
        <v>26150000</v>
      </c>
      <c r="E110" s="91">
        <f t="shared" si="21"/>
        <v>38252363</v>
      </c>
      <c r="F110" s="80">
        <f t="shared" si="13"/>
        <v>12102363</v>
      </c>
      <c r="G110" s="47">
        <v>26150000</v>
      </c>
      <c r="H110" s="47">
        <v>38252363</v>
      </c>
      <c r="I110" s="23">
        <f t="shared" si="14"/>
        <v>0</v>
      </c>
      <c r="J110" s="17"/>
      <c r="K110" s="23">
        <f t="shared" si="15"/>
        <v>0</v>
      </c>
      <c r="L110" s="17"/>
      <c r="M110" s="81">
        <v>8668026</v>
      </c>
      <c r="N110" s="61">
        <v>-60173383</v>
      </c>
      <c r="O110" s="23">
        <f t="shared" si="16"/>
        <v>-1.1440508339044191</v>
      </c>
      <c r="P110" s="63"/>
      <c r="Q110" s="84">
        <v>0</v>
      </c>
      <c r="R110" s="81">
        <v>8101163470</v>
      </c>
      <c r="S110" s="61">
        <v>1415233895</v>
      </c>
      <c r="T110" s="61">
        <v>8101163469.999999</v>
      </c>
      <c r="U110" s="23">
        <f t="shared" si="17"/>
        <v>-1</v>
      </c>
      <c r="V110" s="75"/>
      <c r="W110" s="23">
        <f t="shared" si="18"/>
        <v>0</v>
      </c>
      <c r="X110" s="63"/>
    </row>
    <row r="111" spans="1:24">
      <c r="A111" s="15">
        <f t="shared" si="19"/>
        <v>2022</v>
      </c>
      <c r="B111" s="16" t="str">
        <f t="shared" si="20"/>
        <v>10</v>
      </c>
      <c r="C111" s="81">
        <v>7554972</v>
      </c>
      <c r="D111" s="81">
        <v>26150000</v>
      </c>
      <c r="E111" s="91">
        <f t="shared" si="21"/>
        <v>33704972</v>
      </c>
      <c r="F111" s="80">
        <f t="shared" si="13"/>
        <v>7554972</v>
      </c>
      <c r="G111" s="47">
        <v>26150000</v>
      </c>
      <c r="H111" s="47">
        <v>33704972</v>
      </c>
      <c r="I111" s="23">
        <f t="shared" si="14"/>
        <v>0</v>
      </c>
      <c r="J111" s="17"/>
      <c r="K111" s="23">
        <f t="shared" si="15"/>
        <v>0</v>
      </c>
      <c r="L111" s="17"/>
      <c r="M111" s="81">
        <v>6442467</v>
      </c>
      <c r="N111" s="61">
        <v>50322324</v>
      </c>
      <c r="O111" s="23">
        <f t="shared" si="16"/>
        <v>-0.87197596438511071</v>
      </c>
      <c r="P111" s="63"/>
      <c r="Q111" s="84">
        <v>0</v>
      </c>
      <c r="R111" s="81">
        <v>8147538391</v>
      </c>
      <c r="S111" s="61">
        <v>1419181298</v>
      </c>
      <c r="T111" s="61">
        <v>8147538390.999999</v>
      </c>
      <c r="U111" s="23">
        <f t="shared" si="17"/>
        <v>-1</v>
      </c>
      <c r="V111" s="75"/>
      <c r="W111" s="23">
        <f t="shared" si="18"/>
        <v>0</v>
      </c>
      <c r="X111" s="63"/>
    </row>
    <row r="112" spans="1:24">
      <c r="A112" s="15">
        <f t="shared" si="19"/>
        <v>2022</v>
      </c>
      <c r="B112" s="16" t="str">
        <f t="shared" si="20"/>
        <v>11</v>
      </c>
      <c r="C112" s="81">
        <v>12197928</v>
      </c>
      <c r="D112" s="81">
        <v>26150000</v>
      </c>
      <c r="E112" s="91">
        <f t="shared" si="21"/>
        <v>38347928</v>
      </c>
      <c r="F112" s="80">
        <f t="shared" si="13"/>
        <v>12197928</v>
      </c>
      <c r="G112" s="47">
        <v>26150000</v>
      </c>
      <c r="H112" s="47">
        <v>38347928</v>
      </c>
      <c r="I112" s="23">
        <f t="shared" si="14"/>
        <v>0</v>
      </c>
      <c r="J112" s="17"/>
      <c r="K112" s="23">
        <f t="shared" si="15"/>
        <v>0</v>
      </c>
      <c r="L112" s="17"/>
      <c r="M112" s="81">
        <v>5214870</v>
      </c>
      <c r="N112" s="61">
        <v>26395458</v>
      </c>
      <c r="O112" s="23">
        <f t="shared" si="16"/>
        <v>-0.80243305495968287</v>
      </c>
      <c r="P112" s="63"/>
      <c r="Q112" s="84">
        <v>0</v>
      </c>
      <c r="R112" s="81">
        <v>8168863988</v>
      </c>
      <c r="S112" s="61">
        <v>1424251159</v>
      </c>
      <c r="T112" s="61">
        <v>8168863987.999999</v>
      </c>
      <c r="U112" s="23">
        <f t="shared" si="17"/>
        <v>-1</v>
      </c>
      <c r="V112" s="75"/>
      <c r="W112" s="23">
        <f t="shared" si="18"/>
        <v>0</v>
      </c>
      <c r="X112" s="63"/>
    </row>
    <row r="113" spans="1:24">
      <c r="A113" s="15">
        <f t="shared" si="19"/>
        <v>2022</v>
      </c>
      <c r="B113" s="16" t="str">
        <f t="shared" si="20"/>
        <v>12</v>
      </c>
      <c r="C113" s="87">
        <v>10592707</v>
      </c>
      <c r="D113" s="87">
        <v>52300000</v>
      </c>
      <c r="E113" s="91">
        <f t="shared" si="21"/>
        <v>62892707</v>
      </c>
      <c r="F113" s="80">
        <f t="shared" si="13"/>
        <v>10592707</v>
      </c>
      <c r="G113" s="47">
        <v>52300000</v>
      </c>
      <c r="H113" s="47">
        <v>62892707</v>
      </c>
      <c r="I113" s="23">
        <f t="shared" si="14"/>
        <v>0</v>
      </c>
      <c r="J113" s="47"/>
      <c r="K113" s="23">
        <f t="shared" si="15"/>
        <v>0</v>
      </c>
      <c r="L113" s="47"/>
      <c r="M113" s="87">
        <v>3344351</v>
      </c>
      <c r="N113" s="47">
        <v>60739732</v>
      </c>
      <c r="O113" s="23">
        <f t="shared" si="16"/>
        <v>-0.94493964840016087</v>
      </c>
      <c r="P113" s="47"/>
      <c r="Q113" s="89">
        <v>0</v>
      </c>
      <c r="R113" s="87">
        <v>8217642172</v>
      </c>
      <c r="S113" s="47">
        <v>1436212707</v>
      </c>
      <c r="T113" s="47">
        <v>8217642171.999999</v>
      </c>
      <c r="U113" s="23">
        <f t="shared" si="17"/>
        <v>-1</v>
      </c>
      <c r="V113" s="88"/>
      <c r="W113" s="23">
        <f t="shared" si="18"/>
        <v>0</v>
      </c>
      <c r="X113" s="47"/>
    </row>
    <row r="114" spans="1:24">
      <c r="A114" s="15">
        <f t="shared" si="19"/>
        <v>2023</v>
      </c>
      <c r="B114" s="16" t="str">
        <f t="shared" si="20"/>
        <v>01</v>
      </c>
      <c r="C114" s="81">
        <v>5433865</v>
      </c>
      <c r="D114" s="81">
        <v>26150000</v>
      </c>
      <c r="E114" s="91">
        <f t="shared" si="21"/>
        <v>31583865</v>
      </c>
      <c r="F114" s="80">
        <f t="shared" si="13"/>
        <v>10583865</v>
      </c>
      <c r="G114" s="47">
        <v>21000000</v>
      </c>
      <c r="H114" s="47">
        <v>31583865</v>
      </c>
      <c r="I114" s="23">
        <f t="shared" si="14"/>
        <v>-0.48658972879945084</v>
      </c>
      <c r="J114" s="17"/>
      <c r="K114" s="23">
        <f t="shared" si="15"/>
        <v>0.24523809523809526</v>
      </c>
      <c r="L114" s="17"/>
      <c r="M114" s="81">
        <v>2974799</v>
      </c>
      <c r="N114" s="61">
        <v>794024413.00000095</v>
      </c>
      <c r="O114" s="23">
        <f t="shared" si="16"/>
        <v>-0.99625351695578157</v>
      </c>
      <c r="P114" s="63"/>
      <c r="Q114" s="84">
        <v>0</v>
      </c>
      <c r="R114" s="81">
        <v>9115825809</v>
      </c>
      <c r="S114" s="63">
        <v>1332053483</v>
      </c>
      <c r="T114" s="63">
        <v>9115825809</v>
      </c>
      <c r="U114" s="23">
        <f t="shared" si="17"/>
        <v>-1</v>
      </c>
      <c r="V114" s="75"/>
      <c r="W114" s="23">
        <f t="shared" si="18"/>
        <v>0</v>
      </c>
      <c r="X114" s="63"/>
    </row>
    <row r="115" spans="1:24">
      <c r="A115" s="15">
        <f t="shared" si="19"/>
        <v>2023</v>
      </c>
      <c r="B115" s="16" t="str">
        <f t="shared" si="20"/>
        <v>02</v>
      </c>
      <c r="C115" s="81">
        <v>6247771</v>
      </c>
      <c r="D115" s="81">
        <v>30300880</v>
      </c>
      <c r="E115" s="91">
        <f t="shared" si="21"/>
        <v>36548651</v>
      </c>
      <c r="F115" s="80">
        <f t="shared" si="13"/>
        <v>6247771</v>
      </c>
      <c r="G115" s="47">
        <v>30300880</v>
      </c>
      <c r="H115" s="47">
        <v>36548651</v>
      </c>
      <c r="I115" s="23">
        <f t="shared" si="14"/>
        <v>0</v>
      </c>
      <c r="J115" s="17"/>
      <c r="K115" s="23">
        <f t="shared" si="15"/>
        <v>0</v>
      </c>
      <c r="L115" s="17"/>
      <c r="M115" s="81">
        <v>1554618</v>
      </c>
      <c r="N115" s="61">
        <v>-369976965</v>
      </c>
      <c r="O115" s="23">
        <f t="shared" si="16"/>
        <v>-1.0042019318689206</v>
      </c>
      <c r="P115" s="63"/>
      <c r="Q115" s="84">
        <v>0</v>
      </c>
      <c r="R115" s="81">
        <v>9139079673</v>
      </c>
      <c r="S115" s="63">
        <v>938822654</v>
      </c>
      <c r="T115" s="63">
        <v>9139079673</v>
      </c>
      <c r="U115" s="23">
        <f t="shared" si="17"/>
        <v>-1</v>
      </c>
      <c r="V115" s="75"/>
      <c r="W115" s="23">
        <f t="shared" si="18"/>
        <v>0</v>
      </c>
      <c r="X115" s="63"/>
    </row>
    <row r="116" spans="1:24">
      <c r="A116" s="15">
        <f t="shared" si="19"/>
        <v>2023</v>
      </c>
      <c r="B116" s="16" t="str">
        <f t="shared" si="20"/>
        <v>03</v>
      </c>
      <c r="C116" s="81">
        <v>6243600</v>
      </c>
      <c r="D116" s="81">
        <v>30300880</v>
      </c>
      <c r="E116" s="91">
        <f t="shared" si="21"/>
        <v>36544480</v>
      </c>
      <c r="F116" s="80">
        <f t="shared" si="13"/>
        <v>6243600</v>
      </c>
      <c r="G116" s="47">
        <v>30300880</v>
      </c>
      <c r="H116" s="47">
        <v>36544480</v>
      </c>
      <c r="I116" s="23">
        <f t="shared" si="14"/>
        <v>0</v>
      </c>
      <c r="J116" s="17"/>
      <c r="K116" s="23">
        <f t="shared" si="15"/>
        <v>0</v>
      </c>
      <c r="L116" s="17"/>
      <c r="M116" s="81">
        <v>1221518</v>
      </c>
      <c r="N116" s="61">
        <v>16012668</v>
      </c>
      <c r="O116" s="23">
        <f t="shared" si="16"/>
        <v>-0.92371552323447914</v>
      </c>
      <c r="P116" s="63"/>
      <c r="Q116" s="84">
        <v>0</v>
      </c>
      <c r="R116" s="81">
        <v>9163107493</v>
      </c>
      <c r="S116" s="63">
        <v>930807502</v>
      </c>
      <c r="T116" s="63">
        <v>9163107493</v>
      </c>
      <c r="U116" s="23">
        <f t="shared" si="17"/>
        <v>-1</v>
      </c>
      <c r="V116" s="75"/>
      <c r="W116" s="23">
        <f t="shared" si="18"/>
        <v>0</v>
      </c>
      <c r="X116" s="63"/>
    </row>
    <row r="117" spans="1:24">
      <c r="A117" s="15">
        <f t="shared" si="19"/>
        <v>2023</v>
      </c>
      <c r="B117" s="16" t="str">
        <f t="shared" si="20"/>
        <v>04</v>
      </c>
      <c r="C117" s="81">
        <v>5596300</v>
      </c>
      <c r="D117" s="81">
        <v>30300880</v>
      </c>
      <c r="E117" s="91">
        <f t="shared" si="21"/>
        <v>35897180</v>
      </c>
      <c r="F117" s="80">
        <f t="shared" si="13"/>
        <v>5596300</v>
      </c>
      <c r="G117" s="47">
        <v>30300880</v>
      </c>
      <c r="H117" s="47">
        <v>35897180</v>
      </c>
      <c r="I117" s="23">
        <f t="shared" si="14"/>
        <v>0</v>
      </c>
      <c r="J117" s="17"/>
      <c r="K117" s="23">
        <f t="shared" si="15"/>
        <v>0</v>
      </c>
      <c r="L117" s="17"/>
      <c r="M117" s="81">
        <v>2895768</v>
      </c>
      <c r="N117" s="61">
        <v>20488396</v>
      </c>
      <c r="O117" s="23">
        <f t="shared" si="16"/>
        <v>-0.85866302076551038</v>
      </c>
      <c r="P117" s="63"/>
      <c r="Q117" s="84">
        <v>0</v>
      </c>
      <c r="R117" s="81">
        <v>9187205242</v>
      </c>
      <c r="S117" s="63">
        <v>927198149</v>
      </c>
      <c r="T117" s="63">
        <v>9187205242</v>
      </c>
      <c r="U117" s="23">
        <f t="shared" si="17"/>
        <v>-1</v>
      </c>
      <c r="V117" s="75"/>
      <c r="W117" s="23">
        <f t="shared" si="18"/>
        <v>0</v>
      </c>
      <c r="X117" s="63"/>
    </row>
    <row r="118" spans="1:24">
      <c r="A118" s="15">
        <f t="shared" si="19"/>
        <v>2023</v>
      </c>
      <c r="B118" s="16" t="str">
        <f t="shared" si="20"/>
        <v>05</v>
      </c>
      <c r="C118" s="81">
        <v>4759000</v>
      </c>
      <c r="D118" s="81">
        <v>30300880</v>
      </c>
      <c r="E118" s="91">
        <f t="shared" si="21"/>
        <v>35059880</v>
      </c>
      <c r="F118" s="80">
        <f t="shared" si="13"/>
        <v>5068333</v>
      </c>
      <c r="G118" s="47">
        <v>30300880</v>
      </c>
      <c r="H118" s="47">
        <v>35369213</v>
      </c>
      <c r="I118" s="23">
        <f t="shared" si="14"/>
        <v>-6.1032493326701354E-2</v>
      </c>
      <c r="J118" s="17"/>
      <c r="K118" s="23">
        <f t="shared" si="15"/>
        <v>0</v>
      </c>
      <c r="L118" s="17"/>
      <c r="M118" s="81">
        <v>6196042</v>
      </c>
      <c r="N118" s="61">
        <v>25694501</v>
      </c>
      <c r="O118" s="23">
        <f t="shared" si="16"/>
        <v>-0.75885727455847463</v>
      </c>
      <c r="P118" s="63"/>
      <c r="Q118" s="84">
        <v>0</v>
      </c>
      <c r="R118" s="81">
        <v>9224812155</v>
      </c>
      <c r="S118" s="63">
        <v>915285737</v>
      </c>
      <c r="T118" s="63">
        <v>9224812155</v>
      </c>
      <c r="U118" s="23">
        <f t="shared" si="17"/>
        <v>-1</v>
      </c>
      <c r="V118" s="75"/>
      <c r="W118" s="23">
        <f t="shared" si="18"/>
        <v>0</v>
      </c>
      <c r="X118" s="63"/>
    </row>
    <row r="119" spans="1:24">
      <c r="A119" s="15">
        <f t="shared" si="19"/>
        <v>2023</v>
      </c>
      <c r="B119" s="16" t="str">
        <f t="shared" si="20"/>
        <v>06</v>
      </c>
      <c r="C119" s="81">
        <v>6385567</v>
      </c>
      <c r="D119" s="81">
        <v>60601760</v>
      </c>
      <c r="E119" s="91">
        <f t="shared" si="21"/>
        <v>66987327</v>
      </c>
      <c r="F119" s="80">
        <f t="shared" si="13"/>
        <v>6385567</v>
      </c>
      <c r="G119" s="47">
        <v>60601760</v>
      </c>
      <c r="H119" s="47">
        <v>66987327</v>
      </c>
      <c r="I119" s="23">
        <f t="shared" si="14"/>
        <v>0</v>
      </c>
      <c r="J119" s="17"/>
      <c r="K119" s="23">
        <f t="shared" si="15"/>
        <v>0</v>
      </c>
      <c r="L119" s="17"/>
      <c r="M119" s="81">
        <v>4073258</v>
      </c>
      <c r="N119" s="61">
        <v>-18183024</v>
      </c>
      <c r="O119" s="23">
        <f t="shared" si="16"/>
        <v>-1.2240143333694109</v>
      </c>
      <c r="P119" s="63"/>
      <c r="Q119" s="84">
        <v>0</v>
      </c>
      <c r="R119" s="81">
        <v>9234070636</v>
      </c>
      <c r="S119" s="63">
        <v>887844232</v>
      </c>
      <c r="T119" s="63">
        <v>9234070636</v>
      </c>
      <c r="U119" s="23">
        <f t="shared" si="17"/>
        <v>-1</v>
      </c>
      <c r="V119" s="75"/>
      <c r="W119" s="23">
        <f t="shared" si="18"/>
        <v>0</v>
      </c>
      <c r="X119" s="63"/>
    </row>
    <row r="120" spans="1:24">
      <c r="A120" s="15">
        <f t="shared" si="19"/>
        <v>2023</v>
      </c>
      <c r="B120" s="16" t="str">
        <f t="shared" si="20"/>
        <v>07</v>
      </c>
      <c r="C120" s="81">
        <v>5036833</v>
      </c>
      <c r="D120" s="81">
        <v>60601760</v>
      </c>
      <c r="E120" s="91">
        <f t="shared" si="21"/>
        <v>65638593</v>
      </c>
      <c r="F120" s="80">
        <f t="shared" si="13"/>
        <v>4727500</v>
      </c>
      <c r="G120" s="47">
        <v>60601760</v>
      </c>
      <c r="H120" s="47">
        <v>65329260</v>
      </c>
      <c r="I120" s="23">
        <f t="shared" si="14"/>
        <v>6.54326811210999E-2</v>
      </c>
      <c r="J120" s="17"/>
      <c r="K120" s="23">
        <f t="shared" si="15"/>
        <v>0</v>
      </c>
      <c r="L120" s="17"/>
      <c r="M120" s="81">
        <v>5644602</v>
      </c>
      <c r="N120" s="61">
        <v>41012445</v>
      </c>
      <c r="O120" s="23">
        <f t="shared" si="16"/>
        <v>-0.86236855666615342</v>
      </c>
      <c r="P120" s="63"/>
      <c r="Q120" s="84">
        <v>0</v>
      </c>
      <c r="R120" s="81">
        <v>9259242249</v>
      </c>
      <c r="S120" s="63">
        <v>903685064</v>
      </c>
      <c r="T120" s="63">
        <v>9259242249</v>
      </c>
      <c r="U120" s="23">
        <f t="shared" si="17"/>
        <v>-1</v>
      </c>
      <c r="V120" s="75"/>
      <c r="W120" s="23">
        <f t="shared" si="18"/>
        <v>0</v>
      </c>
      <c r="X120" s="63"/>
    </row>
    <row r="121" spans="1:24">
      <c r="A121" s="15">
        <f t="shared" si="19"/>
        <v>2023</v>
      </c>
      <c r="B121" s="16" t="str">
        <f t="shared" si="20"/>
        <v>08</v>
      </c>
      <c r="C121" s="87">
        <v>1432450</v>
      </c>
      <c r="D121" s="87">
        <v>30300880</v>
      </c>
      <c r="E121" s="91">
        <f t="shared" si="21"/>
        <v>31733330</v>
      </c>
      <c r="F121" s="80">
        <f t="shared" si="13"/>
        <v>1432450</v>
      </c>
      <c r="G121" s="47">
        <v>30300880</v>
      </c>
      <c r="H121" s="47">
        <v>31733330</v>
      </c>
      <c r="I121" s="23">
        <f t="shared" si="14"/>
        <v>0</v>
      </c>
      <c r="J121" s="47"/>
      <c r="K121" s="23">
        <f t="shared" si="15"/>
        <v>0</v>
      </c>
      <c r="L121" s="47"/>
      <c r="M121" s="87">
        <v>0</v>
      </c>
      <c r="N121" s="47">
        <v>32108056</v>
      </c>
      <c r="O121" s="23">
        <f t="shared" si="16"/>
        <v>-1</v>
      </c>
      <c r="P121" s="47"/>
      <c r="Q121" s="89">
        <v>0</v>
      </c>
      <c r="R121" s="87">
        <v>9298600900</v>
      </c>
      <c r="S121" s="47">
        <v>896434469</v>
      </c>
      <c r="T121" s="47">
        <v>9298600900</v>
      </c>
      <c r="U121" s="23">
        <f t="shared" si="17"/>
        <v>-1</v>
      </c>
      <c r="V121" s="88"/>
      <c r="W121" s="23">
        <f t="shared" si="18"/>
        <v>0</v>
      </c>
      <c r="X121" s="47"/>
    </row>
    <row r="122" spans="1:24">
      <c r="A122" s="15">
        <f t="shared" si="19"/>
        <v>2023</v>
      </c>
      <c r="B122" s="16" t="str">
        <f t="shared" si="20"/>
        <v>09</v>
      </c>
      <c r="C122" s="81">
        <v>7799190</v>
      </c>
      <c r="D122" s="81">
        <v>30300880</v>
      </c>
      <c r="E122" s="91">
        <f t="shared" si="21"/>
        <v>38100070</v>
      </c>
      <c r="F122" s="80">
        <f t="shared" si="13"/>
        <v>7799190</v>
      </c>
      <c r="G122" s="47">
        <v>30300880</v>
      </c>
      <c r="H122" s="47">
        <v>38100070</v>
      </c>
      <c r="I122" s="23">
        <f t="shared" si="14"/>
        <v>0</v>
      </c>
      <c r="J122" s="17"/>
      <c r="K122" s="23">
        <f t="shared" si="15"/>
        <v>0</v>
      </c>
      <c r="L122" s="17"/>
      <c r="M122" s="81">
        <v>5783195</v>
      </c>
      <c r="N122" s="61">
        <v>41679346</v>
      </c>
      <c r="O122" s="23">
        <f t="shared" si="16"/>
        <v>-0.86124554353611982</v>
      </c>
      <c r="P122" s="63"/>
      <c r="Q122" s="84">
        <v>0</v>
      </c>
      <c r="R122" s="81">
        <v>9337943150</v>
      </c>
      <c r="S122" s="63">
        <v>898771565</v>
      </c>
      <c r="T122" s="63">
        <v>9337943150</v>
      </c>
      <c r="U122" s="23">
        <f t="shared" si="17"/>
        <v>-1</v>
      </c>
      <c r="V122" s="75"/>
      <c r="W122" s="23">
        <f t="shared" si="18"/>
        <v>0</v>
      </c>
      <c r="X122" s="63"/>
    </row>
    <row r="123" spans="1:24">
      <c r="A123" s="15">
        <f t="shared" si="19"/>
        <v>2023</v>
      </c>
      <c r="B123" s="16" t="str">
        <f t="shared" si="20"/>
        <v>10</v>
      </c>
      <c r="C123" s="81">
        <v>4526094</v>
      </c>
      <c r="D123" s="81">
        <v>30300880</v>
      </c>
      <c r="E123" s="91">
        <f t="shared" si="21"/>
        <v>34826974</v>
      </c>
      <c r="F123" s="80">
        <f t="shared" si="13"/>
        <v>4526094</v>
      </c>
      <c r="G123" s="47">
        <v>30300880</v>
      </c>
      <c r="H123" s="47">
        <v>34826974</v>
      </c>
      <c r="I123" s="23">
        <f t="shared" si="14"/>
        <v>0</v>
      </c>
      <c r="J123" s="17"/>
      <c r="K123" s="23">
        <f t="shared" si="15"/>
        <v>0</v>
      </c>
      <c r="L123" s="17"/>
      <c r="M123" s="81">
        <v>0</v>
      </c>
      <c r="N123" s="61">
        <v>39880056</v>
      </c>
      <c r="O123" s="23">
        <f t="shared" si="16"/>
        <v>-1</v>
      </c>
      <c r="P123" s="63"/>
      <c r="Q123" s="84">
        <v>0</v>
      </c>
      <c r="R123" s="81">
        <v>9376752771</v>
      </c>
      <c r="S123" s="63">
        <v>899842000</v>
      </c>
      <c r="T123" s="63">
        <v>9376752771</v>
      </c>
      <c r="U123" s="23">
        <f t="shared" si="17"/>
        <v>-1</v>
      </c>
      <c r="V123" s="75"/>
      <c r="W123" s="23">
        <f t="shared" si="18"/>
        <v>0</v>
      </c>
      <c r="X123" s="63"/>
    </row>
    <row r="124" spans="1:24">
      <c r="A124" s="15">
        <f t="shared" si="19"/>
        <v>2023</v>
      </c>
      <c r="B124" s="16" t="str">
        <f t="shared" si="20"/>
        <v>11</v>
      </c>
      <c r="C124" s="81">
        <v>9984672</v>
      </c>
      <c r="D124" s="81">
        <v>60601760</v>
      </c>
      <c r="E124" s="91">
        <f t="shared" si="21"/>
        <v>70586432</v>
      </c>
      <c r="F124" s="80">
        <f t="shared" si="13"/>
        <v>10037072</v>
      </c>
      <c r="G124" s="47">
        <v>60601760</v>
      </c>
      <c r="H124" s="47">
        <v>70638832</v>
      </c>
      <c r="I124" s="23">
        <f t="shared" si="14"/>
        <v>-5.2206460210706407E-3</v>
      </c>
      <c r="J124" s="17"/>
      <c r="K124" s="23">
        <f t="shared" si="15"/>
        <v>0</v>
      </c>
      <c r="L124" s="17"/>
      <c r="M124" s="81">
        <v>0</v>
      </c>
      <c r="N124" s="61">
        <v>9867065</v>
      </c>
      <c r="O124" s="23">
        <f t="shared" si="16"/>
        <v>-1</v>
      </c>
      <c r="P124" s="63"/>
      <c r="Q124" s="84">
        <v>0</v>
      </c>
      <c r="R124" s="81">
        <v>9400744459</v>
      </c>
      <c r="S124" s="63">
        <v>885717377</v>
      </c>
      <c r="T124" s="63">
        <v>9400744459</v>
      </c>
      <c r="U124" s="23">
        <f t="shared" si="17"/>
        <v>-1</v>
      </c>
      <c r="V124" s="75"/>
      <c r="W124" s="23">
        <f t="shared" si="18"/>
        <v>0</v>
      </c>
      <c r="X124" s="63"/>
    </row>
    <row r="125" spans="1:24">
      <c r="A125" s="15">
        <f t="shared" si="19"/>
        <v>2023</v>
      </c>
      <c r="B125" s="16" t="str">
        <f t="shared" si="20"/>
        <v>12</v>
      </c>
      <c r="C125" s="81">
        <v>5691900</v>
      </c>
      <c r="D125" s="81">
        <v>30300880</v>
      </c>
      <c r="E125" s="91">
        <f t="shared" si="21"/>
        <v>35992780</v>
      </c>
      <c r="F125" s="80">
        <f t="shared" si="13"/>
        <v>5691900</v>
      </c>
      <c r="G125" s="47">
        <v>30300880</v>
      </c>
      <c r="H125" s="47">
        <v>35992780</v>
      </c>
      <c r="I125" s="23">
        <f t="shared" si="14"/>
        <v>0</v>
      </c>
      <c r="J125" s="47"/>
      <c r="K125" s="23">
        <f t="shared" si="15"/>
        <v>0</v>
      </c>
      <c r="L125" s="47"/>
      <c r="M125" s="81">
        <v>0</v>
      </c>
      <c r="N125" s="61">
        <v>10615962</v>
      </c>
      <c r="O125" s="23">
        <f t="shared" si="16"/>
        <v>-1</v>
      </c>
      <c r="P125" s="63"/>
      <c r="Q125" s="84">
        <v>0</v>
      </c>
      <c r="R125" s="81">
        <v>9427326873</v>
      </c>
      <c r="S125" s="63">
        <v>869750925</v>
      </c>
      <c r="T125" s="63">
        <v>9427326873</v>
      </c>
      <c r="U125" s="23">
        <f t="shared" si="17"/>
        <v>-1</v>
      </c>
      <c r="V125" s="75"/>
      <c r="W125" s="23">
        <f t="shared" si="18"/>
        <v>0</v>
      </c>
      <c r="X125" s="63"/>
    </row>
    <row r="126" spans="1:24">
      <c r="B126" s="19"/>
    </row>
    <row r="127" spans="1:24">
      <c r="B127" s="19"/>
    </row>
    <row r="128" spans="1:24">
      <c r="B128" s="19"/>
      <c r="C128" s="90"/>
    </row>
    <row r="129" spans="2:3">
      <c r="B129" s="19"/>
      <c r="C129" s="90"/>
    </row>
    <row r="130" spans="2:3">
      <c r="B130" s="19"/>
    </row>
    <row r="131" spans="2:3">
      <c r="B131" s="19"/>
    </row>
    <row r="132" spans="2:3">
      <c r="B132" s="19"/>
    </row>
    <row r="133" spans="2:3">
      <c r="B133" s="19"/>
    </row>
    <row r="134" spans="2:3">
      <c r="B134" s="19"/>
    </row>
    <row r="135" spans="2:3">
      <c r="B135" s="19"/>
    </row>
    <row r="136" spans="2:3">
      <c r="B136" s="19"/>
    </row>
    <row r="137" spans="2:3">
      <c r="B137" s="19"/>
    </row>
    <row r="138" spans="2:3">
      <c r="B138" s="19"/>
    </row>
    <row r="139" spans="2:3">
      <c r="B139" s="19"/>
    </row>
    <row r="140" spans="2:3">
      <c r="B140" s="19"/>
    </row>
    <row r="141" spans="2:3">
      <c r="B141" s="19"/>
    </row>
    <row r="142" spans="2:3">
      <c r="B142" s="19"/>
    </row>
    <row r="143" spans="2:3">
      <c r="B143" s="19"/>
    </row>
    <row r="144" spans="2:3">
      <c r="B144" s="19"/>
    </row>
    <row r="145" spans="2:2">
      <c r="B145" s="19"/>
    </row>
    <row r="146" spans="2:2">
      <c r="B146" s="19"/>
    </row>
    <row r="147" spans="2:2">
      <c r="B147" s="19"/>
    </row>
    <row r="148" spans="2:2">
      <c r="B148" s="19"/>
    </row>
    <row r="149" spans="2:2">
      <c r="B149" s="19"/>
    </row>
    <row r="150" spans="2:2">
      <c r="B150" s="19"/>
    </row>
    <row r="151" spans="2:2">
      <c r="B151" s="19"/>
    </row>
    <row r="152" spans="2:2">
      <c r="B152" s="19"/>
    </row>
    <row r="153" spans="2:2">
      <c r="B153" s="19"/>
    </row>
    <row r="154" spans="2:2">
      <c r="B154" s="19"/>
    </row>
    <row r="155" spans="2:2">
      <c r="B155" s="19"/>
    </row>
    <row r="156" spans="2:2">
      <c r="B156" s="19"/>
    </row>
    <row r="157" spans="2:2">
      <c r="B157" s="19"/>
    </row>
    <row r="158" spans="2:2">
      <c r="B158" s="19"/>
    </row>
    <row r="159" spans="2:2">
      <c r="B159" s="19"/>
    </row>
    <row r="160" spans="2:2">
      <c r="B160" s="19"/>
    </row>
    <row r="161" spans="2:2">
      <c r="B161" s="19"/>
    </row>
    <row r="162" spans="2:2">
      <c r="B162" s="19"/>
    </row>
    <row r="163" spans="2:2">
      <c r="B163" s="19"/>
    </row>
    <row r="164" spans="2:2">
      <c r="B164" s="19"/>
    </row>
    <row r="165" spans="2:2">
      <c r="B165" s="19"/>
    </row>
    <row r="166" spans="2:2">
      <c r="B166" s="19"/>
    </row>
    <row r="167" spans="2:2">
      <c r="B167" s="19"/>
    </row>
    <row r="168" spans="2:2">
      <c r="B168" s="19"/>
    </row>
    <row r="169" spans="2:2">
      <c r="B169" s="19"/>
    </row>
    <row r="170" spans="2:2">
      <c r="B170" s="19"/>
    </row>
    <row r="171" spans="2:2">
      <c r="B171" s="19"/>
    </row>
    <row r="172" spans="2:2">
      <c r="B172" s="19"/>
    </row>
    <row r="173" spans="2:2">
      <c r="B173" s="19"/>
    </row>
    <row r="174" spans="2:2">
      <c r="B174" s="19"/>
    </row>
    <row r="175" spans="2:2">
      <c r="B175" s="19"/>
    </row>
    <row r="176" spans="2:2">
      <c r="B176" s="19"/>
    </row>
    <row r="177" spans="2:2">
      <c r="B177" s="19"/>
    </row>
    <row r="178" spans="2:2">
      <c r="B178" s="19"/>
    </row>
    <row r="179" spans="2:2">
      <c r="B179" s="19"/>
    </row>
    <row r="180" spans="2:2">
      <c r="B180" s="19"/>
    </row>
    <row r="181" spans="2:2">
      <c r="B181" s="19"/>
    </row>
    <row r="182" spans="2:2">
      <c r="B182" s="19"/>
    </row>
    <row r="183" spans="2:2">
      <c r="B183" s="19"/>
    </row>
    <row r="184" spans="2:2">
      <c r="B184" s="19"/>
    </row>
    <row r="185" spans="2:2">
      <c r="B185" s="19"/>
    </row>
    <row r="186" spans="2:2">
      <c r="B186" s="19"/>
    </row>
    <row r="187" spans="2:2">
      <c r="B187" s="19"/>
    </row>
    <row r="188" spans="2:2">
      <c r="B188" s="19"/>
    </row>
    <row r="189" spans="2:2">
      <c r="B189" s="19"/>
    </row>
    <row r="190" spans="2:2">
      <c r="B190" s="19"/>
    </row>
    <row r="191" spans="2:2">
      <c r="B191" s="19"/>
    </row>
    <row r="192" spans="2:2">
      <c r="B192" s="19"/>
    </row>
    <row r="193" spans="2:2">
      <c r="B193" s="19"/>
    </row>
    <row r="194" spans="2:2">
      <c r="B194" s="19"/>
    </row>
    <row r="195" spans="2:2">
      <c r="B195" s="19"/>
    </row>
    <row r="196" spans="2:2">
      <c r="B196" s="19"/>
    </row>
    <row r="197" spans="2:2">
      <c r="B197" s="19"/>
    </row>
    <row r="198" spans="2:2">
      <c r="B198" s="19"/>
    </row>
  </sheetData>
  <autoFilter ref="A5:X125" xr:uid="{A4E819F4-BAD1-4E1A-92B1-9100819C3C9D}"/>
  <mergeCells count="1">
    <mergeCell ref="F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F334-1DF2-40BD-8AF4-538049C1E5B5}">
  <sheetPr>
    <tabColor rgb="FFFFFF00"/>
  </sheetPr>
  <dimension ref="B2:D26"/>
  <sheetViews>
    <sheetView topLeftCell="A14" zoomScale="130" zoomScaleNormal="130" workbookViewId="0">
      <selection activeCell="B3" sqref="B3:D26"/>
    </sheetView>
  </sheetViews>
  <sheetFormatPr baseColWidth="10" defaultRowHeight="15"/>
  <cols>
    <col min="1" max="1" width="4" style="5" customWidth="1"/>
    <col min="2" max="2" width="9.28515625" style="1" customWidth="1"/>
    <col min="3" max="3" width="20.7109375" style="5" customWidth="1"/>
    <col min="4" max="4" width="161.42578125" style="5" customWidth="1"/>
    <col min="5" max="16384" width="11.42578125" style="5"/>
  </cols>
  <sheetData>
    <row r="2" spans="2:4">
      <c r="B2" s="1" t="s">
        <v>39</v>
      </c>
    </row>
    <row r="3" spans="2:4" ht="21.75" customHeight="1">
      <c r="B3" s="2" t="s">
        <v>15</v>
      </c>
      <c r="C3" s="6" t="s">
        <v>13</v>
      </c>
      <c r="D3" s="7" t="s">
        <v>0</v>
      </c>
    </row>
    <row r="4" spans="2:4" ht="21.75" customHeight="1">
      <c r="B4" s="2" t="s">
        <v>16</v>
      </c>
      <c r="C4" s="6" t="s">
        <v>14</v>
      </c>
      <c r="D4" s="7" t="s">
        <v>1</v>
      </c>
    </row>
    <row r="5" spans="2:4" ht="29.25" customHeight="1">
      <c r="B5" s="2" t="s">
        <v>17</v>
      </c>
      <c r="C5" s="6"/>
      <c r="D5" s="13" t="s">
        <v>40</v>
      </c>
    </row>
    <row r="6" spans="2:4" ht="29.25" customHeight="1">
      <c r="B6" s="2" t="s">
        <v>18</v>
      </c>
      <c r="C6" s="6"/>
      <c r="D6" s="13" t="s">
        <v>41</v>
      </c>
    </row>
    <row r="7" spans="2:4" ht="29.25" customHeight="1">
      <c r="B7" s="2" t="s">
        <v>19</v>
      </c>
      <c r="C7" s="6"/>
      <c r="D7" s="8" t="s">
        <v>42</v>
      </c>
    </row>
    <row r="8" spans="2:4" ht="29.25" customHeight="1">
      <c r="B8" s="2" t="s">
        <v>20</v>
      </c>
      <c r="C8" s="93" t="s">
        <v>11</v>
      </c>
      <c r="D8" s="14" t="s">
        <v>46</v>
      </c>
    </row>
    <row r="9" spans="2:4" ht="29.25" customHeight="1">
      <c r="B9" s="2" t="s">
        <v>21</v>
      </c>
      <c r="C9" s="93"/>
      <c r="D9" s="14" t="s">
        <v>47</v>
      </c>
    </row>
    <row r="10" spans="2:4" ht="29.25" customHeight="1">
      <c r="B10" s="2" t="s">
        <v>22</v>
      </c>
      <c r="C10" s="93"/>
      <c r="D10" s="9" t="s">
        <v>12</v>
      </c>
    </row>
    <row r="11" spans="2:4" ht="29.25" customHeight="1">
      <c r="B11" s="2" t="s">
        <v>23</v>
      </c>
      <c r="C11" s="3" t="s">
        <v>43</v>
      </c>
      <c r="D11" s="10" t="s">
        <v>44</v>
      </c>
    </row>
    <row r="12" spans="2:4" ht="29.25" customHeight="1">
      <c r="B12" s="2" t="s">
        <v>24</v>
      </c>
      <c r="C12" s="3"/>
      <c r="D12" s="10" t="s">
        <v>2</v>
      </c>
    </row>
    <row r="13" spans="2:4" ht="29.25" customHeight="1">
      <c r="B13" s="2" t="s">
        <v>25</v>
      </c>
      <c r="C13" s="3" t="s">
        <v>48</v>
      </c>
      <c r="D13" s="10" t="s">
        <v>45</v>
      </c>
    </row>
    <row r="14" spans="2:4" ht="29.25" customHeight="1">
      <c r="B14" s="2" t="s">
        <v>26</v>
      </c>
      <c r="C14" s="6"/>
      <c r="D14" s="10" t="s">
        <v>2</v>
      </c>
    </row>
    <row r="15" spans="2:4" ht="29.25" customHeight="1">
      <c r="B15" s="2" t="s">
        <v>27</v>
      </c>
      <c r="C15" s="6"/>
      <c r="D15" s="8" t="s">
        <v>3</v>
      </c>
    </row>
    <row r="16" spans="2:4" ht="29.25" customHeight="1">
      <c r="B16" s="2" t="s">
        <v>28</v>
      </c>
      <c r="C16" s="6"/>
      <c r="D16" s="9" t="s">
        <v>4</v>
      </c>
    </row>
    <row r="17" spans="2:4" ht="29.25" customHeight="1">
      <c r="B17" s="2" t="s">
        <v>29</v>
      </c>
      <c r="C17" s="3" t="s">
        <v>49</v>
      </c>
      <c r="D17" s="11" t="s">
        <v>50</v>
      </c>
    </row>
    <row r="18" spans="2:4" ht="29.25" customHeight="1">
      <c r="B18" s="2" t="s">
        <v>30</v>
      </c>
      <c r="C18" s="6"/>
      <c r="D18" s="11" t="s">
        <v>2</v>
      </c>
    </row>
    <row r="19" spans="2:4" ht="29.25" customHeight="1">
      <c r="B19" s="2" t="s">
        <v>31</v>
      </c>
      <c r="C19" s="6"/>
      <c r="D19" s="12" t="s">
        <v>5</v>
      </c>
    </row>
    <row r="20" spans="2:4" ht="29.25" customHeight="1">
      <c r="B20" s="2" t="s">
        <v>32</v>
      </c>
      <c r="C20" s="6"/>
      <c r="D20" s="12" t="s">
        <v>6</v>
      </c>
    </row>
    <row r="21" spans="2:4" ht="29.25" customHeight="1">
      <c r="B21" s="2" t="s">
        <v>33</v>
      </c>
      <c r="C21" s="6"/>
      <c r="D21" s="9" t="s">
        <v>7</v>
      </c>
    </row>
    <row r="22" spans="2:4" ht="29.25" customHeight="1">
      <c r="B22" s="2" t="s">
        <v>34</v>
      </c>
      <c r="C22" s="6"/>
      <c r="D22" s="9" t="s">
        <v>8</v>
      </c>
    </row>
    <row r="23" spans="2:4" ht="29.25" customHeight="1">
      <c r="B23" s="2" t="s">
        <v>35</v>
      </c>
      <c r="C23" s="3" t="s">
        <v>51</v>
      </c>
      <c r="D23" s="10" t="s">
        <v>9</v>
      </c>
    </row>
    <row r="24" spans="2:4" ht="29.25" customHeight="1">
      <c r="B24" s="2" t="s">
        <v>36</v>
      </c>
      <c r="C24" s="6"/>
      <c r="D24" s="10" t="s">
        <v>2</v>
      </c>
    </row>
    <row r="25" spans="2:4" ht="29.25" customHeight="1">
      <c r="B25" s="2" t="s">
        <v>37</v>
      </c>
      <c r="C25" s="3" t="s">
        <v>52</v>
      </c>
      <c r="D25" s="10" t="s">
        <v>10</v>
      </c>
    </row>
    <row r="26" spans="2:4" ht="29.25" customHeight="1">
      <c r="B26" s="2" t="s">
        <v>38</v>
      </c>
      <c r="C26" s="6"/>
      <c r="D26" s="10" t="s">
        <v>2</v>
      </c>
    </row>
  </sheetData>
  <mergeCells count="1">
    <mergeCell ref="C8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7FD7D0789AEB469985EF017A1B62F7" ma:contentTypeVersion="14" ma:contentTypeDescription="Crear nuevo documento." ma:contentTypeScope="" ma:versionID="b5310be96f0a2702e0be9c323c1c7dd3">
  <xsd:schema xmlns:xsd="http://www.w3.org/2001/XMLSchema" xmlns:xs="http://www.w3.org/2001/XMLSchema" xmlns:p="http://schemas.microsoft.com/office/2006/metadata/properties" xmlns:ns2="e089cf8e-dcaa-41bb-871b-f8911665c532" xmlns:ns3="ba469fd1-0c30-4312-871a-77776c6a012f" targetNamespace="http://schemas.microsoft.com/office/2006/metadata/properties" ma:root="true" ma:fieldsID="733d28e0bb87cd055cd9c06fa48db511" ns2:_="" ns3:_="">
    <xsd:import namespace="e089cf8e-dcaa-41bb-871b-f8911665c532"/>
    <xsd:import namespace="ba469fd1-0c30-4312-871a-77776c6a01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9cf8e-dcaa-41bb-871b-f8911665c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eb497b82-10e8-49ac-9a6b-e9d7c1776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69fd1-0c30-4312-871a-77776c6a012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fbc3d2-3be9-4999-b6eb-7fbcadddc85a}" ma:internalName="TaxCatchAll" ma:showField="CatchAllData" ma:web="ba469fd1-0c30-4312-871a-77776c6a01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469fd1-0c30-4312-871a-77776c6a012f" xsi:nil="true"/>
    <lcf76f155ced4ddcb4097134ff3c332f xmlns="e089cf8e-dcaa-41bb-871b-f8911665c53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F971F1-0CB4-4EEA-97E1-D6940F166A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FA3689-0351-432C-BB69-4FD153BE8D8F}"/>
</file>

<file path=customXml/itemProps3.xml><?xml version="1.0" encoding="utf-8"?>
<ds:datastoreItem xmlns:ds="http://schemas.openxmlformats.org/officeDocument/2006/customXml" ds:itemID="{49767C2F-81A3-4260-B095-82934B16E40D}">
  <ds:schemaRefs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e6be7245-b2ce-4762-b67f-892ae9fe28b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683ecf96-c235-4e40-862a-9be4ecd6fe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VERIFICAR </vt:lpstr>
      <vt:lpstr>DICCIONARIO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Sánchez</dc:creator>
  <cp:lastModifiedBy>Carolina Ayala</cp:lastModifiedBy>
  <dcterms:created xsi:type="dcterms:W3CDTF">2023-12-19T17:38:00Z</dcterms:created>
  <dcterms:modified xsi:type="dcterms:W3CDTF">2024-03-01T00:00:49Z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ContentTypeId">
    <vt:lpwstr>0x0101008D7FD7D0789AEB469985EF017A1B62F7</vt:lpwstr>
  </property>
  <property fmtid="{D5CDD505-2E9C-101B-9397-08002B2CF9AE}" pid="4" name="MediaServiceImageTags">
    <vt:lpwstr/>
  </property>
</Properties>
</file>