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Jose Cuevas\DEV\CRS\back\service\src\infra\web\static\uploads\"/>
    </mc:Choice>
  </mc:AlternateContent>
  <xr:revisionPtr revIDLastSave="0" documentId="13_ncr:1_{53FE8D09-E722-4F18-8AC0-BE7FFCC44986}" xr6:coauthVersionLast="47" xr6:coauthVersionMax="47" xr10:uidLastSave="{00000000-0000-0000-0000-000000000000}"/>
  <bookViews>
    <workbookView xWindow="28680" yWindow="-120" windowWidth="38640" windowHeight="15720" xr2:uid="{00000000-000D-0000-FFFF-FFFF00000000}"/>
  </bookViews>
  <sheets>
    <sheet name="cruise" sheetId="1" r:id="rId1"/>
    <sheet name="cabine" sheetId="2" r:id="rId2"/>
    <sheet name="itinerary" sheetId="3" r:id="rId3"/>
  </sheets>
  <definedNames>
    <definedName name="_xlnm._FilterDatabase" localSheetId="1" hidden="1">cabine!$B$1:$B$297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hVNwIktl5lnNLBVqk8yqPVCs16Kw=="/>
    </ext>
  </extLst>
</workbook>
</file>

<file path=xl/calcChain.xml><?xml version="1.0" encoding="utf-8"?>
<calcChain xmlns="http://schemas.openxmlformats.org/spreadsheetml/2006/main">
  <c r="K97" i="2" l="1"/>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A54" i="2"/>
  <c r="K53" i="2"/>
  <c r="K52" i="2"/>
  <c r="K51" i="2"/>
  <c r="K50" i="2"/>
  <c r="K49" i="2"/>
  <c r="K48" i="2"/>
  <c r="K47" i="2"/>
  <c r="K46" i="2"/>
  <c r="K45" i="2"/>
  <c r="K44" i="2"/>
  <c r="K43" i="2"/>
  <c r="A43" i="2"/>
  <c r="K42" i="2"/>
  <c r="A42" i="2"/>
  <c r="K41" i="2"/>
  <c r="K40" i="2"/>
  <c r="K39" i="2"/>
  <c r="K38" i="2"/>
  <c r="K37" i="2"/>
  <c r="K36" i="2"/>
  <c r="K35" i="2"/>
  <c r="K34" i="2"/>
  <c r="K33" i="2"/>
  <c r="K32" i="2"/>
  <c r="K31" i="2"/>
  <c r="K30" i="2"/>
  <c r="K29" i="2"/>
  <c r="K28" i="2"/>
  <c r="K27" i="2"/>
  <c r="K26" i="2"/>
  <c r="A26" i="2"/>
  <c r="K25" i="2"/>
  <c r="K24" i="2"/>
  <c r="K23" i="2"/>
  <c r="K22" i="2"/>
  <c r="K21" i="2"/>
  <c r="K20" i="2"/>
  <c r="K19" i="2"/>
  <c r="K18" i="2"/>
  <c r="K17" i="2"/>
  <c r="K16" i="2"/>
  <c r="A16" i="2"/>
  <c r="K15" i="2"/>
  <c r="A15" i="2"/>
  <c r="K14" i="2"/>
  <c r="A14" i="2"/>
  <c r="K13" i="2"/>
  <c r="K12" i="2"/>
  <c r="K11" i="2"/>
  <c r="K10" i="2"/>
  <c r="K9" i="2"/>
  <c r="K8" i="2"/>
  <c r="K7" i="2"/>
  <c r="K6" i="2"/>
  <c r="K5" i="2"/>
  <c r="K4" i="2"/>
  <c r="K3" i="2"/>
  <c r="K2" i="2"/>
</calcChain>
</file>

<file path=xl/sharedStrings.xml><?xml version="1.0" encoding="utf-8"?>
<sst xmlns="http://schemas.openxmlformats.org/spreadsheetml/2006/main" count="1094" uniqueCount="513">
  <si>
    <t>cruise_id</t>
  </si>
  <si>
    <t>cruise_name</t>
  </si>
  <si>
    <t>cruise_type</t>
  </si>
  <si>
    <t>cruise_category</t>
  </si>
  <si>
    <t>cruise_description</t>
  </si>
  <si>
    <t>owner_name</t>
  </si>
  <si>
    <t>operator_name</t>
  </si>
  <si>
    <t>cruise_fleet</t>
  </si>
  <si>
    <t>cruise_port</t>
  </si>
  <si>
    <t>modality</t>
  </si>
  <si>
    <t>cruise_pax</t>
  </si>
  <si>
    <t>cruise_spec</t>
  </si>
  <si>
    <t>onboard_guides</t>
  </si>
  <si>
    <t>onborad_crews</t>
  </si>
  <si>
    <t>onboard_medic</t>
  </si>
  <si>
    <t>onboard_taxes</t>
  </si>
  <si>
    <t>onboard_internet</t>
  </si>
  <si>
    <t>wetsuits</t>
  </si>
  <si>
    <t>additional_srv</t>
  </si>
  <si>
    <t>constraints</t>
  </si>
  <si>
    <t>web_page</t>
  </si>
  <si>
    <t>included</t>
  </si>
  <si>
    <t>highlights</t>
  </si>
  <si>
    <t>Endemic</t>
  </si>
  <si>
    <t>CATAMARAN</t>
  </si>
  <si>
    <t>LUJO</t>
  </si>
  <si>
    <t>The MC Endemic is the first catamaran of a new generation of catamarans, the Endemic gathers elegant exteriors, spacious areas for high-end accommodation, social, and open areas. Navigations between the islands are sleek and fast due to Endemics design which delivers superb stability when cruising around the archipelago.</t>
  </si>
  <si>
    <t>Jaime Asencio</t>
  </si>
  <si>
    <t>Galapagos Golden Cruises</t>
  </si>
  <si>
    <t>PUERTO AYORA</t>
  </si>
  <si>
    <t>NATURALISTA</t>
  </si>
  <si>
    <t>NO</t>
  </si>
  <si>
    <t>Transfers airport/yacht/airport in Galapagos
Airport reception and assistance
Double or single accommodation
Guided expeditions according to the itinerary
Top bilingual National Park guide (English / Spanish)
Cruise Service Officer
Activity daily briefing
All meals and snacks
Soft drinks and juices
Captains welcome and farewell cocktail
Use of sea kayaks and paddle-boards
Expedition Gear
Use of yoga mats</t>
  </si>
  <si>
    <t>Elite</t>
  </si>
  <si>
    <t>YATE MONOCASCO</t>
  </si>
  <si>
    <t xml:space="preserve">The Galapagos Elite was specifically designed for sailing the sapphire waters of the Enchanted Islands. A sleek, twin-hulled catamaran, provides its guests with a steady, safe cruise without the rocking and swaying common to the older, single-hulled yachts that dominated the island cruise industry for decades. </t>
  </si>
  <si>
    <t>Rita Freire Vinueza</t>
  </si>
  <si>
    <t>PUERTO BAQUERIZO MORENO</t>
  </si>
  <si>
    <t>YES</t>
  </si>
  <si>
    <t>Grand Majestic</t>
  </si>
  <si>
    <t xml:space="preserve">Grand Majestic is perfect for small sophisticated groups to travel in style with excellent onboard service.  Grand Majestic is known for its outstanding service and attention to detail due to its dedicated staff and crew. </t>
  </si>
  <si>
    <t>Antonio Saman Cerasuolo</t>
  </si>
  <si>
    <t>Cruz del Sur Crusur Cia. Ltda.</t>
  </si>
  <si>
    <t>Royal Galápagos</t>
  </si>
  <si>
    <t xml:space="preserve"> 132 ft² / 12.25 m²</t>
  </si>
  <si>
    <t>All meals and excursions
Transfers in the islands
Bilingual National Park guide
Use of underwater camera</t>
  </si>
  <si>
    <t>Infinity</t>
  </si>
  <si>
    <t>The Infinity Luxury Yacht exceeds everything seen before. She offers high performance, unrivalled comfort, respect for the environment and stunning style. Whether traveling with your family or a group of friends, or on a vacation or honey moon, we will help bring your dream of a Galapagos cruise to life.</t>
  </si>
  <si>
    <t>Jaime Ortiz Cobos</t>
  </si>
  <si>
    <t>REPREGAL</t>
  </si>
  <si>
    <t>Standard cabins betwen  226ft² / 21m² and 270ft² / 25m²)
Suites between 360.6ft² / 33.5m² and 376.7ft² / 35m²</t>
  </si>
  <si>
    <t>All meals and excursions
Transfers in the islands
Bilingual National Park guide</t>
  </si>
  <si>
    <t>Cormorant I</t>
  </si>
  <si>
    <t>The recently refurbished Motor Catamaran Cormorant I incorporates the very best of Galapagos Catamaran design.  This modern catamaran accommodates 16 passengers in luxury cabins and suites, all with private balconies, panoramic windows, and luxury amenities. Additionally, spacious social areas include two well-attended bars, briefing room, indoor dining room, alfresco dining area, and a panoramic sundeck with a jacuzzi.</t>
  </si>
  <si>
    <t>Plácido Ortega Ortega</t>
  </si>
  <si>
    <t>Suites 409 ft² / 38 m²
Staterooms 258 ft² / 24 m²</t>
  </si>
  <si>
    <t>La Pinta</t>
  </si>
  <si>
    <t>Yacht La Pintas modern design offers plenty of style and comfort throughout its interior and exterior spaces. It is the perfect size for exploring some of the most precious and hard-to-reach places in the Galapagos Islands. Sustainable sailing is a big component of Yacht La Pintas operations, too, and the vessel takes several measures to help safeguard the ecosystem. This Galapagos Yacht measures approximately 209 feet (64 meters) and features 24 cabins that accommodate up to 48 guests. As four of these are connecting; they are ideal for groups of families or friends traveling together.</t>
  </si>
  <si>
    <t>Interlago Cia. Ltda.</t>
  </si>
  <si>
    <t>ETICA</t>
  </si>
  <si>
    <t>Metropolitan Touring</t>
  </si>
  <si>
    <t>247.57 ft² / 23 m²</t>
  </si>
  <si>
    <t>SI</t>
  </si>
  <si>
    <t>Accommodations, all meals, soft drinks*, island sightseeing, naturalist guides and lecture services in English/Spanish only, wet suit rental, snorkelling gear, internet*, luggage handling, medical care on board (but not the cost of medication), taxes and transfers in the islands.</t>
  </si>
  <si>
    <t>Isabella II</t>
  </si>
  <si>
    <t>Etica Empresa Turística Internacional C.A.</t>
  </si>
  <si>
    <t>170 ft² / 18.9 m²</t>
  </si>
  <si>
    <t>Petrel</t>
  </si>
  <si>
    <t>CATAMARÁN</t>
  </si>
  <si>
    <t>PRIMERA</t>
  </si>
  <si>
    <t>Eduardo Johjones Puente</t>
  </si>
  <si>
    <t>Galapagos Renaissance</t>
  </si>
  <si>
    <t>Airport assistance in Quito or Guayaquil
Welcome and Farewell cocktail
Private transfers at Galapagos
Expeditions equipment (walking sticks, wetsuits, kayaks, paddle boards)
Certified Galapagos National Park guide
Dail lectures and excursions
Cruise concierge
All meals and snacks throughout the cruise
Soft drinks, coffe, tea, juice and regular sodas throughout the cruise
Glass of wine during dinner</t>
  </si>
  <si>
    <t>VIP Lounge airport access at Galapagos, Migration Control Card (TCT) and Galapagos National Park fee includes only if tickets are issued by Galapagos Renaissance</t>
  </si>
  <si>
    <t>cabine_type</t>
  </si>
  <si>
    <t>cabine_quantiy</t>
  </si>
  <si>
    <t>cabine_pax</t>
  </si>
  <si>
    <t>extra_bed</t>
  </si>
  <si>
    <t>cabine_location</t>
  </si>
  <si>
    <t>cabin_config</t>
  </si>
  <si>
    <t>balcony</t>
  </si>
  <si>
    <t>interconnected</t>
  </si>
  <si>
    <t>cost</t>
  </si>
  <si>
    <t>net_rate</t>
  </si>
  <si>
    <t>days</t>
  </si>
  <si>
    <t>Golden Suites Upper 8D7N  A &amp; B</t>
  </si>
  <si>
    <t>UPPER DECK</t>
  </si>
  <si>
    <t>COMBINABLE</t>
  </si>
  <si>
    <t>Golden Suites Main 8D7N  A &amp; B</t>
  </si>
  <si>
    <t>MAIN DECK</t>
  </si>
  <si>
    <t>Golden Single Cabin  8D7N  A &amp; B</t>
  </si>
  <si>
    <t>TWIN SIZE BED</t>
  </si>
  <si>
    <t>Charter 8D7N  A &amp; B</t>
  </si>
  <si>
    <t>Golden Suites Upper 5D4N C</t>
  </si>
  <si>
    <t>Golden Suites Main 5D4N C</t>
  </si>
  <si>
    <t>Golden Single Cabin 5D4N C</t>
  </si>
  <si>
    <t>TWIN BED</t>
  </si>
  <si>
    <t>Charter 5D4N C</t>
  </si>
  <si>
    <t>Golden Suites Upper  4D3N D</t>
  </si>
  <si>
    <t>Golden Suites Main 4D3N D</t>
  </si>
  <si>
    <t>Golden Single Cabin 4D3N D</t>
  </si>
  <si>
    <t>Charter 4D3N D</t>
  </si>
  <si>
    <t>Golden Suites Upper  4D3N C</t>
  </si>
  <si>
    <t>Golden Suites Main 4D3N C</t>
  </si>
  <si>
    <t>Golden Single Cabin 4D3N C</t>
  </si>
  <si>
    <t>QUEEN BED</t>
  </si>
  <si>
    <t>Charter 4D3N C</t>
  </si>
  <si>
    <t>Golden Suites Upper 5D4N D</t>
  </si>
  <si>
    <t>Golden Suites Main 5D4N D</t>
  </si>
  <si>
    <t>Golden Single Cabin 5D4N D</t>
  </si>
  <si>
    <t>Charter 5D4N D</t>
  </si>
  <si>
    <t>Charter 8D7N A &amp; B</t>
  </si>
  <si>
    <r>
      <rPr>
        <sz val="12"/>
        <color theme="1"/>
        <rFont val="Calibri"/>
      </rPr>
      <t>Charter Regular Season 4D3N</t>
    </r>
    <r>
      <rPr>
        <sz val="12"/>
        <color theme="1"/>
        <rFont val="Calibri (Cuerpo)"/>
      </rPr>
      <t xml:space="preserve"> A</t>
    </r>
  </si>
  <si>
    <t>Charter High Season 4D3N A</t>
  </si>
  <si>
    <t>Charter Regular Season 5D4N A</t>
  </si>
  <si>
    <t>Charter High Season 5D4N A</t>
  </si>
  <si>
    <t>Charter Regular Season 8D7N A &amp; B</t>
  </si>
  <si>
    <t>Charter High Season 8D7N A &amp; B</t>
  </si>
  <si>
    <t>Charter Christmas &amp; New Year 8D7N A&amp;B</t>
  </si>
  <si>
    <t>Master Suite 4D3N A</t>
  </si>
  <si>
    <t>KING SIZE BED</t>
  </si>
  <si>
    <t>State Room Lower 4D3N A</t>
  </si>
  <si>
    <t>LOWER DECK</t>
  </si>
  <si>
    <t>State Room Main 4D3N A</t>
  </si>
  <si>
    <t>Master Suite 5D4N A</t>
  </si>
  <si>
    <t>State Room Lower 5D4N A</t>
  </si>
  <si>
    <t>State Room Main 5D4N A</t>
  </si>
  <si>
    <t>Master Suite 8D7N A &amp; B</t>
  </si>
  <si>
    <t>State Room Lower 8D7N A &amp; B</t>
  </si>
  <si>
    <t>State Room Main 8D7N A &amp; B</t>
  </si>
  <si>
    <t>Standard Cabin Upper 4D3N A</t>
  </si>
  <si>
    <t>Standard Cabin Main 4D3N A</t>
  </si>
  <si>
    <t>Suite 4D3N A</t>
  </si>
  <si>
    <t>Charter 4D3N A</t>
  </si>
  <si>
    <t>Standard Cabin Upper 5D4N  A</t>
  </si>
  <si>
    <t>Standard Cabin Main 5D4N  A</t>
  </si>
  <si>
    <t>Suite  5D4N A</t>
  </si>
  <si>
    <t>Charter 5D4N  A</t>
  </si>
  <si>
    <t>Standard Cabin Upper 8D7N  A &amp; B</t>
  </si>
  <si>
    <t>Standard Cabin Main 8D7N  A &amp; B</t>
  </si>
  <si>
    <t>Suite  8D7N  A &amp; B</t>
  </si>
  <si>
    <t>Suite 4D A</t>
  </si>
  <si>
    <t>Stateroom Main 4D A</t>
  </si>
  <si>
    <t>Stateroom Upper 4D A</t>
  </si>
  <si>
    <t>Charter 4D A</t>
  </si>
  <si>
    <t>Suite 5D A</t>
  </si>
  <si>
    <t>Stateroom Main 5D A</t>
  </si>
  <si>
    <t>Stateroom Upper 5D A</t>
  </si>
  <si>
    <t>Charter 5D A</t>
  </si>
  <si>
    <t>Suite 8D A &amp; B</t>
  </si>
  <si>
    <t>Stateroom Main 8D A &amp; B</t>
  </si>
  <si>
    <t>Stateroom Upper 8D A &amp; B</t>
  </si>
  <si>
    <t>Charter 8D A &amp; B</t>
  </si>
  <si>
    <t>Luxury Cabins  5D4N E &amp; N</t>
  </si>
  <si>
    <t>2 TWIN BEDS</t>
  </si>
  <si>
    <t>Luxury Plus Cabins  5D4N E &amp; N</t>
  </si>
  <si>
    <t>Luxury Cabins  7D6N  W</t>
  </si>
  <si>
    <t>Luxury Plus Cabins  7D6N  W</t>
  </si>
  <si>
    <t>Owners Cabin 5D4N N &amp; W</t>
  </si>
  <si>
    <t>Classic Cabin  5D4N  N &amp; W</t>
  </si>
  <si>
    <t>Classic Family Cabin  5D4N  N &amp; W</t>
  </si>
  <si>
    <t>Standard Cabin 5D4N  N &amp; W</t>
  </si>
  <si>
    <t>Owners Cabin 7D6N  SE</t>
  </si>
  <si>
    <t>Classic Cabin  7D6N  SE</t>
  </si>
  <si>
    <t>Classic Family Cabin  7D6N  SE</t>
  </si>
  <si>
    <t>Standard Cabin 7D6N  SE</t>
  </si>
  <si>
    <t>Standard Cabin Main 4D3N</t>
  </si>
  <si>
    <t>Standard Cabin Upper 4D3N</t>
  </si>
  <si>
    <t>Single Cabin 4D3N</t>
  </si>
  <si>
    <t>Suite 4D3N</t>
  </si>
  <si>
    <t>Charter 4D3N</t>
  </si>
  <si>
    <t>Standard Cabin Main 5D4N</t>
  </si>
  <si>
    <t>Standard Cabin Uper 5D4N</t>
  </si>
  <si>
    <t>Single Cabin  5D4N</t>
  </si>
  <si>
    <t>Suite 5D4N</t>
  </si>
  <si>
    <t>Charter 5D4N</t>
  </si>
  <si>
    <t>Standard Cabin Main 6D5N A &amp; B</t>
  </si>
  <si>
    <t>Standard Cabin Upper 6D5N A &amp; B</t>
  </si>
  <si>
    <t>Single Cabin 6D5N A &amp; B</t>
  </si>
  <si>
    <t>Suite 6D5N A &amp; B</t>
  </si>
  <si>
    <t>Charter 6D5N A &amp; B</t>
  </si>
  <si>
    <t>Standard Cabin Main 8D7N A &amp; B</t>
  </si>
  <si>
    <t>Standard Cabin Upper 8D7N A &amp; B</t>
  </si>
  <si>
    <t>Single Cabin  8D7N A &amp; B</t>
  </si>
  <si>
    <t>Suite 8D7N A &amp; B</t>
  </si>
  <si>
    <t>itinerary_format</t>
  </si>
  <si>
    <t>sails</t>
  </si>
  <si>
    <t>slips</t>
  </si>
  <si>
    <t>monday_a</t>
  </si>
  <si>
    <t>tuesday_a</t>
  </si>
  <si>
    <t>wednesday_a</t>
  </si>
  <si>
    <t>thursday_a</t>
  </si>
  <si>
    <t>friday_a</t>
  </si>
  <si>
    <t>saturday_a</t>
  </si>
  <si>
    <t>sunday_a</t>
  </si>
  <si>
    <t>monday_b</t>
  </si>
  <si>
    <t>tuesday_b</t>
  </si>
  <si>
    <t>wednesday_b</t>
  </si>
  <si>
    <t>thursday_b</t>
  </si>
  <si>
    <t>friday_b</t>
  </si>
  <si>
    <t>saturday_b</t>
  </si>
  <si>
    <t>sunday_b</t>
  </si>
  <si>
    <t>wildlife</t>
  </si>
  <si>
    <t>Domingo - Domingo 8D7N  A &amp; B</t>
  </si>
  <si>
    <t>Sunday</t>
  </si>
  <si>
    <r>
      <rPr>
        <b/>
        <sz val="12"/>
        <color theme="1"/>
        <rFont val="Calibri"/>
      </rPr>
      <t xml:space="preserve">Islands &amp; Places: </t>
    </r>
    <r>
      <rPr>
        <sz val="12"/>
        <color theme="1"/>
        <rFont val="Calibri"/>
      </rPr>
      <t>Genovesa Darwin Bay AM / El Barranco PM (8D A)</t>
    </r>
  </si>
  <si>
    <r>
      <rPr>
        <b/>
        <sz val="12"/>
        <color theme="1"/>
        <rFont val="Calibri"/>
      </rPr>
      <t>Islands &amp; Places:</t>
    </r>
    <r>
      <rPr>
        <sz val="12"/>
        <color theme="1"/>
        <rFont val="Calibri"/>
      </rPr>
      <t xml:space="preserve"> Santa Cruz Los Gemelos + Giant Tortoise Reserve AM / Santiago Sullivan Bay PM (8D A)</t>
    </r>
  </si>
  <si>
    <r>
      <rPr>
        <b/>
        <sz val="12"/>
        <color theme="1"/>
        <rFont val="Calibri"/>
      </rPr>
      <t xml:space="preserve">Islands &amp; Places: </t>
    </r>
    <r>
      <rPr>
        <sz val="12"/>
        <color theme="1"/>
        <rFont val="Calibri"/>
      </rPr>
      <t xml:space="preserve">Isabela Sierra Negra volcano + Wetlands (AM) / Arnaldo Tupiza Breeding Center + Wall of Tears PM (8D A)
</t>
    </r>
  </si>
  <si>
    <r>
      <rPr>
        <b/>
        <sz val="12"/>
        <color theme="1"/>
        <rFont val="Calibri"/>
      </rPr>
      <t xml:space="preserve">Islands &amp; Places: </t>
    </r>
    <r>
      <rPr>
        <sz val="12"/>
        <color theme="1"/>
        <rFont val="Calibri"/>
      </rPr>
      <t>Isabela Elizabeth Bay AM / Urbina Bay PM (8D A)</t>
    </r>
  </si>
  <si>
    <r>
      <rPr>
        <b/>
        <sz val="12"/>
        <color theme="1"/>
        <rFont val="Calibri"/>
      </rPr>
      <t>Islands &amp; Places:</t>
    </r>
    <r>
      <rPr>
        <sz val="12"/>
        <color theme="1"/>
        <rFont val="Calibri"/>
      </rPr>
      <t xml:space="preserve"> Isabela Tagus Cove AM /  Fernandina Pta Espinoza PM  (8D A)</t>
    </r>
  </si>
  <si>
    <r>
      <rPr>
        <b/>
        <sz val="12"/>
        <color theme="1"/>
        <rFont val="Calibri"/>
      </rPr>
      <t>Islands &amp; Places:</t>
    </r>
    <r>
      <rPr>
        <sz val="12"/>
        <color theme="1"/>
        <rFont val="Calibri"/>
      </rPr>
      <t xml:space="preserve"> Santiago Bucaneer Cove + Espumilla Beach AM /  Rabida island PM (8D A)</t>
    </r>
  </si>
  <si>
    <r>
      <rPr>
        <b/>
        <sz val="12"/>
        <color theme="1"/>
        <rFont val="Calibri"/>
      </rPr>
      <t>Islands &amp; Places:</t>
    </r>
    <r>
      <rPr>
        <sz val="12"/>
        <color theme="1"/>
        <rFont val="Calibri"/>
      </rPr>
      <t xml:space="preserve"> Mosquera islet / Baltra Transfer to airport AM (8D A OUT)
</t>
    </r>
    <r>
      <rPr>
        <b/>
        <sz val="12"/>
        <color theme="1"/>
        <rFont val="Calibri"/>
      </rPr>
      <t xml:space="preserve">Islands &amp; Places: </t>
    </r>
    <r>
      <rPr>
        <sz val="12"/>
        <color theme="1"/>
        <rFont val="Calibri"/>
      </rPr>
      <t>Baltra Transfer to boat / Santa Cruz Dragon Hill PM (8D B IN)</t>
    </r>
  </si>
  <si>
    <r>
      <rPr>
        <b/>
        <sz val="12"/>
        <color theme="1"/>
        <rFont val="Calibri"/>
      </rPr>
      <t>Islands &amp; Places:</t>
    </r>
    <r>
      <rPr>
        <sz val="12"/>
        <color theme="1"/>
        <rFont val="Calibri"/>
      </rPr>
      <t xml:space="preserve"> San Cristobal Kicker Rock + Witch Hill AM / Isla Lobos PM (8D B)</t>
    </r>
  </si>
  <si>
    <r>
      <rPr>
        <b/>
        <sz val="12"/>
        <color theme="1"/>
        <rFont val="Calibri"/>
      </rPr>
      <t>Islands &amp; Places:</t>
    </r>
    <r>
      <rPr>
        <sz val="12"/>
        <color theme="1"/>
        <rFont val="Calibri"/>
      </rPr>
      <t xml:space="preserve"> Española Gardner Bay + Orborn &amp; Gardner Islets AM / Suarez Point PM (8D B)</t>
    </r>
  </si>
  <si>
    <r>
      <rPr>
        <b/>
        <sz val="12"/>
        <color theme="1"/>
        <rFont val="Calibri"/>
      </rPr>
      <t>Islands &amp; Places:</t>
    </r>
    <r>
      <rPr>
        <sz val="12"/>
        <color theme="1"/>
        <rFont val="Calibri"/>
      </rPr>
      <t xml:space="preserve"> Santa Fe AM /  Santa Cruz Fausto Llerena Breeding Center PM (8D B)</t>
    </r>
  </si>
  <si>
    <r>
      <rPr>
        <b/>
        <sz val="12"/>
        <color theme="1"/>
        <rFont val="Calibri"/>
      </rPr>
      <t xml:space="preserve">Islands &amp; Places: </t>
    </r>
    <r>
      <rPr>
        <sz val="12"/>
        <color theme="1"/>
        <rFont val="Calibri"/>
      </rPr>
      <t>South Plaza AM /  Bartolome PM (8D  B)</t>
    </r>
  </si>
  <si>
    <r>
      <rPr>
        <b/>
        <sz val="12"/>
        <color theme="1"/>
        <rFont val="Calibri"/>
      </rPr>
      <t xml:space="preserve"> Islands &amp; Places:</t>
    </r>
    <r>
      <rPr>
        <sz val="12"/>
        <color theme="1"/>
        <rFont val="Calibri"/>
      </rPr>
      <t xml:space="preserve"> Floreana Devil$ Crown &amp; Cormorant Point AM / The  Baroness Overlook, Post Office PM (8D  B)</t>
    </r>
  </si>
  <si>
    <r>
      <rPr>
        <b/>
        <sz val="12"/>
        <color theme="1"/>
        <rFont val="Calibri"/>
      </rPr>
      <t xml:space="preserve">Islands &amp; Places: </t>
    </r>
    <r>
      <rPr>
        <sz val="12"/>
        <color theme="1"/>
        <rFont val="Calibri"/>
      </rPr>
      <t>Chiness Hut AM / North Seymour PM  (8D  B)</t>
    </r>
  </si>
  <si>
    <r>
      <rPr>
        <b/>
        <sz val="12"/>
        <color theme="1"/>
        <rFont val="Calibri"/>
      </rPr>
      <t>Islands &amp; Places:</t>
    </r>
    <r>
      <rPr>
        <sz val="12"/>
        <color theme="1"/>
        <rFont val="Calibri"/>
      </rPr>
      <t xml:space="preserve"> Baltra Transfer to boat / Santa Cruz Bachas Beach PM (8D A IN)
</t>
    </r>
    <r>
      <rPr>
        <b/>
        <sz val="12"/>
        <color theme="1"/>
        <rFont val="Calibri"/>
      </rPr>
      <t>Islands &amp; Places:</t>
    </r>
    <r>
      <rPr>
        <sz val="12"/>
        <color theme="1"/>
        <rFont val="Calibri"/>
      </rPr>
      <t xml:space="preserve"> Santa Cruz Black Turtle Cove / Baltra Transfer to airport  (8D  B  OUT)</t>
    </r>
  </si>
  <si>
    <t>Red-footed boobies, Galapagos fur seal, Nazca boobies, Giant tortoises, Galapagos penguin, Flamingos, Marine iguanas, 
Land iguanas, Flightless Cormorant, Galapagos snake, Galapagos sea lion, Blue-footed boobies, Waved Albatros, Galapagos hawk, Santa Fe land iguana, Green sea turtle</t>
  </si>
  <si>
    <t>Domingo - Jueves 5D4N C</t>
  </si>
  <si>
    <t>Thursday</t>
  </si>
  <si>
    <r>
      <rPr>
        <b/>
        <sz val="12"/>
        <color theme="1"/>
        <rFont val="Calibri"/>
      </rPr>
      <t>Islands &amp; Places:</t>
    </r>
    <r>
      <rPr>
        <sz val="12"/>
        <color theme="1"/>
        <rFont val="Calibri"/>
      </rPr>
      <t xml:space="preserve"> Baltra Transfer to boat / Santa Cruz Dragon Hill PM (5D C IN)</t>
    </r>
  </si>
  <si>
    <r>
      <rPr>
        <b/>
        <sz val="12"/>
        <color theme="1"/>
        <rFont val="Calibri"/>
      </rPr>
      <t>Islands &amp; Places:</t>
    </r>
    <r>
      <rPr>
        <sz val="12"/>
        <color theme="1"/>
        <rFont val="Calibri"/>
      </rPr>
      <t xml:space="preserve"> San Cristobal Kicker Rock + Witch Hill AM / Isla Lobos PM</t>
    </r>
  </si>
  <si>
    <r>
      <rPr>
        <b/>
        <sz val="12"/>
        <color theme="1"/>
        <rFont val="Calibri"/>
      </rPr>
      <t>Islands &amp; Places:</t>
    </r>
    <r>
      <rPr>
        <sz val="12"/>
        <color theme="1"/>
        <rFont val="Calibri"/>
      </rPr>
      <t xml:space="preserve"> Española Gardner Bay + Orborn &amp; Gardner Islets AM / Suarez Point PM </t>
    </r>
  </si>
  <si>
    <r>
      <rPr>
        <b/>
        <sz val="12"/>
        <color theme="1"/>
        <rFont val="Calibri"/>
      </rPr>
      <t>Islands &amp; Places:</t>
    </r>
    <r>
      <rPr>
        <sz val="12"/>
        <color theme="1"/>
        <rFont val="Calibri"/>
      </rPr>
      <t xml:space="preserve"> Santa Fe AM /  Santa Cruz Fausto Llerena Breeding Center PM</t>
    </r>
  </si>
  <si>
    <r>
      <rPr>
        <b/>
        <sz val="12"/>
        <color theme="1"/>
        <rFont val="Calibri"/>
      </rPr>
      <t xml:space="preserve">Islands &amp; Places: </t>
    </r>
    <r>
      <rPr>
        <sz val="12"/>
        <color theme="1"/>
        <rFont val="Calibri"/>
      </rPr>
      <t>South Plaza /  Baltra Transfer to boat (5D  C  OUT)</t>
    </r>
  </si>
  <si>
    <t>Land iguanas, Galapagos sea lion, Blue-footed boobies, Waved Albatros, Nazca boobies, Marine iguanas, Galapagos hawk, Santa Fe land iguana, Giant tortoises, Land iguanas</t>
  </si>
  <si>
    <t>Jueves - Domingo 4D3N C</t>
  </si>
  <si>
    <r>
      <rPr>
        <b/>
        <sz val="12"/>
        <color theme="1"/>
        <rFont val="Calibri"/>
      </rPr>
      <t xml:space="preserve">Islands &amp; Places: </t>
    </r>
    <r>
      <rPr>
        <sz val="12"/>
        <color theme="1"/>
        <rFont val="Calibri"/>
      </rPr>
      <t>Baltra Transfer to boat  AM /  Bartolome PM (4D  D IN)</t>
    </r>
  </si>
  <si>
    <r>
      <rPr>
        <b/>
        <sz val="12"/>
        <color theme="1"/>
        <rFont val="Calibri"/>
      </rPr>
      <t xml:space="preserve"> Islands &amp; Places: </t>
    </r>
    <r>
      <rPr>
        <sz val="12"/>
        <color theme="1"/>
        <rFont val="Calibri"/>
      </rPr>
      <t>Floreana Devil$ Crown &amp; Cormorant Point AM / The  Baroness Overlook, Post Office PM</t>
    </r>
  </si>
  <si>
    <r>
      <rPr>
        <b/>
        <sz val="12"/>
        <color theme="1"/>
        <rFont val="Calibri"/>
      </rPr>
      <t xml:space="preserve">Islands &amp; Places: </t>
    </r>
    <r>
      <rPr>
        <sz val="12"/>
        <color theme="1"/>
        <rFont val="Calibri"/>
      </rPr>
      <t xml:space="preserve">Chiness Hut AM / North Seymour PM </t>
    </r>
  </si>
  <si>
    <r>
      <rPr>
        <b/>
        <sz val="12"/>
        <color theme="1"/>
        <rFont val="Calibri"/>
      </rPr>
      <t xml:space="preserve">Islands &amp; Places: </t>
    </r>
    <r>
      <rPr>
        <sz val="12"/>
        <color theme="1"/>
        <rFont val="Calibri"/>
      </rPr>
      <t>Santa Cruz Black Turtle Cove / Baltra Transfer to airport  (4D  D OUT)</t>
    </r>
  </si>
  <si>
    <t>Galapagos sea lion, Marine iguanas, Galapagos hawk, Galapagos penguin, Blue-footed boobies, Flamingos, Land iguanas, Green sea turtle</t>
  </si>
  <si>
    <t>Sábado - Martes 4D3N C</t>
  </si>
  <si>
    <t>Saturday</t>
  </si>
  <si>
    <t>Tuesday</t>
  </si>
  <si>
    <r>
      <rPr>
        <b/>
        <sz val="12"/>
        <color theme="1"/>
        <rFont val="Calibri"/>
      </rPr>
      <t xml:space="preserve">Islands &amp; Places: </t>
    </r>
    <r>
      <rPr>
        <sz val="12"/>
        <color theme="1"/>
        <rFont val="Calibri"/>
      </rPr>
      <t>San Cristobal Transfer to boat IN / David Rodriguez Breeding Center PM</t>
    </r>
  </si>
  <si>
    <r>
      <rPr>
        <b/>
        <sz val="12"/>
        <color theme="1"/>
        <rFont val="Calibri"/>
      </rPr>
      <t>Islands &amp; Places:</t>
    </r>
    <r>
      <rPr>
        <sz val="12"/>
        <color theme="1"/>
        <rFont val="Calibri"/>
      </rPr>
      <t xml:space="preserve"> Española Suarez Point AM / Gardner Bay +  Gardner &amp; Osborn Islets PM</t>
    </r>
  </si>
  <si>
    <r>
      <rPr>
        <b/>
        <sz val="12"/>
        <color theme="1"/>
        <rFont val="Calibri"/>
      </rPr>
      <t>Islands &amp; Places:</t>
    </r>
    <r>
      <rPr>
        <sz val="12"/>
        <color theme="1"/>
        <rFont val="Calibri"/>
      </rPr>
      <t xml:space="preserve"> Floreana Cormorant Point  &amp; Champion islet AM / Post Office Bay +  The Baroness Overlook PM</t>
    </r>
  </si>
  <si>
    <r>
      <rPr>
        <sz val="12"/>
        <color theme="1"/>
        <rFont val="Calibri"/>
      </rPr>
      <t>I</t>
    </r>
    <r>
      <rPr>
        <b/>
        <sz val="12"/>
        <color theme="1"/>
        <rFont val="Calibri"/>
      </rPr>
      <t>slands &amp; Places:</t>
    </r>
    <r>
      <rPr>
        <sz val="12"/>
        <color theme="1"/>
        <rFont val="Calibri"/>
      </rPr>
      <t xml:space="preserve"> Mosquera islet  / Baltra transfer to airport OUT</t>
    </r>
  </si>
  <si>
    <t>Giant tortoises, Waved Albatros, Nazca boobies, Blue-footed boobies, Galapagos sea lion, Marine iguanas, Galapagos hawk, Flamingos</t>
  </si>
  <si>
    <t>Martes - Sábado 5D4N D</t>
  </si>
  <si>
    <r>
      <rPr>
        <b/>
        <sz val="12"/>
        <color theme="1"/>
        <rFont val="Calibri"/>
      </rPr>
      <t>Islands &amp; Places:</t>
    </r>
    <r>
      <rPr>
        <sz val="12"/>
        <color theme="1"/>
        <rFont val="Calibri"/>
      </rPr>
      <t xml:space="preserve"> Baltra Transfer to boat IN / Santa Cruz  Charles Darwin Station PM</t>
    </r>
  </si>
  <si>
    <r>
      <rPr>
        <b/>
        <sz val="12"/>
        <color theme="1"/>
        <rFont val="Calibri"/>
      </rPr>
      <t>Islands &amp; Places:</t>
    </r>
    <r>
      <rPr>
        <sz val="12"/>
        <color theme="1"/>
        <rFont val="Calibri"/>
      </rPr>
      <t xml:space="preserve"> Genovesa Prince Phillips Steps + El Barranco AM / Darwin Bay PM</t>
    </r>
  </si>
  <si>
    <r>
      <rPr>
        <b/>
        <sz val="12"/>
        <color theme="1"/>
        <rFont val="Calibri"/>
      </rPr>
      <t>Islands &amp; Places:</t>
    </r>
    <r>
      <rPr>
        <sz val="12"/>
        <color theme="1"/>
        <rFont val="Calibri"/>
      </rPr>
      <t xml:space="preserve"> Santiago Buccaneer Cove + Espumilla Beach  AM /  Egas Port PM</t>
    </r>
  </si>
  <si>
    <r>
      <rPr>
        <b/>
        <sz val="12"/>
        <color theme="1"/>
        <rFont val="Calibri"/>
      </rPr>
      <t>Islands &amp; Places:</t>
    </r>
    <r>
      <rPr>
        <sz val="12"/>
        <color theme="1"/>
        <rFont val="Calibri"/>
      </rPr>
      <t xml:space="preserve"> Santa Cruz  Bachas Beach AM  / Twin Craters +  Highlands PM</t>
    </r>
  </si>
  <si>
    <r>
      <rPr>
        <b/>
        <sz val="12"/>
        <color theme="1"/>
        <rFont val="Calibri"/>
      </rPr>
      <t>Islands &amp; Places:</t>
    </r>
    <r>
      <rPr>
        <sz val="12"/>
        <color theme="1"/>
        <rFont val="Calibri"/>
      </rPr>
      <t xml:space="preserve"> San Cristobal Isla Lobos /  Transfer to airport OUT</t>
    </r>
  </si>
  <si>
    <t>Giant tortoises, Red-footed boobies, Galapagos fur seal, Nazca boobies, Marine iguanas, Galapagos hawk, Flamingos, Green sea turtle, Galapagos sea lion, Blue-footed boobies</t>
  </si>
  <si>
    <t>Sábado - Sábado 8D7N  A &amp; B</t>
  </si>
  <si>
    <r>
      <rPr>
        <b/>
        <sz val="12"/>
        <color theme="1"/>
        <rFont val="Calibri"/>
      </rPr>
      <t xml:space="preserve">Islands &amp; Places: </t>
    </r>
    <r>
      <rPr>
        <sz val="12"/>
        <color theme="1"/>
        <rFont val="Calibri"/>
      </rPr>
      <t>Isabela  Tintoreras  + Sierra Negra AM  / Arnaldo Tupiza Breeding Center + Wetlands PM  (8D A)</t>
    </r>
  </si>
  <si>
    <r>
      <rPr>
        <b/>
        <sz val="12"/>
        <color theme="1"/>
        <rFont val="Calibri"/>
      </rPr>
      <t>Islands &amp; Places:</t>
    </r>
    <r>
      <rPr>
        <sz val="12"/>
        <color theme="1"/>
        <rFont val="Calibri"/>
      </rPr>
      <t xml:space="preserve"> Isabela Moreno Point  AM / Urbina Bay PM  (8D A)</t>
    </r>
  </si>
  <si>
    <r>
      <rPr>
        <b/>
        <sz val="12"/>
        <color theme="1"/>
        <rFont val="Calibri"/>
      </rPr>
      <t>Islands &amp; Places:</t>
    </r>
    <r>
      <rPr>
        <sz val="12"/>
        <color theme="1"/>
        <rFont val="Calibri"/>
      </rPr>
      <t xml:space="preserve"> Fernandina  Espinoza Point AM / Isabela Vicente Roca Point PM (8D A)</t>
    </r>
  </si>
  <si>
    <r>
      <rPr>
        <b/>
        <sz val="12"/>
        <color theme="1"/>
        <rFont val="Calibri"/>
      </rPr>
      <t>Islands &amp; Places:</t>
    </r>
    <r>
      <rPr>
        <sz val="12"/>
        <color theme="1"/>
        <rFont val="Calibri"/>
      </rPr>
      <t xml:space="preserve"> Rabida island AM / Bartolome PM  (8D A)</t>
    </r>
  </si>
  <si>
    <r>
      <rPr>
        <b/>
        <sz val="12"/>
        <color theme="1"/>
        <rFont val="Calibri"/>
      </rPr>
      <t>Islands &amp; Places:</t>
    </r>
    <r>
      <rPr>
        <sz val="12"/>
        <color theme="1"/>
        <rFont val="Calibri"/>
      </rPr>
      <t xml:space="preserve"> San Cristobal Kicker Rock +  Witch Hill  AM / Giant Tortoise Reserve PM  (8D A)</t>
    </r>
  </si>
  <si>
    <r>
      <rPr>
        <b/>
        <sz val="12"/>
        <color theme="1"/>
        <rFont val="Calibri"/>
      </rPr>
      <t>Islands &amp; Places:</t>
    </r>
    <r>
      <rPr>
        <sz val="12"/>
        <color theme="1"/>
        <rFont val="Calibri"/>
      </rPr>
      <t xml:space="preserve"> San Cristobal Interpretation Center /  Transfer to airport (8D A OUT) 
</t>
    </r>
    <r>
      <rPr>
        <b/>
        <sz val="12"/>
        <color theme="1"/>
        <rFont val="Calibri"/>
      </rPr>
      <t>Islands &amp; Places:</t>
    </r>
    <r>
      <rPr>
        <sz val="12"/>
        <color theme="1"/>
        <rFont val="Calibri"/>
      </rPr>
      <t xml:space="preserve"> San Cristobal Transfer to boat / David Rodriguez Breeding Center (8D B IN)</t>
    </r>
  </si>
  <si>
    <r>
      <rPr>
        <b/>
        <sz val="12"/>
        <color theme="1"/>
        <rFont val="Calibri"/>
      </rPr>
      <t>Islands &amp; Places:</t>
    </r>
    <r>
      <rPr>
        <sz val="12"/>
        <color theme="1"/>
        <rFont val="Calibri"/>
      </rPr>
      <t xml:space="preserve"> Española Suarez Point AM / Gardner Bay + Gardner &amp; Osborn Islets PM  (8D B)</t>
    </r>
  </si>
  <si>
    <r>
      <rPr>
        <b/>
        <sz val="12"/>
        <color theme="1"/>
        <rFont val="Calibri"/>
      </rPr>
      <t>Islands &amp; Places:</t>
    </r>
    <r>
      <rPr>
        <sz val="12"/>
        <color theme="1"/>
        <rFont val="Calibri"/>
      </rPr>
      <t xml:space="preserve"> Floreana Cormorant Point + Champion islet AM / Post Office Bay + The Baroness Overlook PM  (8D B)</t>
    </r>
  </si>
  <si>
    <r>
      <rPr>
        <b/>
        <sz val="12"/>
        <color theme="1"/>
        <rFont val="Calibri"/>
      </rPr>
      <t>Islands &amp; Places:</t>
    </r>
    <r>
      <rPr>
        <sz val="12"/>
        <color theme="1"/>
        <rFont val="Calibri"/>
      </rPr>
      <t xml:space="preserve"> Mosquera islet AM  / Santa Cruz Charles Darwin Station PM  (8D B)</t>
    </r>
  </si>
  <si>
    <r>
      <rPr>
        <b/>
        <sz val="12"/>
        <color theme="1"/>
        <rFont val="Calibri"/>
      </rPr>
      <t xml:space="preserve">Islands &amp; Places: </t>
    </r>
    <r>
      <rPr>
        <sz val="12"/>
        <color theme="1"/>
        <rFont val="Calibri"/>
      </rPr>
      <t>Genovesa Prince Phillips Steps + El Barranco AM / Darwin Bay PM  (8D B)</t>
    </r>
  </si>
  <si>
    <r>
      <rPr>
        <b/>
        <sz val="12"/>
        <color theme="1"/>
        <rFont val="Calibri"/>
      </rPr>
      <t>Islands &amp; Places:</t>
    </r>
    <r>
      <rPr>
        <sz val="12"/>
        <color theme="1"/>
        <rFont val="Calibri"/>
      </rPr>
      <t xml:space="preserve"> Santiago Buccaneer Cove + Espumilla Beach  AM /  Egas Port PM  (8D B)</t>
    </r>
  </si>
  <si>
    <r>
      <rPr>
        <b/>
        <sz val="12"/>
        <color theme="1"/>
        <rFont val="Calibri"/>
      </rPr>
      <t>Islands &amp; Places:</t>
    </r>
    <r>
      <rPr>
        <sz val="12"/>
        <color theme="1"/>
        <rFont val="Calibri"/>
      </rPr>
      <t xml:space="preserve"> Santa Cruz  Bachas Beach AM  / Twin Craters +  Highlands PM  (8D B)</t>
    </r>
  </si>
  <si>
    <r>
      <rPr>
        <b/>
        <sz val="12"/>
        <color theme="1"/>
        <rFont val="Calibri"/>
      </rPr>
      <t>Islands &amp; Places:</t>
    </r>
    <r>
      <rPr>
        <sz val="12"/>
        <color theme="1"/>
        <rFont val="Calibri"/>
      </rPr>
      <t xml:space="preserve"> San Cristobal Transfer to boat  /  El Junco Lagoon PM  (8D A  IN)
</t>
    </r>
    <r>
      <rPr>
        <b/>
        <sz val="12"/>
        <color theme="1"/>
        <rFont val="Calibri"/>
      </rPr>
      <t>Islands &amp; Places:</t>
    </r>
    <r>
      <rPr>
        <sz val="12"/>
        <color theme="1"/>
        <rFont val="Calibri"/>
      </rPr>
      <t xml:space="preserve"> San Cristobal Isla Lobos / Transfer to airport (8D B  OUT)</t>
    </r>
  </si>
  <si>
    <r>
      <rPr>
        <b/>
        <sz val="12"/>
        <color theme="1"/>
        <rFont val="Calibri"/>
      </rPr>
      <t>Islands &amp; Places:</t>
    </r>
    <r>
      <rPr>
        <sz val="12"/>
        <color theme="1"/>
        <rFont val="Calibri"/>
      </rPr>
      <t xml:space="preserve"> North Seymour  AM /  Santa Cruz Dragon Hill PM  (8D A)</t>
    </r>
  </si>
  <si>
    <t>Marine iguanas, Galapagos sea lion, Giant tortoises, Flamingos, Galapagos penguin, Galapagos snake, Blue-footed boobies, Galapagos hawk, Waved Albatros, Nazca boobies, Red-footed boobies, Galapagos fur seal, Nazca boobies, Green sea turtle, Frigatebirds nesting, Land iguanas</t>
  </si>
  <si>
    <t>Lunes - Jueves  4D3N A</t>
  </si>
  <si>
    <t>Monday</t>
  </si>
  <si>
    <r>
      <rPr>
        <b/>
        <sz val="12"/>
        <color theme="1"/>
        <rFont val="Calibri"/>
      </rPr>
      <t>Islands &amp; Places:</t>
    </r>
    <r>
      <rPr>
        <sz val="12"/>
        <color theme="1"/>
        <rFont val="Calibri"/>
      </rPr>
      <t xml:space="preserve"> San Cristobal Transfer to boat AM / El Junco Lagoon PM (4D A IN)</t>
    </r>
  </si>
  <si>
    <r>
      <rPr>
        <b/>
        <sz val="12"/>
        <color theme="1"/>
        <rFont val="Calibri"/>
      </rPr>
      <t>Islands &amp; Places:</t>
    </r>
    <r>
      <rPr>
        <sz val="12"/>
        <color theme="1"/>
        <rFont val="Calibri"/>
      </rPr>
      <t xml:space="preserve"> Floreana Post Office Bay + The Baroness Overlook AM / Cormorant Point  + Devil$ Crown PM</t>
    </r>
  </si>
  <si>
    <r>
      <rPr>
        <b/>
        <sz val="12"/>
        <color theme="1"/>
        <rFont val="Calibri"/>
      </rPr>
      <t xml:space="preserve">Islands &amp; Places: </t>
    </r>
    <r>
      <rPr>
        <sz val="12"/>
        <color theme="1"/>
        <rFont val="Calibri"/>
      </rPr>
      <t>Española Suarez Point AM / Osborn Islet + Gardner Bay PM</t>
    </r>
  </si>
  <si>
    <r>
      <rPr>
        <b/>
        <sz val="12"/>
        <color theme="1"/>
        <rFont val="Calibri"/>
      </rPr>
      <t>Islands &amp; Places:</t>
    </r>
    <r>
      <rPr>
        <sz val="12"/>
        <color theme="1"/>
        <rFont val="Calibri"/>
      </rPr>
      <t xml:space="preserve"> Santa Cruz Twin Craters AM / Transfer to airport (4D A OUT)</t>
    </r>
  </si>
  <si>
    <t>Frigatebirds, Galapagos sea lion,  Blue-footed boobies, Flamingos,  Marine iguanas, Waved Albatros, Nazca boobies, Galapagos hawk, Galapagos Finches</t>
  </si>
  <si>
    <t>Jueves - Lunes 5D4N A</t>
  </si>
  <si>
    <r>
      <rPr>
        <b/>
        <sz val="12"/>
        <color theme="1"/>
        <rFont val="Calibri"/>
      </rPr>
      <t>Islands &amp; Places:</t>
    </r>
    <r>
      <rPr>
        <sz val="12"/>
        <color theme="1"/>
        <rFont val="Calibri"/>
      </rPr>
      <t xml:space="preserve"> Baltra Transfer to boat / Santa Cruz Fausto Llerena Breeding Center PM (5D A IN)</t>
    </r>
  </si>
  <si>
    <r>
      <rPr>
        <b/>
        <sz val="12"/>
        <color theme="1"/>
        <rFont val="Calibri"/>
      </rPr>
      <t xml:space="preserve">Islands &amp; Places: </t>
    </r>
    <r>
      <rPr>
        <sz val="12"/>
        <color theme="1"/>
        <rFont val="Calibri"/>
      </rPr>
      <t>Genovesa  El Barranco AM / Darwin Bay PM</t>
    </r>
  </si>
  <si>
    <r>
      <rPr>
        <b/>
        <sz val="12"/>
        <color theme="1"/>
        <rFont val="Calibri"/>
      </rPr>
      <t xml:space="preserve">Islands &amp; Places: </t>
    </r>
    <r>
      <rPr>
        <sz val="12"/>
        <color theme="1"/>
        <rFont val="Calibri"/>
      </rPr>
      <t>Rabida island AM / Chinese Hat PM (8D A)</t>
    </r>
  </si>
  <si>
    <r>
      <rPr>
        <b/>
        <sz val="12"/>
        <color theme="1"/>
        <rFont val="Calibri"/>
      </rPr>
      <t xml:space="preserve">Islands &amp; Places: </t>
    </r>
    <r>
      <rPr>
        <sz val="12"/>
        <color theme="1"/>
        <rFont val="Calibri"/>
      </rPr>
      <t>San Cristobal Witch Hill AM / Lobos island PM</t>
    </r>
  </si>
  <si>
    <r>
      <rPr>
        <b/>
        <sz val="12"/>
        <color theme="1"/>
        <rFont val="Calibri"/>
      </rPr>
      <t xml:space="preserve">Islands &amp; Places: </t>
    </r>
    <r>
      <rPr>
        <sz val="12"/>
        <color theme="1"/>
        <rFont val="Calibri"/>
      </rPr>
      <t>San Cristobal Gianni Arismendi Interpretation Center / Transfer to airport AM (5D A OUT)</t>
    </r>
  </si>
  <si>
    <t>Giant tortoises, Land iguanas, Red-footed boobies, Galapagos fur seal, Nazca boobies, Marine iguanas, Galapagos sea lion, Blue-footed boobies</t>
  </si>
  <si>
    <t xml:space="preserve">Lunes - Lunes 8D7N  A &amp; B </t>
  </si>
  <si>
    <r>
      <rPr>
        <b/>
        <sz val="12"/>
        <color theme="1"/>
        <rFont val="Calibri"/>
      </rPr>
      <t xml:space="preserve">Islands &amp; Places: </t>
    </r>
    <r>
      <rPr>
        <sz val="12"/>
        <color theme="1"/>
        <rFont val="Calibri"/>
      </rPr>
      <t xml:space="preserve">San Cristobal Kicker Rock AM / Transfer to airport (8D B OUT)
</t>
    </r>
    <r>
      <rPr>
        <b/>
        <sz val="12"/>
        <color theme="1"/>
        <rFont val="Calibri"/>
      </rPr>
      <t>Islands &amp; Places:</t>
    </r>
    <r>
      <rPr>
        <sz val="12"/>
        <color theme="1"/>
        <rFont val="Calibri"/>
      </rPr>
      <t xml:space="preserve"> San Cristobal Transfer to boat AM / El Junco Lagoon PM (8D A IN)</t>
    </r>
  </si>
  <si>
    <r>
      <rPr>
        <b/>
        <sz val="12"/>
        <color theme="1"/>
        <rFont val="Calibri"/>
      </rPr>
      <t xml:space="preserve">Islands &amp; Places: </t>
    </r>
    <r>
      <rPr>
        <sz val="12"/>
        <color theme="1"/>
        <rFont val="Calibri"/>
      </rPr>
      <t>Floreana Post Office Bay + The Baroness Overlook AM / Cormorant Point  + Devil$ Crown PM  (8D A)</t>
    </r>
  </si>
  <si>
    <r>
      <rPr>
        <b/>
        <sz val="12"/>
        <color theme="1"/>
        <rFont val="Calibri"/>
      </rPr>
      <t xml:space="preserve">Islands &amp; Places: </t>
    </r>
    <r>
      <rPr>
        <sz val="12"/>
        <color theme="1"/>
        <rFont val="Calibri"/>
      </rPr>
      <t>Española Suarez Point AM / Osborn Islet + Gardner Bay PM (8D A)</t>
    </r>
  </si>
  <si>
    <r>
      <rPr>
        <b/>
        <sz val="12"/>
        <color theme="1"/>
        <rFont val="Calibri"/>
      </rPr>
      <t>Islands &amp; Places:</t>
    </r>
    <r>
      <rPr>
        <sz val="12"/>
        <color theme="1"/>
        <rFont val="Calibri"/>
      </rPr>
      <t xml:space="preserve"> Santa Cruz Twin Craters AM / Fausto Llerena Breeding Center PM (8D A)</t>
    </r>
  </si>
  <si>
    <r>
      <rPr>
        <b/>
        <sz val="12"/>
        <color theme="1"/>
        <rFont val="Calibri"/>
      </rPr>
      <t>Islands &amp; Places:</t>
    </r>
    <r>
      <rPr>
        <sz val="12"/>
        <color theme="1"/>
        <rFont val="Calibri"/>
      </rPr>
      <t xml:space="preserve"> Genovesa  El Barranco AM / Darwin Bay PM (8D A)</t>
    </r>
  </si>
  <si>
    <r>
      <rPr>
        <b/>
        <sz val="12"/>
        <color theme="1"/>
        <rFont val="Calibri"/>
      </rPr>
      <t xml:space="preserve">Islands &amp; Places: </t>
    </r>
    <r>
      <rPr>
        <sz val="12"/>
        <color theme="1"/>
        <rFont val="Calibri"/>
      </rPr>
      <t>Rabida island AM / Chinese Hat PM (8D A)</t>
    </r>
  </si>
  <si>
    <r>
      <rPr>
        <b/>
        <sz val="12"/>
        <color theme="1"/>
        <rFont val="Calibri"/>
      </rPr>
      <t>Islands &amp; Places:</t>
    </r>
    <r>
      <rPr>
        <sz val="12"/>
        <color theme="1"/>
        <rFont val="Calibri"/>
      </rPr>
      <t xml:space="preserve"> San Cristobal Witch Hill AM / Lobos island PM (8D A)</t>
    </r>
  </si>
  <si>
    <r>
      <rPr>
        <b/>
        <sz val="12"/>
        <color theme="1"/>
        <rFont val="Calibri"/>
      </rPr>
      <t>Islands &amp; Places:</t>
    </r>
    <r>
      <rPr>
        <sz val="12"/>
        <color theme="1"/>
        <rFont val="Calibri"/>
      </rPr>
      <t xml:space="preserve"> San Cristobal Gianni Arismendi Interpretation Center / Transfer to airport AM (8D A OUT)
</t>
    </r>
    <r>
      <rPr>
        <b/>
        <sz val="12"/>
        <color theme="1"/>
        <rFont val="Calibri"/>
      </rPr>
      <t>Islands &amp; Places:</t>
    </r>
    <r>
      <rPr>
        <sz val="12"/>
        <color theme="1"/>
        <rFont val="Calibri"/>
      </rPr>
      <t xml:space="preserve"> San Cristobal  Transfer to boat / David Rodriguez Breeding Center PM (8D B IN)</t>
    </r>
  </si>
  <si>
    <r>
      <rPr>
        <b/>
        <sz val="12"/>
        <color theme="1"/>
        <rFont val="Calibri"/>
      </rPr>
      <t xml:space="preserve">Islands &amp; Places: </t>
    </r>
    <r>
      <rPr>
        <sz val="12"/>
        <color theme="1"/>
        <rFont val="Calibri"/>
      </rPr>
      <t>North Seymour  AM / Santa Cruz Black Turtle Cove PM (8D B)</t>
    </r>
  </si>
  <si>
    <r>
      <rPr>
        <b/>
        <sz val="12"/>
        <color theme="1"/>
        <rFont val="Calibri"/>
      </rPr>
      <t>Islands &amp; Places:</t>
    </r>
    <r>
      <rPr>
        <sz val="12"/>
        <color theme="1"/>
        <rFont val="Calibri"/>
      </rPr>
      <t xml:space="preserve"> Bartolome  AM / Santiago Egas Port PM (8D B)</t>
    </r>
  </si>
  <si>
    <r>
      <rPr>
        <b/>
        <sz val="12"/>
        <color theme="1"/>
        <rFont val="Calibri"/>
      </rPr>
      <t>Islands &amp; Places:</t>
    </r>
    <r>
      <rPr>
        <sz val="12"/>
        <color theme="1"/>
        <rFont val="Calibri"/>
      </rPr>
      <t xml:space="preserve"> Isabela Tagus Cove AM  / Urbina Bay PM (8D B)</t>
    </r>
  </si>
  <si>
    <r>
      <rPr>
        <b/>
        <sz val="12"/>
        <color theme="1"/>
        <rFont val="Calibri"/>
      </rPr>
      <t xml:space="preserve">Islands &amp; Places: </t>
    </r>
    <r>
      <rPr>
        <sz val="12"/>
        <color theme="1"/>
        <rFont val="Calibri"/>
      </rPr>
      <t>Fernandina Espinoza Point  AM / Isabela Vicente Roca Point PM (8D B)</t>
    </r>
  </si>
  <si>
    <r>
      <rPr>
        <b/>
        <sz val="12"/>
        <color theme="1"/>
        <rFont val="Calibri"/>
      </rPr>
      <t>Islands &amp; Places:</t>
    </r>
    <r>
      <rPr>
        <sz val="12"/>
        <color theme="1"/>
        <rFont val="Calibri"/>
      </rPr>
      <t xml:space="preserve"> Santiago Buccaneer Cove + Espumilla beach AM  / Sullivan bay PM (8D B)</t>
    </r>
  </si>
  <si>
    <r>
      <rPr>
        <b/>
        <sz val="12"/>
        <color theme="1"/>
        <rFont val="Calibri"/>
      </rPr>
      <t>Islands &amp; Places:</t>
    </r>
    <r>
      <rPr>
        <sz val="12"/>
        <color theme="1"/>
        <rFont val="Calibri"/>
      </rPr>
      <t xml:space="preserve"> Santa Cruz Bachas Beach AM / Tortoise Breeding Center PM (8D B)</t>
    </r>
  </si>
  <si>
    <t>Blue-footed boobies, Galapagos sea lion, Frigatebirds nesting, Flamingos,  Marine iguanas, Waved Albatros, Nazca boobies, Galapagos hawk, Giant tortoises, Land iguanas, Red-footed boobies, Galapagos fur seal, Green sea turtle, Galapagos penguin, Flightless cormorant, Galapagos snake</t>
  </si>
  <si>
    <r>
      <rPr>
        <b/>
        <sz val="12"/>
        <color theme="1"/>
        <rFont val="Calibri"/>
      </rPr>
      <t>Islands &amp; Places:</t>
    </r>
    <r>
      <rPr>
        <sz val="12"/>
        <color theme="1"/>
        <rFont val="Calibri"/>
      </rPr>
      <t xml:space="preserve"> San Cristobal Transfer to boat AM / El Junco Lagoon PM (4D A IN)</t>
    </r>
  </si>
  <si>
    <r>
      <rPr>
        <b/>
        <sz val="12"/>
        <color theme="1"/>
        <rFont val="Calibri"/>
      </rPr>
      <t>Islands &amp; Places:</t>
    </r>
    <r>
      <rPr>
        <sz val="12"/>
        <color theme="1"/>
        <rFont val="Calibri"/>
      </rPr>
      <t xml:space="preserve"> Floreana Post Office Bay + The Baroness Overlook AM / Cormorant Point  + Devil$ Crown PM</t>
    </r>
  </si>
  <si>
    <r>
      <rPr>
        <b/>
        <sz val="12"/>
        <color theme="1"/>
        <rFont val="Calibri"/>
      </rPr>
      <t xml:space="preserve">Islands &amp; Places: </t>
    </r>
    <r>
      <rPr>
        <sz val="12"/>
        <color theme="1"/>
        <rFont val="Calibri"/>
      </rPr>
      <t>Española Suarez Point AM /  Osborn Islet, Gardner Bay PM</t>
    </r>
  </si>
  <si>
    <r>
      <rPr>
        <b/>
        <sz val="12"/>
        <color theme="1"/>
        <rFont val="Calibri"/>
      </rPr>
      <t>Islands &amp; Places:</t>
    </r>
    <r>
      <rPr>
        <sz val="12"/>
        <color theme="1"/>
        <rFont val="Calibri"/>
      </rPr>
      <t xml:space="preserve"> Santa Cruz Twin Craters AM / Transfer to airport (4D A OUT)</t>
    </r>
  </si>
  <si>
    <t>Frigatebirds, Galapagos sea lion, Blue-footed boobies, Flamingos,  Marine iguanas, Waved Albatros, Nazca boobies, Galapagos hawk, Galapagos Finches</t>
  </si>
  <si>
    <r>
      <rPr>
        <b/>
        <sz val="12"/>
        <color theme="1"/>
        <rFont val="Calibri"/>
      </rPr>
      <t>Islands &amp; Places:</t>
    </r>
    <r>
      <rPr>
        <sz val="12"/>
        <color theme="1"/>
        <rFont val="Calibri"/>
      </rPr>
      <t xml:space="preserve"> Baltra Transfer to boat / Santa Cruz Fausto Llerena Breeding Center PM (5D A IN)</t>
    </r>
  </si>
  <si>
    <r>
      <rPr>
        <b/>
        <sz val="12"/>
        <color theme="1"/>
        <rFont val="Calibri"/>
      </rPr>
      <t xml:space="preserve">Islands &amp; Places: </t>
    </r>
    <r>
      <rPr>
        <sz val="12"/>
        <color theme="1"/>
        <rFont val="Calibri"/>
      </rPr>
      <t>Genovesa  El Barranco AM / Darwin Bay PM</t>
    </r>
  </si>
  <si>
    <r>
      <rPr>
        <b/>
        <sz val="12"/>
        <color theme="1"/>
        <rFont val="Calibri"/>
      </rPr>
      <t>Islands &amp; Places:</t>
    </r>
    <r>
      <rPr>
        <sz val="12"/>
        <color theme="1"/>
        <rFont val="Calibri"/>
      </rPr>
      <t xml:space="preserve"> Rabida island AM / Chinese Hat PM</t>
    </r>
  </si>
  <si>
    <r>
      <rPr>
        <b/>
        <sz val="12"/>
        <color theme="1"/>
        <rFont val="Calibri"/>
      </rPr>
      <t xml:space="preserve">Islands &amp; Places: </t>
    </r>
    <r>
      <rPr>
        <sz val="12"/>
        <color theme="1"/>
        <rFont val="Calibri"/>
      </rPr>
      <t>San Cristobal Witch Hill AM / Lobos island PM</t>
    </r>
  </si>
  <si>
    <r>
      <rPr>
        <b/>
        <sz val="12"/>
        <color theme="1"/>
        <rFont val="Calibri"/>
      </rPr>
      <t xml:space="preserve">Islands &amp; Places: </t>
    </r>
    <r>
      <rPr>
        <sz val="12"/>
        <color theme="1"/>
        <rFont val="Calibri"/>
      </rPr>
      <t>San Cristobal Gianni Arismendi Interpretation Center / Transfer to airport AM (5D A OUT)</t>
    </r>
  </si>
  <si>
    <r>
      <rPr>
        <b/>
        <sz val="12"/>
        <color theme="1"/>
        <rFont val="Calibri"/>
      </rPr>
      <t xml:space="preserve">Islands &amp; Places: </t>
    </r>
    <r>
      <rPr>
        <sz val="12"/>
        <color theme="1"/>
        <rFont val="Calibri"/>
      </rPr>
      <t xml:space="preserve">San Cristobal Kicker Rock AM / Transfer to airport (8D B OUT)
</t>
    </r>
    <r>
      <rPr>
        <b/>
        <sz val="12"/>
        <color theme="1"/>
        <rFont val="Calibri"/>
      </rPr>
      <t>Islands &amp; Places:</t>
    </r>
    <r>
      <rPr>
        <sz val="12"/>
        <color theme="1"/>
        <rFont val="Calibri"/>
      </rPr>
      <t xml:space="preserve"> San Cristobal Transfer to boat AM / El Junco Lagoon PM (8D A IN)</t>
    </r>
  </si>
  <si>
    <r>
      <rPr>
        <b/>
        <sz val="12"/>
        <color theme="1"/>
        <rFont val="Calibri"/>
      </rPr>
      <t xml:space="preserve">Islands &amp; Places: </t>
    </r>
    <r>
      <rPr>
        <sz val="12"/>
        <color theme="1"/>
        <rFont val="Calibri"/>
      </rPr>
      <t>Floreana Post Office Bay + The Baroness Overlook AM / Cormorant Point  + Devil$ Crown PM  (8D A)</t>
    </r>
  </si>
  <si>
    <r>
      <rPr>
        <b/>
        <sz val="12"/>
        <color theme="1"/>
        <rFont val="Calibri"/>
      </rPr>
      <t xml:space="preserve">Islands &amp; Places: </t>
    </r>
    <r>
      <rPr>
        <sz val="12"/>
        <color theme="1"/>
        <rFont val="Calibri"/>
      </rPr>
      <t>Española Suarez Point AM / Osborn Islet, Gardner Bay PM (8D A)</t>
    </r>
  </si>
  <si>
    <r>
      <rPr>
        <b/>
        <sz val="12"/>
        <color theme="1"/>
        <rFont val="Calibri"/>
      </rPr>
      <t>Islands &amp; Places:</t>
    </r>
    <r>
      <rPr>
        <sz val="12"/>
        <color theme="1"/>
        <rFont val="Calibri"/>
      </rPr>
      <t xml:space="preserve"> Santa Cruz Twin Craters AM / Fausto Llerena Breeding Center PM (8D A)</t>
    </r>
  </si>
  <si>
    <r>
      <rPr>
        <b/>
        <sz val="12"/>
        <color theme="1"/>
        <rFont val="Calibri"/>
      </rPr>
      <t>Islands &amp; Places:</t>
    </r>
    <r>
      <rPr>
        <sz val="12"/>
        <color theme="1"/>
        <rFont val="Calibri"/>
      </rPr>
      <t xml:space="preserve"> Genovesa  El Barranco AM / Darwin Bay PM (8D A)</t>
    </r>
  </si>
  <si>
    <r>
      <rPr>
        <b/>
        <sz val="12"/>
        <color theme="1"/>
        <rFont val="Calibri"/>
      </rPr>
      <t xml:space="preserve">Islands &amp; Places: </t>
    </r>
    <r>
      <rPr>
        <sz val="12"/>
        <color theme="1"/>
        <rFont val="Calibri"/>
      </rPr>
      <t>Rabida island AM / Chinese Hat PM (8D A)</t>
    </r>
  </si>
  <si>
    <r>
      <rPr>
        <b/>
        <sz val="12"/>
        <color theme="1"/>
        <rFont val="Calibri"/>
      </rPr>
      <t>Islands &amp; Places:</t>
    </r>
    <r>
      <rPr>
        <sz val="12"/>
        <color theme="1"/>
        <rFont val="Calibri"/>
      </rPr>
      <t xml:space="preserve"> San Cristobal Witch Hill AM / Lobos island PM (8D A)</t>
    </r>
  </si>
  <si>
    <r>
      <rPr>
        <b/>
        <sz val="12"/>
        <color theme="1"/>
        <rFont val="Calibri"/>
      </rPr>
      <t>Islands &amp; Places:</t>
    </r>
    <r>
      <rPr>
        <sz val="12"/>
        <color theme="1"/>
        <rFont val="Calibri"/>
      </rPr>
      <t xml:space="preserve"> San Cristobal Gianni Arismendi Interpretation Center / Transfer to airport AM (8D A OUT)
</t>
    </r>
    <r>
      <rPr>
        <b/>
        <sz val="12"/>
        <color theme="1"/>
        <rFont val="Calibri"/>
      </rPr>
      <t>Islands &amp; Places:</t>
    </r>
    <r>
      <rPr>
        <sz val="12"/>
        <color theme="1"/>
        <rFont val="Calibri"/>
      </rPr>
      <t xml:space="preserve"> San Cristobal  Transfer to boat / David Rodriguez Breeding Center PM (8D B IN)</t>
    </r>
  </si>
  <si>
    <r>
      <rPr>
        <b/>
        <sz val="12"/>
        <color theme="1"/>
        <rFont val="Calibri"/>
      </rPr>
      <t xml:space="preserve">Islands &amp; Places: </t>
    </r>
    <r>
      <rPr>
        <sz val="12"/>
        <color theme="1"/>
        <rFont val="Calibri"/>
      </rPr>
      <t>North Seymour  AM / Santa Cruz Black Turtle Cove PM (8D B)</t>
    </r>
  </si>
  <si>
    <r>
      <rPr>
        <b/>
        <sz val="12"/>
        <color theme="1"/>
        <rFont val="Calibri"/>
      </rPr>
      <t>Islands &amp; Places:</t>
    </r>
    <r>
      <rPr>
        <sz val="12"/>
        <color theme="1"/>
        <rFont val="Calibri"/>
      </rPr>
      <t xml:space="preserve"> Bartolome  AM / Santiago Egas Port PM (8D B)</t>
    </r>
  </si>
  <si>
    <r>
      <rPr>
        <b/>
        <sz val="12"/>
        <color theme="1"/>
        <rFont val="Calibri"/>
      </rPr>
      <t>Islands &amp; Places:</t>
    </r>
    <r>
      <rPr>
        <sz val="12"/>
        <color theme="1"/>
        <rFont val="Calibri"/>
      </rPr>
      <t xml:space="preserve"> Isabela Tagus Cove AM  / Urbina Bay PM (8D B)</t>
    </r>
  </si>
  <si>
    <r>
      <rPr>
        <b/>
        <sz val="12"/>
        <color theme="1"/>
        <rFont val="Calibri"/>
      </rPr>
      <t xml:space="preserve">Islands &amp; Places: </t>
    </r>
    <r>
      <rPr>
        <sz val="12"/>
        <color theme="1"/>
        <rFont val="Calibri"/>
      </rPr>
      <t>Fernandina Espinoza Point  AM / Isabela Vicente Roca Point PM (8D B)</t>
    </r>
  </si>
  <si>
    <r>
      <rPr>
        <b/>
        <sz val="12"/>
        <color theme="1"/>
        <rFont val="Calibri"/>
      </rPr>
      <t>Islands &amp; Places:</t>
    </r>
    <r>
      <rPr>
        <sz val="12"/>
        <color theme="1"/>
        <rFont val="Calibri"/>
      </rPr>
      <t xml:space="preserve"> Santiago Buccaneer Cove + Espumilla beach AM  / Sullivan bay PM (8D B)</t>
    </r>
  </si>
  <si>
    <r>
      <rPr>
        <b/>
        <sz val="12"/>
        <color theme="1"/>
        <rFont val="Calibri"/>
      </rPr>
      <t>Islands &amp; Places:</t>
    </r>
    <r>
      <rPr>
        <sz val="12"/>
        <color theme="1"/>
        <rFont val="Calibri"/>
      </rPr>
      <t xml:space="preserve"> Santa Cruz Bachas Beach AM / Fausto Llerena Breeding Center PM (8D B)</t>
    </r>
  </si>
  <si>
    <t>Blue-footed boobies, Galapagos sea lion, Frigatebirds, Flamingos,  Marine iguanas, Waved Albatros, Nazca boobies, Galapagos hawk, Giant tortoises, Land iguanas, Red-footed boobies, Galapagos fur seal, Frigatebirds nesting, Green sea turtle, Galapagos penguin, Flightless cormorant, Galapagos snake</t>
  </si>
  <si>
    <t>Martes - Viernes 4D3N A</t>
  </si>
  <si>
    <t>Friday</t>
  </si>
  <si>
    <r>
      <rPr>
        <b/>
        <sz val="12"/>
        <color theme="1"/>
        <rFont val="Calibri"/>
      </rPr>
      <t>Islands &amp; Places:</t>
    </r>
    <r>
      <rPr>
        <sz val="12"/>
        <color theme="1"/>
        <rFont val="Calibri"/>
      </rPr>
      <t xml:space="preserve"> Baltra Transfer to boat / Santa Cruz Black Turtle Cove PM (4D A IN)</t>
    </r>
  </si>
  <si>
    <r>
      <rPr>
        <b/>
        <sz val="12"/>
        <color theme="1"/>
        <rFont val="Calibri"/>
      </rPr>
      <t xml:space="preserve">Islands &amp; Places: </t>
    </r>
    <r>
      <rPr>
        <sz val="12"/>
        <color theme="1"/>
        <rFont val="Calibri"/>
      </rPr>
      <t>Genovesa Barranco AM  / Darwin Bay PM</t>
    </r>
  </si>
  <si>
    <r>
      <rPr>
        <b/>
        <sz val="12"/>
        <color theme="1"/>
        <rFont val="Calibri"/>
      </rPr>
      <t xml:space="preserve">Islands &amp; Places: </t>
    </r>
    <r>
      <rPr>
        <sz val="12"/>
        <color theme="1"/>
        <rFont val="Calibri"/>
      </rPr>
      <t xml:space="preserve">Santiago Sullivan Bay AM / Rabida PM </t>
    </r>
  </si>
  <si>
    <r>
      <rPr>
        <b/>
        <sz val="12"/>
        <color theme="1"/>
        <rFont val="Calibri"/>
      </rPr>
      <t xml:space="preserve">Islands &amp; Places: </t>
    </r>
    <r>
      <rPr>
        <sz val="12"/>
        <color theme="1"/>
        <rFont val="Calibri"/>
      </rPr>
      <t>Santa Cruz  Breeding Center AM /Transfer to airport (4D A OUT)</t>
    </r>
  </si>
  <si>
    <t>Green sea turtle, Red-footed boobies, Galapagos fur seal, Nazca boobies, Marine iguanas, Galapagos hawk, Galapagos penguin, Giant tortoises, Land iguanas</t>
  </si>
  <si>
    <t>Viernes - Martes 5D4N A</t>
  </si>
  <si>
    <r>
      <rPr>
        <b/>
        <sz val="12"/>
        <color theme="1"/>
        <rFont val="Calibri"/>
      </rPr>
      <t>Islands &amp; Places:</t>
    </r>
    <r>
      <rPr>
        <sz val="12"/>
        <color theme="1"/>
        <rFont val="Calibri"/>
      </rPr>
      <t xml:space="preserve"> Baltra Transfer to boat / Santa Cruz  Highlands PM  (5D A IN)</t>
    </r>
  </si>
  <si>
    <r>
      <rPr>
        <b/>
        <sz val="12"/>
        <color theme="1"/>
        <rFont val="Calibri"/>
      </rPr>
      <t xml:space="preserve">Islands &amp; Places: </t>
    </r>
    <r>
      <rPr>
        <sz val="12"/>
        <color theme="1"/>
        <rFont val="Calibri"/>
      </rPr>
      <t xml:space="preserve">Santa Cruz  Dragon Hill  AM / Bachas Beach PM </t>
    </r>
  </si>
  <si>
    <r>
      <rPr>
        <b/>
        <sz val="12"/>
        <color theme="1"/>
        <rFont val="Calibri"/>
      </rPr>
      <t xml:space="preserve">Islands &amp; Places: </t>
    </r>
    <r>
      <rPr>
        <sz val="12"/>
        <color theme="1"/>
        <rFont val="Calibri"/>
      </rPr>
      <t>Floreana Post Office Bay AM / Cormorant Point + Devil$ Crown PM</t>
    </r>
  </si>
  <si>
    <r>
      <rPr>
        <b/>
        <sz val="12"/>
        <color theme="1"/>
        <rFont val="Calibri"/>
      </rPr>
      <t>Islands &amp; Places:</t>
    </r>
    <r>
      <rPr>
        <sz val="12"/>
        <color theme="1"/>
        <rFont val="Calibri"/>
      </rPr>
      <t xml:space="preserve"> Española Suarez Point AM / Gardner Bay PM </t>
    </r>
  </si>
  <si>
    <r>
      <rPr>
        <b/>
        <sz val="12"/>
        <color theme="1"/>
        <rFont val="Calibri"/>
      </rPr>
      <t xml:space="preserve">Islands &amp; Places: </t>
    </r>
    <r>
      <rPr>
        <sz val="12"/>
        <color theme="1"/>
        <rFont val="Calibri"/>
      </rPr>
      <t>San Cristobal  Gianni Arismendi Interpretation Center  AM / Transfer to airport (5D A OUT)</t>
    </r>
  </si>
  <si>
    <t>Giant tortoises, Flamingos, Green sea turtle, Land iguanas, Blue-footed boobies, Marine iguanas, Waved Albatros, Nazca boobies, Galapagos sea Lion, Galapagos hawk</t>
  </si>
  <si>
    <t>Martes - Martes 8D7N  A &amp; B</t>
  </si>
  <si>
    <r>
      <rPr>
        <b/>
        <sz val="12"/>
        <color theme="1"/>
        <rFont val="Calibri"/>
      </rPr>
      <t xml:space="preserve">Islands &amp; Places: </t>
    </r>
    <r>
      <rPr>
        <sz val="12"/>
        <color theme="1"/>
        <rFont val="Calibri"/>
      </rPr>
      <t>Santiago Egas Port AM  / Bartolome PM (8D B)</t>
    </r>
  </si>
  <si>
    <r>
      <rPr>
        <b/>
        <sz val="12"/>
        <color theme="1"/>
        <rFont val="Calibri"/>
      </rPr>
      <t xml:space="preserve">Islands &amp; Places: </t>
    </r>
    <r>
      <rPr>
        <sz val="12"/>
        <color theme="1"/>
        <rFont val="Calibri"/>
      </rPr>
      <t xml:space="preserve">Baltra Transfer to boat / Santa Cruz Black Turtle Cove PM (8D A IN)
</t>
    </r>
    <r>
      <rPr>
        <b/>
        <sz val="12"/>
        <color theme="1"/>
        <rFont val="Calibri"/>
      </rPr>
      <t>Islands &amp; Places:</t>
    </r>
    <r>
      <rPr>
        <sz val="12"/>
        <color theme="1"/>
        <rFont val="Calibri"/>
      </rPr>
      <t xml:space="preserve"> North Seymour AM / Transfer to airport (8D B OUT)</t>
    </r>
  </si>
  <si>
    <r>
      <rPr>
        <b/>
        <sz val="12"/>
        <color theme="1"/>
        <rFont val="Calibri"/>
      </rPr>
      <t xml:space="preserve">Islands &amp; Places: </t>
    </r>
    <r>
      <rPr>
        <sz val="12"/>
        <color theme="1"/>
        <rFont val="Calibri"/>
      </rPr>
      <t>Genovesa Barranco AM  / Darwin Bay PM (8D A)</t>
    </r>
  </si>
  <si>
    <r>
      <rPr>
        <b/>
        <sz val="12"/>
        <color theme="1"/>
        <rFont val="Calibri"/>
      </rPr>
      <t xml:space="preserve">Places &amp; Islands: </t>
    </r>
    <r>
      <rPr>
        <sz val="12"/>
        <color theme="1"/>
        <rFont val="Calibri"/>
      </rPr>
      <t>Santiago Sullivan Bay AM / Rabida PM  (8D A)</t>
    </r>
  </si>
  <si>
    <r>
      <rPr>
        <b/>
        <sz val="12"/>
        <color theme="1"/>
        <rFont val="Calibri"/>
      </rPr>
      <t xml:space="preserve">Islands &amp; Places: </t>
    </r>
    <r>
      <rPr>
        <sz val="12"/>
        <color theme="1"/>
        <rFont val="Calibri"/>
      </rPr>
      <t>Santa Cruz  Fausto Llerena Breeding Center AM / Highlands PM (8D A)</t>
    </r>
  </si>
  <si>
    <r>
      <rPr>
        <b/>
        <sz val="12"/>
        <color theme="1"/>
        <rFont val="Calibri"/>
      </rPr>
      <t xml:space="preserve">Islands &amp; Places: </t>
    </r>
    <r>
      <rPr>
        <sz val="12"/>
        <color theme="1"/>
        <rFont val="Calibri"/>
      </rPr>
      <t>Santa Cruz  Dragon Hill  AM / Bachas Beach PM (8D A)</t>
    </r>
  </si>
  <si>
    <r>
      <rPr>
        <b/>
        <sz val="12"/>
        <color theme="1"/>
        <rFont val="Calibri"/>
      </rPr>
      <t>Islands &amp; Places:</t>
    </r>
    <r>
      <rPr>
        <sz val="12"/>
        <color theme="1"/>
        <rFont val="Calibri"/>
      </rPr>
      <t xml:space="preserve"> Floreana Post Office Bay AM / Cormorant Point + Devil$ Crown PM (8D A)</t>
    </r>
  </si>
  <si>
    <r>
      <rPr>
        <b/>
        <sz val="12"/>
        <color theme="1"/>
        <rFont val="Calibri"/>
      </rPr>
      <t xml:space="preserve">Islands &amp; Places: </t>
    </r>
    <r>
      <rPr>
        <sz val="12"/>
        <color theme="1"/>
        <rFont val="Calibri"/>
      </rPr>
      <t>Española Suarez Point AM / Gardner Bay PM (8D A)</t>
    </r>
  </si>
  <si>
    <r>
      <rPr>
        <b/>
        <sz val="12"/>
        <color theme="1"/>
        <rFont val="Calibri"/>
      </rPr>
      <t xml:space="preserve">Islands &amp; Places: </t>
    </r>
    <r>
      <rPr>
        <sz val="12"/>
        <color theme="1"/>
        <rFont val="Calibri"/>
      </rPr>
      <t xml:space="preserve">San Cristobal  Gianni Arismendi Interpretation Center  AM / Transfer to airport (8D A OUT)
</t>
    </r>
    <r>
      <rPr>
        <b/>
        <sz val="12"/>
        <color theme="1"/>
        <rFont val="Calibri"/>
      </rPr>
      <t>Islands &amp; Places:</t>
    </r>
    <r>
      <rPr>
        <sz val="12"/>
        <color theme="1"/>
        <rFont val="Calibri"/>
      </rPr>
      <t xml:space="preserve"> San Cristobal Transfer to boat / Breeding Center or Puerto Chino PM (8D B IN)</t>
    </r>
  </si>
  <si>
    <r>
      <rPr>
        <b/>
        <sz val="12"/>
        <color theme="1"/>
        <rFont val="Calibri"/>
      </rPr>
      <t>Islands &amp; Places:</t>
    </r>
    <r>
      <rPr>
        <sz val="12"/>
        <color theme="1"/>
        <rFont val="Calibri"/>
      </rPr>
      <t xml:space="preserve"> Santa Fe AM / South Plazas PM (8D B)</t>
    </r>
  </si>
  <si>
    <r>
      <rPr>
        <b/>
        <sz val="12"/>
        <color theme="1"/>
        <rFont val="Calibri"/>
      </rPr>
      <t xml:space="preserve">Islads &amp; Places: </t>
    </r>
    <r>
      <rPr>
        <sz val="12"/>
        <color theme="1"/>
        <rFont val="Calibri"/>
      </rPr>
      <t>Santa Cruz Fausto Llerena Breeding Center  AM / Twin Craters  PM (8D B)</t>
    </r>
  </si>
  <si>
    <r>
      <rPr>
        <b/>
        <sz val="12"/>
        <color theme="1"/>
        <rFont val="Calibri"/>
      </rPr>
      <t>Islands &amp; Places:</t>
    </r>
    <r>
      <rPr>
        <sz val="12"/>
        <color theme="1"/>
        <rFont val="Calibri"/>
      </rPr>
      <t xml:space="preserve"> Isabela Moreno Point AM /  Elizabeth Bay PM (8D B)</t>
    </r>
  </si>
  <si>
    <r>
      <rPr>
        <b/>
        <sz val="12"/>
        <color theme="1"/>
        <rFont val="Calibri"/>
      </rPr>
      <t xml:space="preserve">Islands &amp; Places: </t>
    </r>
    <r>
      <rPr>
        <sz val="12"/>
        <color theme="1"/>
        <rFont val="Calibri"/>
      </rPr>
      <t>Isabela Urbina Bay AM  / Tagus Cove PM (8D B)</t>
    </r>
  </si>
  <si>
    <r>
      <rPr>
        <b/>
        <sz val="12"/>
        <color theme="1"/>
        <rFont val="Calibri"/>
      </rPr>
      <t>Islands &amp; Places:</t>
    </r>
    <r>
      <rPr>
        <sz val="12"/>
        <color theme="1"/>
        <rFont val="Calibri"/>
      </rPr>
      <t xml:space="preserve"> Fernandina Espinoza Point AM  / Isabela Viente Roca Point PM (8D B)</t>
    </r>
  </si>
  <si>
    <t>Galapagos penguin, Galapagos hawk, Marine iguanas, Green sea turtle, Blue-footed boobies, Land iguanas, Frigatebirds nesting, Galapagos sea lion, Red-footed boobies, Galapagos fur seal, Nazca boobies, Giant tortoises, Flamingos, Waved Albatros, Santa Fe land iguanas, Flightless cormorant, Galapagos snake</t>
  </si>
  <si>
    <t>Miércoles - Sábado 4D3N A</t>
  </si>
  <si>
    <t>Wednesday</t>
  </si>
  <si>
    <r>
      <rPr>
        <b/>
        <sz val="12"/>
        <color theme="1"/>
        <rFont val="Calibri"/>
      </rPr>
      <t xml:space="preserve">Islands &amp; Places: </t>
    </r>
    <r>
      <rPr>
        <sz val="12"/>
        <color theme="1"/>
        <rFont val="Calibri"/>
      </rPr>
      <t>San Cristobal Transfer to boat / Lobos Island / Kicker Rock PM (4D A IN)</t>
    </r>
  </si>
  <si>
    <r>
      <rPr>
        <b/>
        <sz val="12"/>
        <color theme="1"/>
        <rFont val="Calibri"/>
      </rPr>
      <t>Islands &amp; Places:</t>
    </r>
    <r>
      <rPr>
        <sz val="12"/>
        <color theme="1"/>
        <rFont val="Calibri"/>
      </rPr>
      <t xml:space="preserve"> Española Punta Suarez AM / Gardner Bay + Islote Gardner PM</t>
    </r>
  </si>
  <si>
    <r>
      <rPr>
        <b/>
        <sz val="12"/>
        <color theme="1"/>
        <rFont val="Calibri"/>
      </rPr>
      <t xml:space="preserve">Islands &amp; Places: </t>
    </r>
    <r>
      <rPr>
        <sz val="12"/>
        <color theme="1"/>
        <rFont val="Calibri"/>
      </rPr>
      <t>Floreana Post Office Bay / The Baroness Overlook AM + Cormorant Point / Champion islet PM</t>
    </r>
  </si>
  <si>
    <r>
      <rPr>
        <b/>
        <sz val="12"/>
        <color theme="1"/>
        <rFont val="Calibri"/>
      </rPr>
      <t xml:space="preserve">Islands &amp; Places: </t>
    </r>
    <r>
      <rPr>
        <sz val="12"/>
        <color theme="1"/>
        <rFont val="Calibri"/>
      </rPr>
      <t>Santa Cruz  Twin Craters / Transfer to airport AM (4D A OUT)</t>
    </r>
  </si>
  <si>
    <t>Blue-footed boobies, Galapagos sea lion, Waved Albatros, Nazca boobies, Marine iguanas, Galapagos hawk, Flamingos, Galapagos Finches</t>
  </si>
  <si>
    <t>Sábado - Miércoles 5D4N A</t>
  </si>
  <si>
    <r>
      <rPr>
        <b/>
        <sz val="12"/>
        <color theme="1"/>
        <rFont val="Calibri"/>
      </rPr>
      <t>Islands &amp; Places:</t>
    </r>
    <r>
      <rPr>
        <sz val="12"/>
        <color theme="1"/>
        <rFont val="Calibri"/>
      </rPr>
      <t xml:space="preserve"> South Plazas AM  / Santa Fe PM</t>
    </r>
  </si>
  <si>
    <r>
      <rPr>
        <b/>
        <sz val="12"/>
        <color theme="1"/>
        <rFont val="Calibri"/>
      </rPr>
      <t>Islands &amp; Places:</t>
    </r>
    <r>
      <rPr>
        <sz val="12"/>
        <color theme="1"/>
        <rFont val="Calibri"/>
      </rPr>
      <t xml:space="preserve"> San Cristobal Pitt Point AM / Witch Hill PM</t>
    </r>
  </si>
  <si>
    <r>
      <rPr>
        <b/>
        <sz val="12"/>
        <color theme="1"/>
        <rFont val="Calibri"/>
      </rPr>
      <t>Islands &amp; Places:</t>
    </r>
    <r>
      <rPr>
        <sz val="12"/>
        <color theme="1"/>
        <rFont val="Calibri"/>
      </rPr>
      <t xml:space="preserve"> San Cristobal Breeding Center / Transfer to airport AM (5D A OUT)</t>
    </r>
  </si>
  <si>
    <r>
      <rPr>
        <b/>
        <sz val="12"/>
        <color theme="1"/>
        <rFont val="Calibri"/>
      </rPr>
      <t xml:space="preserve">Islands &amp; Places: </t>
    </r>
    <r>
      <rPr>
        <sz val="12"/>
        <color theme="1"/>
        <rFont val="Calibri"/>
      </rPr>
      <t>Baltra Transfer to boat / Santa Cruz Bachas Beach PM (5D A IN)</t>
    </r>
  </si>
  <si>
    <r>
      <rPr>
        <b/>
        <sz val="12"/>
        <color theme="1"/>
        <rFont val="Calibri"/>
      </rPr>
      <t>Islands &amp; Places:</t>
    </r>
    <r>
      <rPr>
        <sz val="12"/>
        <color theme="1"/>
        <rFont val="Calibri"/>
      </rPr>
      <t xml:space="preserve"> Genovesa El Barranco AM / Darwin Bay PM </t>
    </r>
  </si>
  <si>
    <t xml:space="preserve">Santa Fe land iguanas, Galapagos sea lion, Blue-footed boobies,  Red-footed boobies, Giant tortoises, Flamingos, Green sea turtle, Galapagos fur seal, Nazca boobies </t>
  </si>
  <si>
    <t>Sábado - Sábado 8D/N A &amp; B</t>
  </si>
  <si>
    <r>
      <rPr>
        <b/>
        <sz val="12"/>
        <color theme="1"/>
        <rFont val="Calibri"/>
      </rPr>
      <t xml:space="preserve">Islands &amp; Places: </t>
    </r>
    <r>
      <rPr>
        <sz val="12"/>
        <color theme="1"/>
        <rFont val="Calibri"/>
      </rPr>
      <t>South Plaza  AM / Santa Fe PM (8D7N A)</t>
    </r>
  </si>
  <si>
    <r>
      <rPr>
        <b/>
        <sz val="12"/>
        <color theme="1"/>
        <rFont val="Calibri"/>
      </rPr>
      <t>Islands &amp; Places:</t>
    </r>
    <r>
      <rPr>
        <sz val="12"/>
        <color theme="1"/>
        <rFont val="Calibri"/>
      </rPr>
      <t xml:space="preserve"> San Cristobal Pitt Point AM / Witch Hill PM  (8D7N A)</t>
    </r>
  </si>
  <si>
    <r>
      <rPr>
        <b/>
        <sz val="12"/>
        <color theme="1"/>
        <rFont val="Calibri"/>
      </rPr>
      <t xml:space="preserve">Islands &amp; Places: </t>
    </r>
    <r>
      <rPr>
        <sz val="12"/>
        <color theme="1"/>
        <rFont val="Calibri"/>
      </rPr>
      <t>San Cristobal Breeding Center AM / Lobos Island / Kicker Rock PM (8D7N A)</t>
    </r>
  </si>
  <si>
    <r>
      <rPr>
        <b/>
        <sz val="12"/>
        <color theme="1"/>
        <rFont val="Calibri"/>
      </rPr>
      <t xml:space="preserve">Islands &amp; Places: </t>
    </r>
    <r>
      <rPr>
        <sz val="12"/>
        <color theme="1"/>
        <rFont val="Calibri"/>
      </rPr>
      <t>Española Punta Suaez AM / Gardner Bay + Islote Gardner PM (8D7N A)</t>
    </r>
  </si>
  <si>
    <r>
      <rPr>
        <b/>
        <sz val="12"/>
        <color theme="1"/>
        <rFont val="Calibri"/>
      </rPr>
      <t xml:space="preserve">Islands &amp; Places: </t>
    </r>
    <r>
      <rPr>
        <sz val="12"/>
        <color theme="1"/>
        <rFont val="Calibri"/>
      </rPr>
      <t>Floreana Post Office Bay + The Baroness Overlook  AM / Cormorant Point + Champion islet PM (8D7N A)</t>
    </r>
  </si>
  <si>
    <r>
      <rPr>
        <b/>
        <sz val="12"/>
        <color theme="1"/>
        <rFont val="Calibri"/>
      </rPr>
      <t>Islands &amp; Places:</t>
    </r>
    <r>
      <rPr>
        <sz val="12"/>
        <color theme="1"/>
        <rFont val="Calibri"/>
      </rPr>
      <t xml:space="preserve"> Santa Cruz  Twin Craters / Transfer to airport AM (8D7N A OUT)
</t>
    </r>
    <r>
      <rPr>
        <b/>
        <sz val="12"/>
        <color theme="1"/>
        <rFont val="Calibri"/>
      </rPr>
      <t>Islands &amp; Places:</t>
    </r>
    <r>
      <rPr>
        <sz val="12"/>
        <color theme="1"/>
        <rFont val="Calibri"/>
      </rPr>
      <t xml:space="preserve"> Baltra Transfer to boat / Santa Cruz Highlands / Tortoise Breeding Center PM (8D7N B IN)</t>
    </r>
  </si>
  <si>
    <r>
      <rPr>
        <b/>
        <sz val="12"/>
        <color theme="1"/>
        <rFont val="Calibri"/>
      </rPr>
      <t>Islands &amp; Places:</t>
    </r>
    <r>
      <rPr>
        <sz val="12"/>
        <color theme="1"/>
        <rFont val="Calibri"/>
      </rPr>
      <t xml:space="preserve"> Isabela Tintoreras + Sierra Negra AM / Wetlands + Breeding Center PM (8D7N B)</t>
    </r>
  </si>
  <si>
    <r>
      <rPr>
        <b/>
        <sz val="12"/>
        <color theme="1"/>
        <rFont val="Calibri"/>
      </rPr>
      <t xml:space="preserve">Islands &amp; Places: </t>
    </r>
    <r>
      <rPr>
        <sz val="12"/>
        <color theme="1"/>
        <rFont val="Calibri"/>
      </rPr>
      <t>Isabela Moreno Point AM / Elizabeth Bay PM (8D7N B)</t>
    </r>
  </si>
  <si>
    <r>
      <rPr>
        <b/>
        <sz val="12"/>
        <color theme="1"/>
        <rFont val="Calibri"/>
      </rPr>
      <t>Islands &amp; Places:</t>
    </r>
    <r>
      <rPr>
        <sz val="12"/>
        <color theme="1"/>
        <rFont val="Calibri"/>
      </rPr>
      <t xml:space="preserve"> Fernandina Espinoza Point AM / Isabela Vicente Roca Point PM (8D7N B)</t>
    </r>
  </si>
  <si>
    <r>
      <rPr>
        <b/>
        <sz val="12"/>
        <color theme="1"/>
        <rFont val="Calibri"/>
      </rPr>
      <t>Islands &amp; Places:</t>
    </r>
    <r>
      <rPr>
        <sz val="12"/>
        <color theme="1"/>
        <rFont val="Calibri"/>
      </rPr>
      <t xml:space="preserve"> Santiago Egas Port AM / Espumilla Beach +  Buccaneer Cove PM (8D7N B)</t>
    </r>
  </si>
  <si>
    <r>
      <rPr>
        <b/>
        <sz val="12"/>
        <color theme="1"/>
        <rFont val="Calibri"/>
      </rPr>
      <t xml:space="preserve">Islands &amp; Places: </t>
    </r>
    <r>
      <rPr>
        <sz val="12"/>
        <color theme="1"/>
        <rFont val="Calibri"/>
      </rPr>
      <t>Bartolome AM / Santiago Sullivan Bay PM (8D7N B)</t>
    </r>
  </si>
  <si>
    <r>
      <rPr>
        <b/>
        <sz val="12"/>
        <color theme="1"/>
        <rFont val="Calibri"/>
      </rPr>
      <t>Islands &amp; Places:</t>
    </r>
    <r>
      <rPr>
        <sz val="12"/>
        <color theme="1"/>
        <rFont val="Calibri"/>
      </rPr>
      <t xml:space="preserve"> Santiago Chinese Hat AM / Santa Cruz Dragon Hill PM (8D7N B)</t>
    </r>
  </si>
  <si>
    <r>
      <rPr>
        <b/>
        <sz val="12"/>
        <color theme="1"/>
        <rFont val="Calibri"/>
      </rPr>
      <t>Islands &amp; Places:</t>
    </r>
    <r>
      <rPr>
        <sz val="12"/>
        <color theme="1"/>
        <rFont val="Calibri"/>
      </rPr>
      <t xml:space="preserve"> Baltra Transfer to boat / Santa Cruz Bachas Beach PM (8D7N A IN)
</t>
    </r>
    <r>
      <rPr>
        <b/>
        <sz val="12"/>
        <color theme="1"/>
        <rFont val="Calibri"/>
      </rPr>
      <t>Islands &amp; Places:</t>
    </r>
    <r>
      <rPr>
        <sz val="12"/>
        <color theme="1"/>
        <rFont val="Calibri"/>
      </rPr>
      <t xml:space="preserve"> North Seymour island / Transfer to airport AM (8D7N B OUT)</t>
    </r>
  </si>
  <si>
    <r>
      <rPr>
        <b/>
        <sz val="12"/>
        <color theme="1"/>
        <rFont val="Calibri"/>
      </rPr>
      <t>Islands &amp; Places:</t>
    </r>
    <r>
      <rPr>
        <sz val="12"/>
        <color theme="1"/>
        <rFont val="Calibri"/>
      </rPr>
      <t xml:space="preserve"> Genovesa El Barranco AM / Darwin Bay PM (8D7N A)</t>
    </r>
  </si>
  <si>
    <t>Santa Fe land iguanas, Galapagos sea lion, Blue-footed boobies, Red-footed boobies, Giant tortoises, Waved Albatros, Nazca boobies, Marine iguanas, Galapagos hawk, Flamingos, Galapagos Finches, Land iguanas,Galapagos penguin, Flightless cormorant, Galapagos snake, Green sea turtle, Frigatebirds nesting, Galapagos fur seal</t>
  </si>
  <si>
    <t xml:space="preserve">Lunes - Viernes 5D4N  N   </t>
  </si>
  <si>
    <r>
      <rPr>
        <b/>
        <sz val="12"/>
        <color theme="1"/>
        <rFont val="Calibri"/>
      </rPr>
      <t>Islands &amp; Places:</t>
    </r>
    <r>
      <rPr>
        <sz val="12"/>
        <color theme="1"/>
        <rFont val="Calibri"/>
      </rPr>
      <t xml:space="preserve"> Baltra Transfer to boat / Santa Cruz Higlands PM (5D N IN)
</t>
    </r>
    <r>
      <rPr>
        <b/>
        <sz val="12"/>
        <color theme="1"/>
        <rFont val="Calibri"/>
      </rPr>
      <t>Islands &amp; Places:</t>
    </r>
    <r>
      <rPr>
        <sz val="12"/>
        <color theme="1"/>
        <rFont val="Calibri"/>
      </rPr>
      <t xml:space="preserve"> Charles Darwin Research Station AM / Transfer to airport (5D  E OUT)</t>
    </r>
  </si>
  <si>
    <r>
      <rPr>
        <b/>
        <sz val="12"/>
        <color theme="1"/>
        <rFont val="Calibri"/>
      </rPr>
      <t>Islands &amp; Places:</t>
    </r>
    <r>
      <rPr>
        <sz val="12"/>
        <color theme="1"/>
        <rFont val="Calibri"/>
      </rPr>
      <t xml:space="preserve"> Santa Cruz Eden Islet AM / Chinese Hat islet PM  (5D N )</t>
    </r>
  </si>
  <si>
    <r>
      <rPr>
        <b/>
        <sz val="12"/>
        <color theme="1"/>
        <rFont val="Calibri"/>
      </rPr>
      <t>Islands &amp; Places:</t>
    </r>
    <r>
      <rPr>
        <sz val="12"/>
        <color theme="1"/>
        <rFont val="Calibri"/>
      </rPr>
      <t xml:space="preserve"> Bartolome  AM / Santiago Sullivan Bay PM (5D  N)</t>
    </r>
  </si>
  <si>
    <r>
      <rPr>
        <b/>
        <sz val="12"/>
        <color theme="1"/>
        <rFont val="Calibri"/>
      </rPr>
      <t>Islands &amp; Places:</t>
    </r>
    <r>
      <rPr>
        <sz val="12"/>
        <color theme="1"/>
        <rFont val="Calibri"/>
      </rPr>
      <t xml:space="preserve"> Genovesa Darwin Bay AM / Prince Phillip Steps PM (5D  N)</t>
    </r>
  </si>
  <si>
    <r>
      <rPr>
        <b/>
        <sz val="12"/>
        <color theme="1"/>
        <rFont val="Calibri"/>
      </rPr>
      <t>Islands &amp; Places:</t>
    </r>
    <r>
      <rPr>
        <sz val="12"/>
        <color theme="1"/>
        <rFont val="Calibri"/>
      </rPr>
      <t xml:space="preserve"> Baltra Transfer to airport   (5D N OUT) </t>
    </r>
  </si>
  <si>
    <r>
      <rPr>
        <b/>
        <sz val="12"/>
        <color theme="1"/>
        <rFont val="Calibri"/>
      </rPr>
      <t xml:space="preserve">Islands &amp; Places: </t>
    </r>
    <r>
      <rPr>
        <sz val="12"/>
        <color theme="1"/>
        <rFont val="Calibri"/>
      </rPr>
      <t>Baltra Transfer to boat / South Plazas PM (5D  E)</t>
    </r>
  </si>
  <si>
    <r>
      <rPr>
        <b/>
        <sz val="12"/>
        <color theme="1"/>
        <rFont val="Calibri"/>
      </rPr>
      <t>Islands &amp; Places:</t>
    </r>
    <r>
      <rPr>
        <sz val="12"/>
        <color theme="1"/>
        <rFont val="Calibri"/>
      </rPr>
      <t xml:space="preserve"> Santa Fe AM  / San Cristobal Cerro Colorado + Breeding Center PM (5D  E)</t>
    </r>
  </si>
  <si>
    <r>
      <rPr>
        <b/>
        <sz val="12"/>
        <color theme="1"/>
        <rFont val="Calibri"/>
      </rPr>
      <t>Islands &amp; Places:</t>
    </r>
    <r>
      <rPr>
        <sz val="12"/>
        <color theme="1"/>
        <rFont val="Calibri"/>
      </rPr>
      <t xml:space="preserve"> San Cristobal Pitt Point  AM / Witch Hill PM (5D  E)</t>
    </r>
  </si>
  <si>
    <r>
      <rPr>
        <b/>
        <sz val="12"/>
        <color theme="1"/>
        <rFont val="Calibri"/>
      </rPr>
      <t>Islands &amp; Places:</t>
    </r>
    <r>
      <rPr>
        <sz val="12"/>
        <color theme="1"/>
        <rFont val="Calibri"/>
      </rPr>
      <t xml:space="preserve"> Española Punta Suarez AM / Gardner Bay PM (5D  E)</t>
    </r>
  </si>
  <si>
    <t>Giant tortoises, Land iguanas, Marine iguanas, Green sea turtle, Blue-footed boobies, Galapagos penguin, Galapagos hawk, Red-footed boobies, Galapagos fur seal, Nazca boobies, Galapagos sea lion, Santa Fe land iguanas, Waved Albatros</t>
  </si>
  <si>
    <t>Jueves - Lunes 5D4N  E</t>
  </si>
  <si>
    <r>
      <rPr>
        <b/>
        <sz val="12"/>
        <color theme="1"/>
        <rFont val="Calibri"/>
      </rPr>
      <t>Islands &amp; Places:</t>
    </r>
    <r>
      <rPr>
        <sz val="12"/>
        <color theme="1"/>
        <rFont val="Calibri"/>
      </rPr>
      <t xml:space="preserve"> Baltra Transfer to boat / Santa Cruz Higlands PM (5D N IN)
</t>
    </r>
    <r>
      <rPr>
        <b/>
        <sz val="12"/>
        <color theme="1"/>
        <rFont val="Calibri"/>
      </rPr>
      <t>Islands &amp; Places:</t>
    </r>
    <r>
      <rPr>
        <sz val="12"/>
        <color theme="1"/>
        <rFont val="Calibri"/>
      </rPr>
      <t xml:space="preserve"> Charles Darwin Research Station AM / Transfer to airport (5D  E OUT)</t>
    </r>
  </si>
  <si>
    <r>
      <rPr>
        <b/>
        <sz val="12"/>
        <color theme="1"/>
        <rFont val="Calibri"/>
      </rPr>
      <t>Islands &amp; Places:</t>
    </r>
    <r>
      <rPr>
        <sz val="12"/>
        <color theme="1"/>
        <rFont val="Calibri"/>
      </rPr>
      <t xml:space="preserve"> Santa Cruz Eden Islet AM / Chinese Hat islet PM  (5D N )</t>
    </r>
  </si>
  <si>
    <r>
      <rPr>
        <b/>
        <sz val="12"/>
        <color theme="1"/>
        <rFont val="Calibri"/>
      </rPr>
      <t>Islands &amp; Places:</t>
    </r>
    <r>
      <rPr>
        <sz val="12"/>
        <color theme="1"/>
        <rFont val="Calibri"/>
      </rPr>
      <t xml:space="preserve"> Bartolome  AM / Santiago Sullivan Bay PM (5D  N)</t>
    </r>
  </si>
  <si>
    <r>
      <rPr>
        <b/>
        <sz val="12"/>
        <color theme="1"/>
        <rFont val="Calibri"/>
      </rPr>
      <t>Islands &amp; Places:</t>
    </r>
    <r>
      <rPr>
        <sz val="12"/>
        <color theme="1"/>
        <rFont val="Calibri"/>
      </rPr>
      <t xml:space="preserve"> Genovesa Darwin Bay AM / Prince Phillip Steps PM (5D  N)</t>
    </r>
  </si>
  <si>
    <r>
      <rPr>
        <b/>
        <sz val="12"/>
        <color theme="1"/>
        <rFont val="Calibri"/>
      </rPr>
      <t>Islands &amp; Places:</t>
    </r>
    <r>
      <rPr>
        <sz val="12"/>
        <color theme="1"/>
        <rFont val="Calibri"/>
      </rPr>
      <t xml:space="preserve"> Baltra Transfer to airport   (5D N OUT) </t>
    </r>
  </si>
  <si>
    <r>
      <rPr>
        <b/>
        <sz val="12"/>
        <color theme="1"/>
        <rFont val="Calibri"/>
      </rPr>
      <t xml:space="preserve">Islands &amp; Places: </t>
    </r>
    <r>
      <rPr>
        <sz val="12"/>
        <color theme="1"/>
        <rFont val="Calibri"/>
      </rPr>
      <t>Baltra Transfer to boat / South Plazas PM (5D  E)</t>
    </r>
  </si>
  <si>
    <r>
      <rPr>
        <b/>
        <sz val="12"/>
        <color theme="1"/>
        <rFont val="Calibri"/>
      </rPr>
      <t>Islands &amp; Places:</t>
    </r>
    <r>
      <rPr>
        <sz val="12"/>
        <color theme="1"/>
        <rFont val="Calibri"/>
      </rPr>
      <t xml:space="preserve"> Santa Fe AM  / San Cristobal Cerro Colorado + Breeding Center PM (5D  E)</t>
    </r>
  </si>
  <si>
    <r>
      <rPr>
        <b/>
        <sz val="12"/>
        <color theme="1"/>
        <rFont val="Calibri"/>
      </rPr>
      <t>Islands &amp; Places:</t>
    </r>
    <r>
      <rPr>
        <sz val="12"/>
        <color theme="1"/>
        <rFont val="Calibri"/>
      </rPr>
      <t xml:space="preserve"> San Cristobal Pitt Point  AM / Witch Hill PM (5D  E)</t>
    </r>
  </si>
  <si>
    <r>
      <rPr>
        <b/>
        <sz val="12"/>
        <color theme="1"/>
        <rFont val="Calibri"/>
      </rPr>
      <t>Islands &amp; Places:</t>
    </r>
    <r>
      <rPr>
        <sz val="12"/>
        <color theme="1"/>
        <rFont val="Calibri"/>
      </rPr>
      <t xml:space="preserve"> Española Punta Suarez AM / Gardner Bay PM (5D  E)</t>
    </r>
  </si>
  <si>
    <t>Viernes - Jueves 7D6N W</t>
  </si>
  <si>
    <r>
      <rPr>
        <b/>
        <sz val="12"/>
        <color theme="1"/>
        <rFont val="Calibri"/>
      </rPr>
      <t>Islands &amp; Places:</t>
    </r>
    <r>
      <rPr>
        <sz val="12"/>
        <color theme="1"/>
        <rFont val="Calibri"/>
      </rPr>
      <t xml:space="preserve"> Baltra Transfer to boat / North Seymour PM (7D IN)</t>
    </r>
  </si>
  <si>
    <r>
      <rPr>
        <b/>
        <sz val="12"/>
        <color theme="1"/>
        <rFont val="Calibri"/>
      </rPr>
      <t xml:space="preserve">Islands &amp; Places: </t>
    </r>
    <r>
      <rPr>
        <sz val="12"/>
        <color theme="1"/>
        <rFont val="Calibri"/>
      </rPr>
      <t>Isabela Vicente Roca Point AM  / Fernandina Espinoza Point PM</t>
    </r>
  </si>
  <si>
    <r>
      <rPr>
        <b/>
        <sz val="12"/>
        <color theme="1"/>
        <rFont val="Calibri"/>
      </rPr>
      <t>Islands &amp; Places:</t>
    </r>
    <r>
      <rPr>
        <sz val="12"/>
        <color theme="1"/>
        <rFont val="Calibri"/>
      </rPr>
      <t xml:space="preserve"> Isabela Urbina Bay AM / Tagus Cove PM</t>
    </r>
  </si>
  <si>
    <r>
      <rPr>
        <b/>
        <sz val="12"/>
        <color theme="1"/>
        <rFont val="Calibri"/>
      </rPr>
      <t>Islands &amp; Places:</t>
    </r>
    <r>
      <rPr>
        <sz val="12"/>
        <color theme="1"/>
        <rFont val="Calibri"/>
      </rPr>
      <t xml:space="preserve"> Rabida Red Beach AM / Santa Cruz Dragon Hill PM</t>
    </r>
  </si>
  <si>
    <r>
      <rPr>
        <b/>
        <sz val="12"/>
        <color theme="1"/>
        <rFont val="Calibri"/>
      </rPr>
      <t>Islands &amp; Places:</t>
    </r>
    <r>
      <rPr>
        <sz val="12"/>
        <color theme="1"/>
        <rFont val="Calibri"/>
      </rPr>
      <t xml:space="preserve"> Santa Cruz Charles Darwin Research Station AM  / Highlands PM</t>
    </r>
  </si>
  <si>
    <r>
      <rPr>
        <b/>
        <sz val="12"/>
        <color theme="1"/>
        <rFont val="Calibri"/>
      </rPr>
      <t>Islands &amp; Places:</t>
    </r>
    <r>
      <rPr>
        <sz val="12"/>
        <color theme="1"/>
        <rFont val="Calibri"/>
      </rPr>
      <t xml:space="preserve"> Floreana Post Office Bay AM / Punta Cormorant + Champion islet PM</t>
    </r>
  </si>
  <si>
    <r>
      <rPr>
        <b/>
        <sz val="12"/>
        <color theme="1"/>
        <rFont val="Calibri"/>
      </rPr>
      <t>Islands &amp; Places:</t>
    </r>
    <r>
      <rPr>
        <sz val="12"/>
        <color theme="1"/>
        <rFont val="Calibri"/>
      </rPr>
      <t xml:space="preserve"> Baltra Transfer to airport (7D W OUT)</t>
    </r>
  </si>
  <si>
    <t>Blue-footed boobies, Land iguanas, Frigatebirds nesting, Galapagos sea lion, Flightless Cormorant, Galapagos penguin, Galapagos snake, Marine iguanas, Giant tortoises, Flamingos</t>
  </si>
  <si>
    <r>
      <rPr>
        <b/>
        <sz val="12"/>
        <color theme="1"/>
        <rFont val="Calibri"/>
      </rPr>
      <t>Islands &amp; Places:</t>
    </r>
    <r>
      <rPr>
        <sz val="12"/>
        <color theme="1"/>
        <rFont val="Calibri"/>
      </rPr>
      <t xml:space="preserve"> Baltra Transfer to boat / Santa Cruz Highlands PM (5D N  IN)
</t>
    </r>
    <r>
      <rPr>
        <b/>
        <sz val="12"/>
        <color theme="1"/>
        <rFont val="Calibri"/>
      </rPr>
      <t>Islands &amp; Places:</t>
    </r>
    <r>
      <rPr>
        <sz val="12"/>
        <color theme="1"/>
        <rFont val="Calibri"/>
      </rPr>
      <t xml:space="preserve"> Baltra Transfer to airport (5D W OUT)
</t>
    </r>
  </si>
  <si>
    <r>
      <rPr>
        <b/>
        <sz val="12"/>
        <color theme="1"/>
        <rFont val="Calibri"/>
      </rPr>
      <t>Islands &amp; Places:</t>
    </r>
    <r>
      <rPr>
        <sz val="12"/>
        <color theme="1"/>
        <rFont val="Calibri"/>
      </rPr>
      <t xml:space="preserve"> Santiago Egas Port AM  / Chinese Hat PM (5D N)</t>
    </r>
  </si>
  <si>
    <r>
      <rPr>
        <b/>
        <sz val="12"/>
        <color theme="1"/>
        <rFont val="Calibri"/>
      </rPr>
      <t>Islands &amp; Places:</t>
    </r>
    <r>
      <rPr>
        <sz val="12"/>
        <color theme="1"/>
        <rFont val="Calibri"/>
      </rPr>
      <t xml:space="preserve"> Genovesa Prince Phillip Steps AM / Darwin Bay PM (5D N)</t>
    </r>
  </si>
  <si>
    <r>
      <rPr>
        <b/>
        <sz val="12"/>
        <color theme="1"/>
        <rFont val="Calibri"/>
      </rPr>
      <t>Islands &amp; Places:</t>
    </r>
    <r>
      <rPr>
        <sz val="12"/>
        <color theme="1"/>
        <rFont val="Calibri"/>
      </rPr>
      <t xml:space="preserve"> Santa Fe AM  / South Plazas PM (5D N)</t>
    </r>
  </si>
  <si>
    <r>
      <rPr>
        <b/>
        <sz val="12"/>
        <color theme="1"/>
        <rFont val="Calibri"/>
      </rPr>
      <t>Islands &amp; Places:</t>
    </r>
    <r>
      <rPr>
        <sz val="12"/>
        <color theme="1"/>
        <rFont val="Calibri"/>
      </rPr>
      <t xml:space="preserve"> Baltra Transfer to airport   (5D N OUT) </t>
    </r>
  </si>
  <si>
    <r>
      <rPr>
        <b/>
        <sz val="12"/>
        <color theme="1"/>
        <rFont val="Calibri"/>
      </rPr>
      <t>Islands &amp; Places:</t>
    </r>
    <r>
      <rPr>
        <sz val="12"/>
        <color theme="1"/>
        <rFont val="Calibri"/>
      </rPr>
      <t xml:space="preserve"> Baltra Transfer to boat / Santa Cruz  Charles Darwin Research Station PM (5D W  IN)</t>
    </r>
  </si>
  <si>
    <r>
      <rPr>
        <b/>
        <sz val="12"/>
        <color theme="1"/>
        <rFont val="Calibri"/>
      </rPr>
      <t>Islands &amp; Places:</t>
    </r>
    <r>
      <rPr>
        <sz val="12"/>
        <color theme="1"/>
        <rFont val="Calibri"/>
      </rPr>
      <t xml:space="preserve"> Bartolome  AM / Santiago  Sullivan Bay PM (5D W)</t>
    </r>
  </si>
  <si>
    <r>
      <rPr>
        <b/>
        <sz val="12"/>
        <color theme="1"/>
        <rFont val="Calibri"/>
      </rPr>
      <t>Islands &amp; Places:</t>
    </r>
    <r>
      <rPr>
        <sz val="12"/>
        <color theme="1"/>
        <rFont val="Calibri"/>
      </rPr>
      <t xml:space="preserve"> Santa Cruz  Dragon Hill AM  / Santiago Buccaneer Cove PM (5D W)</t>
    </r>
  </si>
  <si>
    <r>
      <rPr>
        <b/>
        <sz val="12"/>
        <color theme="1"/>
        <rFont val="Calibri"/>
      </rPr>
      <t>Islands &amp; Places:</t>
    </r>
    <r>
      <rPr>
        <sz val="12"/>
        <color theme="1"/>
        <rFont val="Calibri"/>
      </rPr>
      <t xml:space="preserve"> Isabela  Vicente Roca Point AM  / Fernandina  Espinoza Point PM (5D W)</t>
    </r>
  </si>
  <si>
    <t>Giant tortoises, Galapagos sea lion, Galapagos hawk, Marine iguanas, Red-footed boobies, Galapagos fur seal, Nazca boobies, Santa Fe land iguanas, Land iguanas, Galapagos penguin, Blue-footed boobies, Flightless Cormorant, Galapagos snake</t>
  </si>
  <si>
    <t>Jueves - Lunes 5D4N  W</t>
  </si>
  <si>
    <r>
      <rPr>
        <b/>
        <sz val="12"/>
        <color theme="1"/>
        <rFont val="Calibri"/>
      </rPr>
      <t>Islands &amp; Places:</t>
    </r>
    <r>
      <rPr>
        <sz val="12"/>
        <color theme="1"/>
        <rFont val="Calibri"/>
      </rPr>
      <t xml:space="preserve"> Baltra Transfer to boat / Santa Cruz Highlands PM (5D N  IN)
</t>
    </r>
    <r>
      <rPr>
        <b/>
        <sz val="12"/>
        <color theme="1"/>
        <rFont val="Calibri"/>
      </rPr>
      <t>Islands &amp; Places:</t>
    </r>
    <r>
      <rPr>
        <sz val="12"/>
        <color theme="1"/>
        <rFont val="Calibri"/>
      </rPr>
      <t xml:space="preserve"> Baltra Transfer to airport (5D W OUT)
</t>
    </r>
  </si>
  <si>
    <r>
      <rPr>
        <b/>
        <sz val="12"/>
        <color theme="1"/>
        <rFont val="Calibri"/>
      </rPr>
      <t>Islands &amp; Places:</t>
    </r>
    <r>
      <rPr>
        <sz val="12"/>
        <color theme="1"/>
        <rFont val="Calibri"/>
      </rPr>
      <t xml:space="preserve"> Santiago Egas Port AM  / Chinese Hat PM (5D N)</t>
    </r>
  </si>
  <si>
    <r>
      <rPr>
        <b/>
        <sz val="12"/>
        <color theme="1"/>
        <rFont val="Calibri"/>
      </rPr>
      <t>Islands &amp; Places:</t>
    </r>
    <r>
      <rPr>
        <sz val="12"/>
        <color theme="1"/>
        <rFont val="Calibri"/>
      </rPr>
      <t xml:space="preserve"> Genovesa Prince Phillip Steps AM / Darwin Bay PM (5D N)</t>
    </r>
  </si>
  <si>
    <r>
      <rPr>
        <b/>
        <sz val="12"/>
        <color theme="1"/>
        <rFont val="Calibri"/>
      </rPr>
      <t>Islands &amp; Places:</t>
    </r>
    <r>
      <rPr>
        <sz val="12"/>
        <color theme="1"/>
        <rFont val="Calibri"/>
      </rPr>
      <t xml:space="preserve"> Santa Fe AM  / South Plazas PM (5D N)</t>
    </r>
  </si>
  <si>
    <r>
      <rPr>
        <b/>
        <sz val="12"/>
        <color theme="1"/>
        <rFont val="Calibri"/>
      </rPr>
      <t>Islands &amp; Places:</t>
    </r>
    <r>
      <rPr>
        <sz val="12"/>
        <color theme="1"/>
        <rFont val="Calibri"/>
      </rPr>
      <t xml:space="preserve"> Baltra Transfer to airport   (5D N OUT) </t>
    </r>
  </si>
  <si>
    <r>
      <rPr>
        <b/>
        <sz val="12"/>
        <color theme="1"/>
        <rFont val="Calibri"/>
      </rPr>
      <t>Islands &amp; Places:</t>
    </r>
    <r>
      <rPr>
        <sz val="12"/>
        <color theme="1"/>
        <rFont val="Calibri"/>
      </rPr>
      <t xml:space="preserve"> Baltra Transfer to boat / Santa Cruz  Charles Darwin Research Station PM (5D W  IN)</t>
    </r>
  </si>
  <si>
    <r>
      <rPr>
        <b/>
        <sz val="12"/>
        <color theme="1"/>
        <rFont val="Calibri"/>
      </rPr>
      <t>Islands &amp; Places:</t>
    </r>
    <r>
      <rPr>
        <sz val="12"/>
        <color theme="1"/>
        <rFont val="Calibri"/>
      </rPr>
      <t xml:space="preserve"> Bartolome  AM / Santiago  Sullivan Bay PM (5D W)</t>
    </r>
  </si>
  <si>
    <r>
      <rPr>
        <b/>
        <sz val="12"/>
        <color theme="1"/>
        <rFont val="Calibri"/>
      </rPr>
      <t>Islands &amp; Places:</t>
    </r>
    <r>
      <rPr>
        <sz val="12"/>
        <color theme="1"/>
        <rFont val="Calibri"/>
      </rPr>
      <t xml:space="preserve"> Santa Cruz  Dragon Hill AM  / Santiago Buccaneer Cove PM (5D W)</t>
    </r>
  </si>
  <si>
    <r>
      <rPr>
        <b/>
        <sz val="12"/>
        <color theme="1"/>
        <rFont val="Calibri"/>
      </rPr>
      <t>Islands &amp; Places:</t>
    </r>
    <r>
      <rPr>
        <sz val="12"/>
        <color theme="1"/>
        <rFont val="Calibri"/>
      </rPr>
      <t xml:space="preserve"> Isabela  Vicente Roca Point AM  / Fernandina  Espinoza Point PM (5D W)</t>
    </r>
  </si>
  <si>
    <t>Giant tortoises, Galapagos sea lion, Galapagos hawk, Marine iguanas, Red-footed boobies, Galapagos fur seal, Nazca boobies, Santa Fe land iguanas, Blue-footed boobies, Land iguanas, Galapagos penguin, Flightless Cormorant, Galapagos snake</t>
  </si>
  <si>
    <t>Viernes - Jueves 7D6N SE</t>
  </si>
  <si>
    <r>
      <rPr>
        <b/>
        <sz val="12"/>
        <color theme="1"/>
        <rFont val="Calibri"/>
      </rPr>
      <t>Islands &amp; Places:</t>
    </r>
    <r>
      <rPr>
        <sz val="12"/>
        <color theme="1"/>
        <rFont val="Calibri"/>
      </rPr>
      <t xml:space="preserve"> Baltra Transfer to boat / Santa Cruz Bachas PM (7D SE IN)</t>
    </r>
  </si>
  <si>
    <r>
      <rPr>
        <b/>
        <sz val="12"/>
        <color theme="1"/>
        <rFont val="Calibri"/>
      </rPr>
      <t>Islands &amp; Places:</t>
    </r>
    <r>
      <rPr>
        <sz val="12"/>
        <color theme="1"/>
        <rFont val="Calibri"/>
      </rPr>
      <t xml:space="preserve"> San Cristobal Punta Pitt  AM / Cerro Colorado Breeding Center PM</t>
    </r>
  </si>
  <si>
    <r>
      <rPr>
        <b/>
        <sz val="12"/>
        <color theme="1"/>
        <rFont val="Calibri"/>
      </rPr>
      <t>Islands &amp; Places:</t>
    </r>
    <r>
      <rPr>
        <sz val="12"/>
        <color theme="1"/>
        <rFont val="Calibri"/>
      </rPr>
      <t xml:space="preserve"> Española Gardner Bay AM / Punta Suarez PM</t>
    </r>
  </si>
  <si>
    <r>
      <rPr>
        <b/>
        <sz val="12"/>
        <color theme="1"/>
        <rFont val="Calibri"/>
      </rPr>
      <t>Islands &amp; Places:</t>
    </r>
    <r>
      <rPr>
        <sz val="12"/>
        <color theme="1"/>
        <rFont val="Calibri"/>
      </rPr>
      <t xml:space="preserve"> Floreana  Punta Cormorant AM / Post Office Bay PM</t>
    </r>
  </si>
  <si>
    <r>
      <rPr>
        <b/>
        <sz val="12"/>
        <color theme="1"/>
        <rFont val="Calibri"/>
      </rPr>
      <t>Islands &amp; Places:</t>
    </r>
    <r>
      <rPr>
        <sz val="12"/>
        <color theme="1"/>
        <rFont val="Calibri"/>
      </rPr>
      <t>Isabela  Moreno Point AM / Fernandina Mangle Point PM</t>
    </r>
  </si>
  <si>
    <r>
      <rPr>
        <b/>
        <sz val="12"/>
        <color theme="1"/>
        <rFont val="Calibri"/>
      </rPr>
      <t>Islands &amp; Places:</t>
    </r>
    <r>
      <rPr>
        <sz val="12"/>
        <color theme="1"/>
        <rFont val="Calibri"/>
      </rPr>
      <t xml:space="preserve"> Eden Islet AM / North Seymour PM</t>
    </r>
  </si>
  <si>
    <r>
      <rPr>
        <b/>
        <sz val="12"/>
        <color theme="1"/>
        <rFont val="Calibri"/>
      </rPr>
      <t xml:space="preserve">Islands &amp; Places: </t>
    </r>
    <r>
      <rPr>
        <sz val="12"/>
        <color theme="1"/>
        <rFont val="Calibri"/>
      </rPr>
      <t>Baltra Transfer to airport (7D SE OUT)</t>
    </r>
  </si>
  <si>
    <t>Flamingos, Green sea turtle, Red-footed boobies, Blue-footed boobies, Galapagos sea lion, Giant tortoises, Waved Albatros, Nazca boobies, Marine iguanas, Galapagos hawk, Flightless Cormorant, Galapagos penguin, Galapagos snake, Marine iguanas, Land iguanas</t>
  </si>
  <si>
    <t>Viernes - Lunes ( 4D B)</t>
  </si>
  <si>
    <r>
      <rPr>
        <b/>
        <sz val="12"/>
        <color theme="1"/>
        <rFont val="Calibri"/>
      </rPr>
      <t>Islands &amp; Places:</t>
    </r>
    <r>
      <rPr>
        <sz val="12"/>
        <color theme="1"/>
        <rFont val="Calibri"/>
      </rPr>
      <t xml:space="preserve"> Santa Cruz Centro Fausto Llerena Breeding Centre AM / Transfer  to airport (4D B  OUT)</t>
    </r>
  </si>
  <si>
    <r>
      <rPr>
        <b/>
        <sz val="12"/>
        <color theme="1"/>
        <rFont val="Calibri"/>
      </rPr>
      <t>Islands &amp; Places:</t>
    </r>
    <r>
      <rPr>
        <sz val="12"/>
        <color theme="1"/>
        <rFont val="Calibri"/>
      </rPr>
      <t xml:space="preserve"> San Cristobal Gianni Arismendi Interpretation Center + Galapaguera (4D B  IN)</t>
    </r>
  </si>
  <si>
    <r>
      <rPr>
        <b/>
        <sz val="12"/>
        <color theme="1"/>
        <rFont val="Calibri"/>
      </rPr>
      <t>Islands &amp; Places:</t>
    </r>
    <r>
      <rPr>
        <sz val="12"/>
        <color theme="1"/>
        <rFont val="Calibri"/>
      </rPr>
      <t xml:space="preserve"> Española Gardner Bay + Osborn Islet AM / Suarez Point PM </t>
    </r>
  </si>
  <si>
    <r>
      <rPr>
        <b/>
        <sz val="12"/>
        <color theme="1"/>
        <rFont val="Calibri"/>
      </rPr>
      <t xml:space="preserve">Islands &amp; Places: </t>
    </r>
    <r>
      <rPr>
        <sz val="12"/>
        <color theme="1"/>
        <rFont val="Calibri"/>
      </rPr>
      <t>Floreana Cormorant Point + Devil$ Crown AM / Post Office Bay PM</t>
    </r>
  </si>
  <si>
    <t>Giant tortoises, Land iguanas, Galapagos sea lion, Waved Albatros, Nazca boobies, Blue-footed boobies, Marine iguanas, Galapagos hawk, Flamingos</t>
  </si>
  <si>
    <t xml:space="preserve"> Lunes - Viernes (5D B) </t>
  </si>
  <si>
    <r>
      <rPr>
        <b/>
        <sz val="12"/>
        <color theme="1"/>
        <rFont val="Calibri"/>
      </rPr>
      <t xml:space="preserve">Islands &amp; Places: </t>
    </r>
    <r>
      <rPr>
        <sz val="12"/>
        <color theme="1"/>
        <rFont val="Calibri"/>
      </rPr>
      <t>Baltra Transfer to boat / Santa Cruz Highlands  (5D  B IN)</t>
    </r>
  </si>
  <si>
    <r>
      <rPr>
        <b/>
        <sz val="12"/>
        <color theme="1"/>
        <rFont val="Calibri"/>
      </rPr>
      <t>Islands &amp; Places:</t>
    </r>
    <r>
      <rPr>
        <sz val="12"/>
        <color theme="1"/>
        <rFont val="Calibri"/>
      </rPr>
      <t xml:space="preserve"> Santiago Sullivan Bay AM / Bartolome PM </t>
    </r>
  </si>
  <si>
    <r>
      <rPr>
        <b/>
        <sz val="12"/>
        <color theme="1"/>
        <rFont val="Calibri"/>
      </rPr>
      <t xml:space="preserve">Islands &amp; Places: </t>
    </r>
    <r>
      <rPr>
        <sz val="12"/>
        <color theme="1"/>
        <rFont val="Calibri"/>
      </rPr>
      <t xml:space="preserve">Genovesa Darwin Bay AM / Prince Phillips Steps PM </t>
    </r>
  </si>
  <si>
    <r>
      <rPr>
        <b/>
        <sz val="12"/>
        <color theme="1"/>
        <rFont val="Calibri"/>
      </rPr>
      <t>Islands &amp; Places:</t>
    </r>
    <r>
      <rPr>
        <sz val="12"/>
        <color theme="1"/>
        <rFont val="Calibri"/>
      </rPr>
      <t xml:space="preserve"> Santiago Egas Port AM / Espumilla Beach + Bucaneer Cove PM</t>
    </r>
  </si>
  <si>
    <r>
      <rPr>
        <b/>
        <sz val="12"/>
        <color theme="1"/>
        <rFont val="Calibri"/>
      </rPr>
      <t xml:space="preserve"> Islands &amp; Places: </t>
    </r>
    <r>
      <rPr>
        <sz val="12"/>
        <color theme="1"/>
        <rFont val="Calibri"/>
      </rPr>
      <t>Santa Cruz Punta Carrion + Transfer to airport AM (5D  B OUT)</t>
    </r>
  </si>
  <si>
    <t>Giant tortoises, Galapagos penguin, Galapagos hawk, Marine iguanas, Red-footed boobies, Galapagos fur seal, Nazca boobies, Galapagos sea lion, White-tipped reef shark, Green sea turtle</t>
  </si>
  <si>
    <t xml:space="preserve"> Miércoles - Lunes ( 6D B)</t>
  </si>
  <si>
    <r>
      <rPr>
        <b/>
        <sz val="12"/>
        <color theme="1"/>
        <rFont val="Calibri"/>
      </rPr>
      <t xml:space="preserve">Islands &amp; Places: </t>
    </r>
    <r>
      <rPr>
        <sz val="12"/>
        <color theme="1"/>
        <rFont val="Calibri"/>
      </rPr>
      <t>Santa Cruz Centro de Crianza Fausto Llerena AM / Transfer to airport  (6D B OUT )</t>
    </r>
  </si>
  <si>
    <r>
      <rPr>
        <b/>
        <sz val="12"/>
        <color theme="1"/>
        <rFont val="Calibri"/>
      </rPr>
      <t xml:space="preserve">Islads &amp; Places: </t>
    </r>
    <r>
      <rPr>
        <sz val="12"/>
        <color theme="1"/>
        <rFont val="Calibri"/>
      </rPr>
      <t>Baltra transfer to boat AM / North Seymour PM (6D A  IN)</t>
    </r>
  </si>
  <si>
    <r>
      <rPr>
        <b/>
        <sz val="12"/>
        <color theme="1"/>
        <rFont val="Calibri"/>
      </rPr>
      <t xml:space="preserve">Islands &amp; Places: </t>
    </r>
    <r>
      <rPr>
        <sz val="12"/>
        <color theme="1"/>
        <rFont val="Calibri"/>
      </rPr>
      <t>Isabela Vicente Roca Point AM / Fernandina Punta Espinosa PM (6D A)</t>
    </r>
  </si>
  <si>
    <r>
      <rPr>
        <b/>
        <sz val="12"/>
        <color theme="1"/>
        <rFont val="Calibri"/>
      </rPr>
      <t xml:space="preserve">Islands &amp; Places: </t>
    </r>
    <r>
      <rPr>
        <sz val="12"/>
        <color theme="1"/>
        <rFont val="Calibri"/>
      </rPr>
      <t>Isabela Tagus Cove AM / Urbina Bay PM (6D A)</t>
    </r>
  </si>
  <si>
    <r>
      <rPr>
        <b/>
        <sz val="12"/>
        <color theme="1"/>
        <rFont val="Calibri"/>
      </rPr>
      <t>Islands &amp; Places:</t>
    </r>
    <r>
      <rPr>
        <sz val="12"/>
        <color theme="1"/>
        <rFont val="Calibri"/>
      </rPr>
      <t xml:space="preserve"> Isabela Elizabeth Bay AM / Punta Moreno PM (6D A)</t>
    </r>
  </si>
  <si>
    <r>
      <rPr>
        <b/>
        <sz val="12"/>
        <color theme="1"/>
        <rFont val="Calibri"/>
      </rPr>
      <t>Islands &amp; Places:</t>
    </r>
    <r>
      <rPr>
        <sz val="12"/>
        <color theme="1"/>
        <rFont val="Calibri"/>
      </rPr>
      <t xml:space="preserve"> Isabela Sierra Negra AM /  Wetlands + Arnaldo Tupiza Breeding Center PM (6D A)</t>
    </r>
  </si>
  <si>
    <r>
      <rPr>
        <b/>
        <sz val="12"/>
        <color theme="1"/>
        <rFont val="Calibri"/>
      </rPr>
      <t>Islands &amp; Places:</t>
    </r>
    <r>
      <rPr>
        <sz val="12"/>
        <color theme="1"/>
        <rFont val="Calibri"/>
      </rPr>
      <t xml:space="preserve"> Santa Cruz Fausto Llerena Breeding Center AM /Transfer to airport  (6D A OUT)
</t>
    </r>
    <r>
      <rPr>
        <b/>
        <sz val="12"/>
        <color theme="1"/>
        <rFont val="Calibri"/>
      </rPr>
      <t xml:space="preserve">Islands &amp; Places: </t>
    </r>
    <r>
      <rPr>
        <sz val="12"/>
        <color theme="1"/>
        <rFont val="Calibri"/>
      </rPr>
      <t>Transfer to boat / Gemelos PM (6D B IN)</t>
    </r>
  </si>
  <si>
    <r>
      <rPr>
        <b/>
        <sz val="12"/>
        <color theme="1"/>
        <rFont val="Calibri"/>
      </rPr>
      <t xml:space="preserve">Islands &amp; Places: </t>
    </r>
    <r>
      <rPr>
        <sz val="12"/>
        <color theme="1"/>
        <rFont val="Calibri"/>
      </rPr>
      <t>South Plazas AM / Santa Fe PM (6D B)</t>
    </r>
  </si>
  <si>
    <r>
      <rPr>
        <b/>
        <sz val="12"/>
        <color theme="1"/>
        <rFont val="Calibri"/>
      </rPr>
      <t xml:space="preserve">Islands &amp; Places: </t>
    </r>
    <r>
      <rPr>
        <sz val="12"/>
        <color theme="1"/>
        <rFont val="Calibri"/>
      </rPr>
      <t>San Cristobal Isla Lobos  AM /  Gianni Arismendi Interpretation Center + Breeding Center PM  (6D B)</t>
    </r>
  </si>
  <si>
    <r>
      <rPr>
        <b/>
        <sz val="12"/>
        <color theme="1"/>
        <rFont val="Calibri"/>
      </rPr>
      <t xml:space="preserve">Islands &amp; Places: </t>
    </r>
    <r>
      <rPr>
        <sz val="12"/>
        <color theme="1"/>
        <rFont val="Calibri"/>
      </rPr>
      <t>Española Gardner Bay + Osborn Islet AM / Suarez Point PM (6D B)</t>
    </r>
  </si>
  <si>
    <r>
      <rPr>
        <b/>
        <sz val="12"/>
        <color theme="1"/>
        <rFont val="Calibri"/>
      </rPr>
      <t>Islands &amp; Places:</t>
    </r>
    <r>
      <rPr>
        <sz val="12"/>
        <color theme="1"/>
        <rFont val="Calibri"/>
      </rPr>
      <t xml:space="preserve"> Floreana Cormorant Point + Devil$ Crown AM / Post Office Bay PM ( 6D B)</t>
    </r>
  </si>
  <si>
    <t>Giant tortoises, Land iguanas, Blue-footed boobies, Galapagos sea lion, Flightless Cormorant, Galapagos penguin, Galapagos snake, Marine iguanas, Flamingos, Galapagos Finches, Santa Fe land iguanas, Waved Albatros, Nazca boobies, Galapagos hawk</t>
  </si>
  <si>
    <t xml:space="preserve">Viernes - Miércoles (6D A) </t>
  </si>
  <si>
    <r>
      <rPr>
        <b/>
        <sz val="12"/>
        <color theme="1"/>
        <rFont val="Calibri"/>
      </rPr>
      <t xml:space="preserve">Islands &amp; Places: </t>
    </r>
    <r>
      <rPr>
        <sz val="12"/>
        <color theme="1"/>
        <rFont val="Calibri"/>
      </rPr>
      <t>Santa Cruz Fausto Llerena Breeding Center AM / Transfer to airport  (6D B OUT )</t>
    </r>
  </si>
  <si>
    <r>
      <rPr>
        <b/>
        <sz val="12"/>
        <color theme="1"/>
        <rFont val="Calibri"/>
      </rPr>
      <t xml:space="preserve">Islads &amp; Places: </t>
    </r>
    <r>
      <rPr>
        <sz val="12"/>
        <color theme="1"/>
        <rFont val="Calibri"/>
      </rPr>
      <t>Baltra transfer to boat AM / North Seymour PM (6D A  IN)</t>
    </r>
  </si>
  <si>
    <r>
      <rPr>
        <b/>
        <sz val="12"/>
        <color theme="1"/>
        <rFont val="Calibri"/>
      </rPr>
      <t xml:space="preserve">Islands &amp; Places: </t>
    </r>
    <r>
      <rPr>
        <sz val="12"/>
        <color theme="1"/>
        <rFont val="Calibri"/>
      </rPr>
      <t>Isabela Vicente Roca Point AM / Fernandina Punta Espinosa PM (6D A)</t>
    </r>
  </si>
  <si>
    <r>
      <rPr>
        <b/>
        <sz val="12"/>
        <color theme="1"/>
        <rFont val="Calibri"/>
      </rPr>
      <t xml:space="preserve">Islands &amp; Places: </t>
    </r>
    <r>
      <rPr>
        <sz val="12"/>
        <color theme="1"/>
        <rFont val="Calibri"/>
      </rPr>
      <t>Isabela Tagus Cove AM / Urbina Bay PM (6D A)</t>
    </r>
  </si>
  <si>
    <r>
      <rPr>
        <b/>
        <sz val="12"/>
        <color theme="1"/>
        <rFont val="Calibri"/>
      </rPr>
      <t>Islands &amp; Places:</t>
    </r>
    <r>
      <rPr>
        <sz val="12"/>
        <color theme="1"/>
        <rFont val="Calibri"/>
      </rPr>
      <t xml:space="preserve"> Isabela Elizabeth Bay AM / Punta Moreno PM (6D A)</t>
    </r>
  </si>
  <si>
    <r>
      <rPr>
        <b/>
        <sz val="12"/>
        <color theme="1"/>
        <rFont val="Calibri"/>
      </rPr>
      <t>Islands &amp; Places:</t>
    </r>
    <r>
      <rPr>
        <sz val="12"/>
        <color theme="1"/>
        <rFont val="Calibri"/>
      </rPr>
      <t xml:space="preserve"> Isabela Sierra Negra AM /  Wetlands + Arnaldo Tupiza Breeding Center PM (6D A)</t>
    </r>
  </si>
  <si>
    <r>
      <rPr>
        <b/>
        <sz val="12"/>
        <color theme="1"/>
        <rFont val="Calibri"/>
      </rPr>
      <t>Islands &amp; Places:</t>
    </r>
    <r>
      <rPr>
        <sz val="12"/>
        <color theme="1"/>
        <rFont val="Calibri"/>
      </rPr>
      <t xml:space="preserve"> Santa Cruz Fausto Llerena Breeding Center AM /Transfer to airport  (6D A OUT)
</t>
    </r>
    <r>
      <rPr>
        <b/>
        <sz val="12"/>
        <color theme="1"/>
        <rFont val="Calibri"/>
      </rPr>
      <t xml:space="preserve">Islands &amp; Places: </t>
    </r>
    <r>
      <rPr>
        <sz val="12"/>
        <color theme="1"/>
        <rFont val="Calibri"/>
      </rPr>
      <t>Transfer to boat / Gemelos PM (6D B IN)</t>
    </r>
  </si>
  <si>
    <r>
      <rPr>
        <b/>
        <sz val="12"/>
        <color theme="1"/>
        <rFont val="Calibri"/>
      </rPr>
      <t xml:space="preserve">Islands &amp; Places: </t>
    </r>
    <r>
      <rPr>
        <sz val="12"/>
        <color theme="1"/>
        <rFont val="Calibri"/>
      </rPr>
      <t>South Plazas AM / Santa Fe PM (6D B)</t>
    </r>
  </si>
  <si>
    <r>
      <rPr>
        <b/>
        <sz val="12"/>
        <color theme="1"/>
        <rFont val="Calibri"/>
      </rPr>
      <t xml:space="preserve">Islands &amp; Places: </t>
    </r>
    <r>
      <rPr>
        <sz val="12"/>
        <color theme="1"/>
        <rFont val="Calibri"/>
      </rPr>
      <t>San Cristobal Isla Lobos  AM /  Gianni Arismendi Interpretation Center + Breeding Center PM  (6D B)</t>
    </r>
  </si>
  <si>
    <r>
      <rPr>
        <b/>
        <sz val="12"/>
        <color theme="1"/>
        <rFont val="Calibri"/>
      </rPr>
      <t xml:space="preserve">Islands &amp; Places: </t>
    </r>
    <r>
      <rPr>
        <sz val="12"/>
        <color theme="1"/>
        <rFont val="Calibri"/>
      </rPr>
      <t>Española Gardner Bay + Osborn Islet AM / Suarez Point PM (6D B)</t>
    </r>
  </si>
  <si>
    <r>
      <rPr>
        <b/>
        <sz val="12"/>
        <color theme="1"/>
        <rFont val="Calibri"/>
      </rPr>
      <t>Islands &amp; Places:</t>
    </r>
    <r>
      <rPr>
        <sz val="12"/>
        <color theme="1"/>
        <rFont val="Calibri"/>
      </rPr>
      <t xml:space="preserve"> Floreana Cormorant Point + Devil$ Crown AM / Post Office Bay PM ( 6D B)</t>
    </r>
  </si>
  <si>
    <t>Viernes - Viernes ( 8D A &amp; B)</t>
  </si>
  <si>
    <r>
      <rPr>
        <b/>
        <sz val="12"/>
        <color theme="1"/>
        <rFont val="Calibri"/>
      </rPr>
      <t xml:space="preserve">Islands &amp; Places: </t>
    </r>
    <r>
      <rPr>
        <sz val="12"/>
        <color theme="1"/>
        <rFont val="Calibri"/>
      </rPr>
      <t>Santa Cruz Fausto Llerena Breeding Center AM / Highlands PM (8D B)</t>
    </r>
  </si>
  <si>
    <r>
      <rPr>
        <b/>
        <sz val="12"/>
        <color theme="1"/>
        <rFont val="Calibri"/>
      </rPr>
      <t xml:space="preserve">Islands &amp; Places: </t>
    </r>
    <r>
      <rPr>
        <sz val="12"/>
        <color theme="1"/>
        <rFont val="Calibri"/>
      </rPr>
      <t>Santiago Sullivan Bay AM / Bartolome PM (8D B)</t>
    </r>
  </si>
  <si>
    <r>
      <rPr>
        <b/>
        <sz val="12"/>
        <color theme="1"/>
        <rFont val="Calibri"/>
      </rPr>
      <t>Islands &amp; Places:</t>
    </r>
    <r>
      <rPr>
        <sz val="12"/>
        <color theme="1"/>
        <rFont val="Calibri"/>
      </rPr>
      <t xml:space="preserve"> Genovesa Darwin Bay AM / Prince Phillips Steps PM (8D B)</t>
    </r>
  </si>
  <si>
    <r>
      <rPr>
        <b/>
        <sz val="12"/>
        <color theme="1"/>
        <rFont val="Calibri"/>
      </rPr>
      <t xml:space="preserve">Islands &amp; Places: </t>
    </r>
    <r>
      <rPr>
        <sz val="12"/>
        <color theme="1"/>
        <rFont val="Calibri"/>
      </rPr>
      <t>Santiago Egas Port AM / Espumilla Beach + Bucaneer Cove PM (8D B)</t>
    </r>
  </si>
  <si>
    <r>
      <rPr>
        <b/>
        <sz val="12"/>
        <color theme="1"/>
        <rFont val="Calibri"/>
      </rPr>
      <t xml:space="preserve">Islands &amp; Places: </t>
    </r>
    <r>
      <rPr>
        <sz val="12"/>
        <color theme="1"/>
        <rFont val="Calibri"/>
      </rPr>
      <t xml:space="preserve">Baltra transfer to boat AM / North Seymour PM (8D A  IN) 
</t>
    </r>
    <r>
      <rPr>
        <b/>
        <sz val="12"/>
        <color theme="1"/>
        <rFont val="Calibri"/>
      </rPr>
      <t xml:space="preserve">Islands &amp; Places: </t>
    </r>
    <r>
      <rPr>
        <sz val="12"/>
        <color theme="1"/>
        <rFont val="Calibri"/>
      </rPr>
      <t>Santa Cruz Punta Carrion &amp; Transfer to airport AM (8D B  OUT)</t>
    </r>
  </si>
  <si>
    <r>
      <rPr>
        <b/>
        <sz val="12"/>
        <color theme="1"/>
        <rFont val="Calibri"/>
      </rPr>
      <t>Islands &amp; Places:</t>
    </r>
    <r>
      <rPr>
        <sz val="12"/>
        <color theme="1"/>
        <rFont val="Calibri"/>
      </rPr>
      <t xml:space="preserve"> Isabela Vicente Roca Point AM / Fernandina Punta Espinosa PM (8D A)</t>
    </r>
  </si>
  <si>
    <r>
      <rPr>
        <b/>
        <sz val="12"/>
        <color theme="1"/>
        <rFont val="Calibri"/>
      </rPr>
      <t xml:space="preserve">Islands &amp; Places: </t>
    </r>
    <r>
      <rPr>
        <sz val="12"/>
        <color theme="1"/>
        <rFont val="Calibri"/>
      </rPr>
      <t>Isabela Tagus Cove AM / Urbina Bay PM (8D A)</t>
    </r>
  </si>
  <si>
    <r>
      <rPr>
        <b/>
        <sz val="12"/>
        <color theme="1"/>
        <rFont val="Calibri"/>
      </rPr>
      <t>Islands &amp; Places:</t>
    </r>
    <r>
      <rPr>
        <sz val="12"/>
        <color theme="1"/>
        <rFont val="Calibri"/>
      </rPr>
      <t xml:space="preserve"> sabela Elizabeth Bay AM / Punta Moreno PM (8D A)</t>
    </r>
  </si>
  <si>
    <r>
      <rPr>
        <b/>
        <sz val="12"/>
        <color theme="1"/>
        <rFont val="Calibri"/>
      </rPr>
      <t>Islands &amp; Places:</t>
    </r>
    <r>
      <rPr>
        <sz val="12"/>
        <color theme="1"/>
        <rFont val="Calibri"/>
      </rPr>
      <t xml:space="preserve"> Isabela Sierra Negra AM /  Wetlands + Arnaldo Tupiza Breeding Center PM (8D A)</t>
    </r>
  </si>
  <si>
    <r>
      <rPr>
        <b/>
        <sz val="12"/>
        <color theme="1"/>
        <rFont val="Calibri"/>
      </rPr>
      <t xml:space="preserve">Islands &amp; Places: </t>
    </r>
    <r>
      <rPr>
        <sz val="12"/>
        <color theme="1"/>
        <rFont val="Calibri"/>
      </rPr>
      <t>Santa Cruz Fausto Llerena Breeding Center AM / Gemelos PM (8D A)</t>
    </r>
  </si>
  <si>
    <r>
      <rPr>
        <b/>
        <sz val="12"/>
        <color theme="1"/>
        <rFont val="Calibri"/>
      </rPr>
      <t xml:space="preserve">Islands &amp; Places: </t>
    </r>
    <r>
      <rPr>
        <sz val="12"/>
        <color theme="1"/>
        <rFont val="Calibri"/>
      </rPr>
      <t>South Plazas AM / Santa Fe PM (8D A)</t>
    </r>
  </si>
  <si>
    <r>
      <rPr>
        <b/>
        <sz val="12"/>
        <color theme="1"/>
        <rFont val="Calibri"/>
      </rPr>
      <t xml:space="preserve">Islands &amp; Places: </t>
    </r>
    <r>
      <rPr>
        <sz val="12"/>
        <color theme="1"/>
        <rFont val="Calibri"/>
      </rPr>
      <t xml:space="preserve">San Cristobal Isla Lobos / Transfer to airport AM (8D A OUT) 
</t>
    </r>
    <r>
      <rPr>
        <b/>
        <sz val="12"/>
        <color theme="1"/>
        <rFont val="Calibri"/>
      </rPr>
      <t xml:space="preserve">Islands &amp; Places: </t>
    </r>
    <r>
      <rPr>
        <sz val="12"/>
        <color theme="1"/>
        <rFont val="Calibri"/>
      </rPr>
      <t>San Cristobal transfer to boat AM / Gianni Arismendi Interpretation Center + Breeding Center PM (8D B IN)</t>
    </r>
  </si>
  <si>
    <r>
      <rPr>
        <b/>
        <sz val="12"/>
        <color theme="1"/>
        <rFont val="Calibri"/>
      </rPr>
      <t xml:space="preserve">Islands &amp; Places: </t>
    </r>
    <r>
      <rPr>
        <sz val="12"/>
        <color theme="1"/>
        <rFont val="Calibri"/>
      </rPr>
      <t>Española Gardner Bay + Osborn Islet AM / Suarez Point PM (8D B)</t>
    </r>
  </si>
  <si>
    <r>
      <rPr>
        <b/>
        <sz val="12"/>
        <color theme="1"/>
        <rFont val="Calibri"/>
      </rPr>
      <t>Islands &amp; Places:</t>
    </r>
    <r>
      <rPr>
        <sz val="12"/>
        <color theme="1"/>
        <rFont val="Calibri"/>
      </rPr>
      <t xml:space="preserve"> Floreana Cormorant Point + Devil$ Crown AM / Post Office Bay PM (8D B)</t>
    </r>
  </si>
  <si>
    <t>Giant tortoises, Land iguanas, Galapagos penguin, Galapagos hawk, Marine iguanas, Red-footed boobies, Galapagos fur seal, Nazca boobies, Galapagos sea lion, Blue-footed boobies, White-tipped reef shark, Green sea turtle, Flightless Cormorant, Galapagos snake, Flamingos, Galapagos Finches, Santa Fe land iguanas, Waved Albatros</t>
  </si>
  <si>
    <t>Golden Suites 32 mt2/ 344 ft2
Golden Single 14 mt2/ 151 ft2</t>
  </si>
  <si>
    <t>https//www.goldengalapagoscruises.com/endemic-luxury-yacht/</t>
  </si>
  <si>
    <t>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</si>
  <si>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Suites 35 mt2/ 377 ft2 to 37 mt2 / 398 ft2
Single 19 mt2/ 204.5 ft2 approx.</t>
  </si>
  <si>
    <t>https//www.goldengalapagoscruises.com/elite-luxury-yacht/</t>
  </si>
  <si>
    <t>2 Golden Suites are interconnected at the main deck. 
For Christmas and New Years Eve departures
A 10% surcharge applies
Charter rates do not apply
100% Single Supplement applies
Single supplement for suites, 50% Not applicable during high occupancy dates.
The single cabin accommodates additional travelers who are part of odd-numbered groups and families.
No single supplement applies. This cabin is not available for solo passengers.
The 25% discount for children applies per child (#1) when traveling with two adults. Children must be under 12 years old when they board the cruise. Not applicable on New Years Eve and Christmas departures.</t>
  </si>
  <si>
    <t>https//www.royalgalapagos.com/product/grand-majestic/</t>
  </si>
  <si>
    <t>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Penalty fee applies for Galapagos airtickets not issued by Royal Galapagos.
Discounts do not apply on 2x1 promotions</t>
  </si>
  <si>
    <t>https//infinity-galapagos.com/</t>
  </si>
  <si>
    <t>If tickets are issued with Royal Galapagos Free airport assistance, Hotel night in Quito or Guayaquil before the cruise and 1 free transfer out for the Galapagos flight is included.
Discount for groups from 4-18 pax 10%
Discount for children under 12 years old 20%
Single Supplement 70%
Penalty fee applies for Galapagos airtickets not issued by Royal Galapagos.
Discounts do not apply on 2x1 promotions</t>
  </si>
  <si>
    <t>https//www.royalgalapagos.com/product/cormorant/</t>
  </si>
  <si>
    <t>MC Cormorant II begins operations AUG2022.
All cabins with private balconies, private bathrooms, hot water and air-conditioning. Cabin size includes balcony.
If tickets are issued with Royal Galapagos Free airport assistance, Hotel night in Quito or Guayaquil before the cruise and 1 free transfer out for the Galapagos flight is included.
Discount for groups from 4-14 pax 10%
Discount for children under 12 years old 20%
Single Supplement 70%
Christmas and New Years eveapplies special conditions . Must contact agent for details.
Penalty fee applies for Galapagos airtickets not issued by Royal Galapagos.
Discounts do not apply on 2x1 promotions</t>
  </si>
  <si>
    <t>https//www.lapintagalapagoscruise.com/</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</si>
  <si>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Only 3 Luxury cabins are available for single use, with a surcharge of 50% of the price per person.      
4)  If more cabins are needed for single use, twin/double cabins have a 100% surcharge when used as singles. Please check availability first    
5)  Luxury Plus Cabins (4) for twin/double use incur a 50% surcharge per person (AET rate already includes the surcharge).    
6)  Regardless the number of cabins occupied, the ships authorized maximum operating capacity cannot exceed 48 guests.    
7)  Local tax (VAT) not included 
During Peak Season   
 - There will be a surcharge of US$ 261 per adult and US$ 157 per Child
 - No discounts apply
 - Luxury Cabins for single use have a surcharge of 100%. 
 - Luxury Plus Cabins (4) for twin/double use have a surcharge of 100% .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23 - 29 &amp; Dec 29 - Jan 02</t>
  </si>
  <si>
    <t>Yacht Isabela II is a spacious Galapagos yacht with a total of three decks. Its convenient layout allows guests to easily find their way around, too. The ship also has it all a restaurant, social areas, a hot tub, a cardio gym, a bar and lounge, and even a library with a computer station.
A total of 20 spacious and spotless cabins (all of which have their own private bathroom) offer room for up to 40 guests. A wide variety of cabin options are available, giving our guests in the Galapagos the choice of choosing from Classic, Classic Family, Standard, and the Owners Cabins.</t>
  </si>
  <si>
    <t>https//www.yachtisabela.com/</t>
  </si>
  <si>
    <t>Soft drinks are considered juices and carbonated drinks, not “virgin” cocktails; internet connections onboard consist of 2 computer stations in the library and Wi-Fi in the yachts social areas; due to the Galapagos remote location, internet connections are intermittent and low-bandwidth. 
1)  During Peak Season dates, Metropolitan Touring reserves the right to prioritise reservations taking into account factors such as payment and confirmation dates.    
2)  Metropolitan Touring reserves the right to limit the number of twin/double cabins for single use dependent on availability    
3)  Twin / Double cabins  single use  incur a 100% surcharge of the price per person.      
4)  Regardless the number of cabins occupied, the ships authorized maximum operating capacity cannot exceed 40 guests.    
5)  Local tax (VAT) not included 
During Peak Season   
 - There will be a surcharge of US$199 per adult and US$ 120 per Child
 - No discounts apply
 - Twin/ Double Cabins for single use have a surcharge of 100%. 
 - Childrens policy does not apply during peak season
 - Children under 12 years old sharing a cabin with their parents or guardians  10% off. (Applies only to one child per adult paying full fare)
 - Minimum age 6 years old
 - Childrens policy does not apply on especific dates.
Peak Season Dec 22 - 26, Dec 26 - 30  &amp; Dec 30 - Jan 05</t>
  </si>
  <si>
    <t xml:space="preserve">Single Cabin 151 ft² / 14m².
Standard Cabins 323 ft² / 30m².
Suite 463ft² / 43m².
</t>
  </si>
  <si>
    <t>https//galapagospetrel.com/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</si>
</sst>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0.00_ ;_ &quot;$&quot;* \-#,##0.00_ ;_ &quot;$&quot;* &quot;-&quot;??_ ;_ @_ "/>
  </numFmts>
  <fonts count="7">
    <font>
      <sz val="12"/>
      <color theme="1"/>
      <name val="Calibri"/>
      <scheme val="minor"/>
    </font>
    <font>
      <b/>
      <sz val="12"/>
      <color theme="1"/>
      <name val="Calibri"/>
    </font>
    <font>
      <sz val="12"/>
      <color theme="1"/>
      <name val="Calibri"/>
    </font>
    <font>
      <u/>
      <sz val="12"/>
      <color theme="10"/>
      <name val="Calibri"/>
    </font>
    <font>
      <sz val="12"/>
      <color rgb="FF000000"/>
      <name val="Calibri"/>
    </font>
    <font>
      <sz val="12"/>
      <color theme="1"/>
      <name val="Calibri"/>
      <scheme val="minor"/>
    </font>
    <font>
      <sz val="12"/>
      <color theme="1"/>
      <name val="Calibri (Cuerpo)"/>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vertical="center" wrapText="1" readingOrder="1"/>
    </xf>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left" vertical="center" wrapText="1" readingOrder="1"/>
    </xf>
    <xf numFmtId="0" fontId="3" fillId="0" borderId="0" xfId="0" applyFont="1" applyAlignment="1">
      <alignment horizontal="center" vertical="center" wrapText="1"/>
    </xf>
    <xf numFmtId="0" fontId="4" fillId="0" borderId="0" xfId="0" applyFont="1" applyAlignment="1">
      <alignment vertical="center"/>
    </xf>
    <xf numFmtId="0" fontId="2" fillId="0" borderId="0" xfId="0" applyFont="1" applyAlignment="1">
      <alignment horizontal="left" wrapText="1" readingOrder="1"/>
    </xf>
    <xf numFmtId="44" fontId="2" fillId="0" borderId="0" xfId="0" applyNumberFormat="1" applyFont="1" applyAlignment="1">
      <alignment vertical="center"/>
    </xf>
    <xf numFmtId="0" fontId="5" fillId="0" borderId="0" xfId="0" applyFont="1"/>
    <xf numFmtId="44" fontId="2" fillId="0" borderId="0" xfId="0" applyNumberFormat="1" applyFont="1" applyAlignment="1">
      <alignment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royalgalapagos.com/product/cormorant/" TargetMode="External"/><Relationship Id="rId2" Type="http://schemas.openxmlformats.org/officeDocument/2006/relationships/hyperlink" Target="https://infinity-galapagos.com/" TargetMode="External"/><Relationship Id="rId1" Type="http://schemas.openxmlformats.org/officeDocument/2006/relationships/hyperlink" Target="https://www.royalgalapagos.com/product/grand-majestic/" TargetMode="External"/><Relationship Id="rId5" Type="http://schemas.openxmlformats.org/officeDocument/2006/relationships/hyperlink" Target="https://www.yachtisabela.com/" TargetMode="External"/><Relationship Id="rId4" Type="http://schemas.openxmlformats.org/officeDocument/2006/relationships/hyperlink" Target="https://www.lapintagalapagoscruis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0"/>
  <sheetViews>
    <sheetView tabSelected="1" workbookViewId="0">
      <pane xSplit="2" ySplit="1" topLeftCell="X2" activePane="bottomRight" state="frozen"/>
      <selection pane="topRight" activeCell="C1" sqref="C1"/>
      <selection pane="bottomLeft" activeCell="A2" sqref="A2"/>
      <selection pane="bottomRight" activeCell="X15" sqref="X15"/>
    </sheetView>
  </sheetViews>
  <sheetFormatPr defaultColWidth="11.19921875" defaultRowHeight="15" customHeight="1"/>
  <cols>
    <col min="1" max="1" width="10.796875" customWidth="1"/>
    <col min="2" max="4" width="21.796875" customWidth="1"/>
    <col min="5" max="5" width="46.59765625" bestFit="1" customWidth="1"/>
    <col min="6" max="7" width="24.69921875" customWidth="1"/>
    <col min="8" max="8" width="36.09765625" customWidth="1"/>
    <col min="9" max="9" width="29.09765625" customWidth="1"/>
    <col min="10" max="11" width="24" customWidth="1"/>
    <col min="12" max="12" width="21.296875" customWidth="1"/>
    <col min="13" max="15" width="24" customWidth="1"/>
    <col min="16" max="17" width="20.296875" customWidth="1"/>
    <col min="19" max="19" width="20.296875" customWidth="1"/>
    <col min="20" max="20" width="36.296875" customWidth="1"/>
    <col min="21" max="21" width="47.796875" customWidth="1"/>
    <col min="22" max="22" width="50" customWidth="1"/>
    <col min="23" max="23" width="48.09765625" customWidth="1"/>
    <col min="24" max="24" width="255.69921875" customWidth="1"/>
  </cols>
  <sheetData>
    <row r="1" spans="1:24">
      <c r="A1" s="1" t="s">
        <v>0</v>
      </c>
      <c r="B1" s="1" t="s">
        <v>1</v>
      </c>
      <c r="C1" s="1" t="s">
        <v>2</v>
      </c>
      <c r="D1" s="1" t="s">
        <v>3</v>
      </c>
      <c r="E1" s="2" t="s">
        <v>4</v>
      </c>
      <c r="F1" s="1" t="s">
        <v>5</v>
      </c>
      <c r="G1" s="1" t="s">
        <v>6</v>
      </c>
      <c r="H1" s="2" t="s">
        <v>7</v>
      </c>
      <c r="I1" s="1" t="s">
        <v>8</v>
      </c>
      <c r="J1" s="1" t="s">
        <v>9</v>
      </c>
      <c r="K1" s="1" t="s">
        <v>10</v>
      </c>
      <c r="L1" s="2" t="s">
        <v>11</v>
      </c>
      <c r="M1" s="1" t="s">
        <v>12</v>
      </c>
      <c r="N1" s="1" t="s">
        <v>13</v>
      </c>
      <c r="O1" s="1" t="s">
        <v>14</v>
      </c>
      <c r="P1" s="2" t="s">
        <v>15</v>
      </c>
      <c r="Q1" s="2" t="s">
        <v>16</v>
      </c>
      <c r="S1" s="2" t="s">
        <v>17</v>
      </c>
      <c r="T1" s="2" t="s">
        <v>18</v>
      </c>
      <c r="U1" s="1" t="s">
        <v>19</v>
      </c>
      <c r="V1" s="2" t="s">
        <v>20</v>
      </c>
      <c r="W1" s="1" t="s">
        <v>21</v>
      </c>
      <c r="X1" s="3" t="s">
        <v>22</v>
      </c>
    </row>
    <row r="2" spans="1:24">
      <c r="A2" s="4">
        <v>1</v>
      </c>
      <c r="B2" s="5" t="s">
        <v>23</v>
      </c>
      <c r="C2" s="5" t="s">
        <v>24</v>
      </c>
      <c r="D2" s="5" t="s">
        <v>25</v>
      </c>
      <c r="E2" s="6" t="s">
        <v>26</v>
      </c>
      <c r="F2" s="5" t="s">
        <v>27</v>
      </c>
      <c r="G2" s="5"/>
      <c r="H2" s="5" t="s">
        <v>28</v>
      </c>
      <c r="I2" s="5" t="s">
        <v>29</v>
      </c>
      <c r="J2" s="5" t="s">
        <v>30</v>
      </c>
      <c r="K2" s="4">
        <v>17</v>
      </c>
      <c r="L2" s="6" t="s">
        <v>494</v>
      </c>
      <c r="M2" s="4">
        <v>1</v>
      </c>
      <c r="N2" s="4">
        <v>11</v>
      </c>
      <c r="O2" s="4" t="s">
        <v>31</v>
      </c>
      <c r="P2" s="7"/>
      <c r="Q2" s="7"/>
      <c r="S2" s="7"/>
      <c r="T2" s="4"/>
      <c r="U2" s="4"/>
      <c r="V2" s="7" t="s">
        <v>495</v>
      </c>
      <c r="W2" s="6" t="s">
        <v>32</v>
      </c>
      <c r="X2" s="8" t="s">
        <v>496</v>
      </c>
    </row>
    <row r="3" spans="1:24">
      <c r="A3" s="4">
        <v>2</v>
      </c>
      <c r="B3" s="5" t="s">
        <v>33</v>
      </c>
      <c r="C3" s="5" t="s">
        <v>34</v>
      </c>
      <c r="D3" s="5" t="s">
        <v>25</v>
      </c>
      <c r="E3" s="6" t="s">
        <v>35</v>
      </c>
      <c r="F3" s="5" t="s">
        <v>36</v>
      </c>
      <c r="G3" s="5" t="s">
        <v>36</v>
      </c>
      <c r="H3" s="5" t="s">
        <v>28</v>
      </c>
      <c r="I3" s="5" t="s">
        <v>37</v>
      </c>
      <c r="J3" s="5" t="s">
        <v>30</v>
      </c>
      <c r="K3" s="4">
        <v>17</v>
      </c>
      <c r="L3" s="6" t="s">
        <v>497</v>
      </c>
      <c r="M3" s="4">
        <v>1</v>
      </c>
      <c r="N3" s="4">
        <v>11</v>
      </c>
      <c r="O3" s="4" t="s">
        <v>31</v>
      </c>
      <c r="P3" s="7"/>
      <c r="Q3" s="7"/>
      <c r="S3" s="7" t="s">
        <v>38</v>
      </c>
      <c r="T3" s="4"/>
      <c r="U3" s="4"/>
      <c r="V3" s="7" t="s">
        <v>498</v>
      </c>
      <c r="W3" s="6" t="s">
        <v>32</v>
      </c>
      <c r="X3" s="8" t="s">
        <v>499</v>
      </c>
    </row>
    <row r="4" spans="1:24">
      <c r="A4" s="4">
        <v>3</v>
      </c>
      <c r="B4" s="5" t="s">
        <v>39</v>
      </c>
      <c r="C4" s="5" t="s">
        <v>34</v>
      </c>
      <c r="D4" s="5" t="s">
        <v>25</v>
      </c>
      <c r="E4" s="6" t="s">
        <v>40</v>
      </c>
      <c r="F4" s="5" t="s">
        <v>41</v>
      </c>
      <c r="G4" s="5" t="s">
        <v>42</v>
      </c>
      <c r="H4" s="5" t="s">
        <v>43</v>
      </c>
      <c r="I4" s="5" t="s">
        <v>29</v>
      </c>
      <c r="J4" s="5" t="s">
        <v>30</v>
      </c>
      <c r="K4" s="4">
        <v>16</v>
      </c>
      <c r="L4" s="6" t="s">
        <v>44</v>
      </c>
      <c r="M4" s="4">
        <v>1</v>
      </c>
      <c r="N4" s="4">
        <v>9</v>
      </c>
      <c r="O4" s="4" t="s">
        <v>31</v>
      </c>
      <c r="P4" s="7"/>
      <c r="Q4" s="7"/>
      <c r="S4" s="7"/>
      <c r="T4" s="4"/>
      <c r="U4" s="4"/>
      <c r="V4" s="9" t="s">
        <v>500</v>
      </c>
      <c r="W4" s="6" t="s">
        <v>45</v>
      </c>
      <c r="X4" s="8" t="s">
        <v>501</v>
      </c>
    </row>
    <row r="5" spans="1:24">
      <c r="A5" s="4">
        <v>4</v>
      </c>
      <c r="B5" s="5" t="s">
        <v>46</v>
      </c>
      <c r="C5" s="5" t="s">
        <v>34</v>
      </c>
      <c r="D5" s="5" t="s">
        <v>25</v>
      </c>
      <c r="E5" s="6" t="s">
        <v>47</v>
      </c>
      <c r="F5" s="5" t="s">
        <v>48</v>
      </c>
      <c r="G5" s="5" t="s">
        <v>49</v>
      </c>
      <c r="H5" s="5" t="s">
        <v>43</v>
      </c>
      <c r="I5" s="5" t="s">
        <v>29</v>
      </c>
      <c r="J5" s="5" t="s">
        <v>30</v>
      </c>
      <c r="K5" s="4">
        <v>20</v>
      </c>
      <c r="L5" s="6" t="s">
        <v>50</v>
      </c>
      <c r="M5" s="4">
        <v>2</v>
      </c>
      <c r="N5" s="4">
        <v>11</v>
      </c>
      <c r="O5" s="4" t="s">
        <v>31</v>
      </c>
      <c r="P5" s="7"/>
      <c r="Q5" s="7"/>
      <c r="S5" s="7"/>
      <c r="T5" s="4"/>
      <c r="U5" s="4"/>
      <c r="V5" s="9" t="s">
        <v>502</v>
      </c>
      <c r="W5" s="6" t="s">
        <v>51</v>
      </c>
      <c r="X5" s="8" t="s">
        <v>503</v>
      </c>
    </row>
    <row r="6" spans="1:24">
      <c r="A6" s="4">
        <v>5</v>
      </c>
      <c r="B6" s="5" t="s">
        <v>52</v>
      </c>
      <c r="C6" s="5" t="s">
        <v>24</v>
      </c>
      <c r="D6" s="5" t="s">
        <v>25</v>
      </c>
      <c r="E6" s="6" t="s">
        <v>53</v>
      </c>
      <c r="F6" s="5" t="s">
        <v>54</v>
      </c>
      <c r="G6" s="5" t="s">
        <v>54</v>
      </c>
      <c r="H6" s="5" t="s">
        <v>43</v>
      </c>
      <c r="I6" s="5" t="s">
        <v>37</v>
      </c>
      <c r="J6" s="5" t="s">
        <v>30</v>
      </c>
      <c r="K6" s="4">
        <v>16</v>
      </c>
      <c r="L6" s="6" t="s">
        <v>55</v>
      </c>
      <c r="M6" s="4">
        <v>1</v>
      </c>
      <c r="N6" s="4">
        <v>10</v>
      </c>
      <c r="O6" s="4" t="s">
        <v>31</v>
      </c>
      <c r="P6" s="7"/>
      <c r="Q6" s="7"/>
      <c r="S6" s="7"/>
      <c r="T6" s="4"/>
      <c r="U6" s="4"/>
      <c r="V6" s="9" t="s">
        <v>504</v>
      </c>
      <c r="W6" s="6" t="s">
        <v>45</v>
      </c>
      <c r="X6" s="8" t="s">
        <v>505</v>
      </c>
    </row>
    <row r="7" spans="1:24">
      <c r="A7" s="4">
        <v>6</v>
      </c>
      <c r="B7" s="5" t="s">
        <v>56</v>
      </c>
      <c r="C7" s="5" t="s">
        <v>34</v>
      </c>
      <c r="D7" s="5" t="s">
        <v>25</v>
      </c>
      <c r="E7" s="6" t="s">
        <v>57</v>
      </c>
      <c r="F7" s="5" t="s">
        <v>58</v>
      </c>
      <c r="G7" s="5" t="s">
        <v>59</v>
      </c>
      <c r="H7" s="5" t="s">
        <v>60</v>
      </c>
      <c r="I7" s="5" t="s">
        <v>29</v>
      </c>
      <c r="J7" s="5" t="s">
        <v>30</v>
      </c>
      <c r="K7" s="4">
        <v>48</v>
      </c>
      <c r="L7" s="6" t="s">
        <v>61</v>
      </c>
      <c r="M7" s="4">
        <v>4</v>
      </c>
      <c r="N7" s="4"/>
      <c r="O7" s="4" t="s">
        <v>62</v>
      </c>
      <c r="P7" s="7"/>
      <c r="Q7" s="7" t="s">
        <v>38</v>
      </c>
      <c r="S7" s="7" t="s">
        <v>38</v>
      </c>
      <c r="T7" s="4"/>
      <c r="U7" s="4"/>
      <c r="V7" s="9" t="s">
        <v>506</v>
      </c>
      <c r="W7" s="6" t="s">
        <v>63</v>
      </c>
      <c r="X7" s="8" t="s">
        <v>507</v>
      </c>
    </row>
    <row r="8" spans="1:24">
      <c r="A8" s="4">
        <v>7</v>
      </c>
      <c r="B8" s="5" t="s">
        <v>64</v>
      </c>
      <c r="C8" s="5" t="s">
        <v>34</v>
      </c>
      <c r="D8" s="5" t="s">
        <v>25</v>
      </c>
      <c r="E8" s="6" t="s">
        <v>508</v>
      </c>
      <c r="F8" s="6" t="s">
        <v>65</v>
      </c>
      <c r="G8" s="5" t="s">
        <v>59</v>
      </c>
      <c r="H8" s="5" t="s">
        <v>60</v>
      </c>
      <c r="I8" s="5" t="s">
        <v>29</v>
      </c>
      <c r="J8" s="5" t="s">
        <v>30</v>
      </c>
      <c r="K8" s="4">
        <v>40</v>
      </c>
      <c r="L8" s="6" t="s">
        <v>66</v>
      </c>
      <c r="M8" s="4">
        <v>4</v>
      </c>
      <c r="N8" s="4"/>
      <c r="O8" s="4" t="s">
        <v>62</v>
      </c>
      <c r="P8" s="7"/>
      <c r="Q8" s="7"/>
      <c r="S8" s="7"/>
      <c r="T8" s="4"/>
      <c r="U8" s="4"/>
      <c r="V8" s="9" t="s">
        <v>509</v>
      </c>
      <c r="W8" s="6" t="s">
        <v>63</v>
      </c>
      <c r="X8" s="8" t="s">
        <v>510</v>
      </c>
    </row>
    <row r="9" spans="1:24">
      <c r="A9" s="4">
        <v>8</v>
      </c>
      <c r="B9" s="10" t="s">
        <v>67</v>
      </c>
      <c r="C9" s="5" t="s">
        <v>68</v>
      </c>
      <c r="D9" s="5" t="s">
        <v>69</v>
      </c>
      <c r="E9" s="5"/>
      <c r="F9" s="5" t="s">
        <v>70</v>
      </c>
      <c r="G9" s="5" t="s">
        <v>70</v>
      </c>
      <c r="H9" s="5" t="s">
        <v>71</v>
      </c>
      <c r="I9" s="5" t="s">
        <v>37</v>
      </c>
      <c r="J9" s="5" t="s">
        <v>30</v>
      </c>
      <c r="K9" s="4">
        <v>16</v>
      </c>
      <c r="L9" s="6" t="s">
        <v>511</v>
      </c>
      <c r="M9" s="4">
        <v>1</v>
      </c>
      <c r="N9" s="4"/>
      <c r="O9" s="4" t="s">
        <v>31</v>
      </c>
      <c r="P9" s="7"/>
      <c r="Q9" s="7"/>
      <c r="S9" s="7" t="s">
        <v>62</v>
      </c>
      <c r="T9" s="4"/>
      <c r="U9" s="4"/>
      <c r="V9" s="7" t="s">
        <v>512</v>
      </c>
      <c r="W9" s="6" t="s">
        <v>72</v>
      </c>
      <c r="X9" s="8" t="s">
        <v>73</v>
      </c>
    </row>
    <row r="10" spans="1:24">
      <c r="X10" s="11"/>
    </row>
    <row r="11" spans="1:24">
      <c r="X11" s="11"/>
    </row>
    <row r="12" spans="1:24">
      <c r="X12" s="11"/>
    </row>
    <row r="13" spans="1:24">
      <c r="X13" s="11"/>
    </row>
    <row r="14" spans="1:24">
      <c r="X14" s="11"/>
    </row>
    <row r="15" spans="1:24">
      <c r="X15" s="11"/>
    </row>
    <row r="16" spans="1:24">
      <c r="X16" s="11"/>
    </row>
    <row r="17" spans="24:24">
      <c r="X17" s="11"/>
    </row>
    <row r="18" spans="24:24">
      <c r="X18" s="11"/>
    </row>
    <row r="19" spans="24:24">
      <c r="X19" s="11"/>
    </row>
    <row r="20" spans="24:24">
      <c r="X20" s="11"/>
    </row>
    <row r="21" spans="24:24">
      <c r="X21" s="11"/>
    </row>
    <row r="22" spans="24:24">
      <c r="X22" s="11"/>
    </row>
    <row r="23" spans="24:24">
      <c r="X23" s="11"/>
    </row>
    <row r="24" spans="24:24">
      <c r="X24" s="11"/>
    </row>
    <row r="25" spans="24:24">
      <c r="X25" s="11"/>
    </row>
    <row r="26" spans="24:24">
      <c r="X26" s="11"/>
    </row>
    <row r="27" spans="24:24">
      <c r="X27" s="11"/>
    </row>
    <row r="28" spans="24:24">
      <c r="X28" s="11"/>
    </row>
    <row r="29" spans="24:24">
      <c r="X29" s="11"/>
    </row>
    <row r="30" spans="24:24">
      <c r="X30" s="11"/>
    </row>
    <row r="31" spans="24:24">
      <c r="X31" s="11"/>
    </row>
    <row r="32" spans="24:24">
      <c r="X32" s="11"/>
    </row>
    <row r="33" spans="24:24">
      <c r="X33" s="11"/>
    </row>
    <row r="34" spans="24:24">
      <c r="X34" s="11"/>
    </row>
    <row r="35" spans="24:24">
      <c r="X35" s="11"/>
    </row>
    <row r="36" spans="24:24">
      <c r="X36" s="11"/>
    </row>
    <row r="37" spans="24:24">
      <c r="X37" s="11"/>
    </row>
    <row r="38" spans="24:24">
      <c r="X38" s="11"/>
    </row>
    <row r="39" spans="24:24">
      <c r="X39" s="11"/>
    </row>
    <row r="40" spans="24:24">
      <c r="X40" s="11"/>
    </row>
    <row r="41" spans="24:24">
      <c r="X41" s="11"/>
    </row>
    <row r="42" spans="24:24">
      <c r="X42" s="11"/>
    </row>
    <row r="43" spans="24:24">
      <c r="X43" s="11"/>
    </row>
    <row r="44" spans="24:24">
      <c r="X44" s="11"/>
    </row>
    <row r="45" spans="24:24">
      <c r="X45" s="11"/>
    </row>
    <row r="46" spans="24:24">
      <c r="X46" s="11"/>
    </row>
    <row r="47" spans="24:24">
      <c r="X47" s="11"/>
    </row>
    <row r="48" spans="24:24">
      <c r="X48" s="11"/>
    </row>
    <row r="49" spans="24:24">
      <c r="X49" s="11"/>
    </row>
    <row r="50" spans="24:24">
      <c r="X50" s="11"/>
    </row>
    <row r="51" spans="24:24">
      <c r="X51" s="11"/>
    </row>
    <row r="52" spans="24:24">
      <c r="X52" s="11"/>
    </row>
    <row r="53" spans="24:24">
      <c r="X53" s="11"/>
    </row>
    <row r="54" spans="24:24">
      <c r="X54" s="11"/>
    </row>
    <row r="55" spans="24:24">
      <c r="X55" s="11"/>
    </row>
    <row r="56" spans="24:24">
      <c r="X56" s="11"/>
    </row>
    <row r="57" spans="24:24">
      <c r="X57" s="11"/>
    </row>
    <row r="58" spans="24:24">
      <c r="X58" s="11"/>
    </row>
    <row r="59" spans="24:24">
      <c r="X59" s="11"/>
    </row>
    <row r="60" spans="24:24">
      <c r="X60" s="11"/>
    </row>
    <row r="61" spans="24:24">
      <c r="X61" s="11"/>
    </row>
    <row r="62" spans="24:24">
      <c r="X62" s="11"/>
    </row>
    <row r="63" spans="24:24">
      <c r="X63" s="11"/>
    </row>
    <row r="64" spans="24:24">
      <c r="X64" s="11"/>
    </row>
    <row r="65" spans="24:24">
      <c r="X65" s="11"/>
    </row>
    <row r="66" spans="24:24">
      <c r="X66" s="11"/>
    </row>
    <row r="67" spans="24:24">
      <c r="X67" s="11"/>
    </row>
    <row r="68" spans="24:24">
      <c r="X68" s="11"/>
    </row>
    <row r="69" spans="24:24">
      <c r="X69" s="11"/>
    </row>
    <row r="70" spans="24:24">
      <c r="X70" s="11"/>
    </row>
    <row r="71" spans="24:24">
      <c r="X71" s="11"/>
    </row>
    <row r="72" spans="24:24">
      <c r="X72" s="11"/>
    </row>
    <row r="73" spans="24:24">
      <c r="X73" s="11"/>
    </row>
    <row r="74" spans="24:24">
      <c r="X74" s="11"/>
    </row>
    <row r="75" spans="24:24">
      <c r="X75" s="11"/>
    </row>
    <row r="76" spans="24:24">
      <c r="X76" s="11"/>
    </row>
    <row r="77" spans="24:24">
      <c r="X77" s="11"/>
    </row>
    <row r="78" spans="24:24">
      <c r="X78" s="11"/>
    </row>
    <row r="79" spans="24:24">
      <c r="X79" s="11"/>
    </row>
    <row r="80" spans="24:24">
      <c r="X80" s="11"/>
    </row>
    <row r="81" spans="24:24">
      <c r="X81" s="11"/>
    </row>
    <row r="82" spans="24:24">
      <c r="X82" s="11"/>
    </row>
    <row r="83" spans="24:24">
      <c r="X83" s="11"/>
    </row>
    <row r="84" spans="24:24">
      <c r="X84" s="11"/>
    </row>
    <row r="85" spans="24:24">
      <c r="X85" s="11"/>
    </row>
    <row r="86" spans="24:24">
      <c r="X86" s="11"/>
    </row>
    <row r="87" spans="24:24">
      <c r="X87" s="11"/>
    </row>
    <row r="88" spans="24:24">
      <c r="X88" s="11"/>
    </row>
    <row r="89" spans="24:24">
      <c r="X89" s="11"/>
    </row>
    <row r="90" spans="24:24">
      <c r="X90" s="11"/>
    </row>
    <row r="91" spans="24:24">
      <c r="X91" s="11"/>
    </row>
    <row r="92" spans="24:24">
      <c r="X92" s="11"/>
    </row>
    <row r="93" spans="24:24">
      <c r="X93" s="11"/>
    </row>
    <row r="94" spans="24:24">
      <c r="X94" s="11"/>
    </row>
    <row r="95" spans="24:24">
      <c r="X95" s="11"/>
    </row>
    <row r="96" spans="24:24">
      <c r="X96" s="11"/>
    </row>
    <row r="97" spans="24:24">
      <c r="X97" s="11"/>
    </row>
    <row r="98" spans="24:24">
      <c r="X98" s="11"/>
    </row>
    <row r="99" spans="24:24">
      <c r="X99" s="11"/>
    </row>
    <row r="100" spans="24:24">
      <c r="X100" s="11"/>
    </row>
    <row r="101" spans="24:24">
      <c r="X101" s="11"/>
    </row>
    <row r="102" spans="24:24">
      <c r="X102" s="11"/>
    </row>
    <row r="103" spans="24:24">
      <c r="X103" s="11"/>
    </row>
    <row r="104" spans="24:24">
      <c r="X104" s="11"/>
    </row>
    <row r="105" spans="24:24">
      <c r="X105" s="11"/>
    </row>
    <row r="106" spans="24:24">
      <c r="X106" s="11"/>
    </row>
    <row r="107" spans="24:24">
      <c r="X107" s="11"/>
    </row>
    <row r="108" spans="24:24">
      <c r="X108" s="11"/>
    </row>
    <row r="109" spans="24:24">
      <c r="X109" s="11"/>
    </row>
    <row r="110" spans="24:24">
      <c r="X110" s="11"/>
    </row>
    <row r="111" spans="24:24">
      <c r="X111" s="11"/>
    </row>
    <row r="112" spans="24:24">
      <c r="X112" s="11"/>
    </row>
    <row r="113" spans="24:24">
      <c r="X113" s="11"/>
    </row>
    <row r="114" spans="24:24">
      <c r="X114" s="11"/>
    </row>
    <row r="115" spans="24:24">
      <c r="X115" s="11"/>
    </row>
    <row r="116" spans="24:24">
      <c r="X116" s="11"/>
    </row>
    <row r="117" spans="24:24">
      <c r="X117" s="11"/>
    </row>
    <row r="118" spans="24:24">
      <c r="X118" s="11"/>
    </row>
    <row r="119" spans="24:24">
      <c r="X119" s="11"/>
    </row>
    <row r="120" spans="24:24">
      <c r="X120" s="11"/>
    </row>
    <row r="121" spans="24:24">
      <c r="X121" s="11"/>
    </row>
    <row r="122" spans="24:24">
      <c r="X122" s="11"/>
    </row>
    <row r="123" spans="24:24">
      <c r="X123" s="11"/>
    </row>
    <row r="124" spans="24:24">
      <c r="X124" s="11"/>
    </row>
    <row r="125" spans="24:24">
      <c r="X125" s="11"/>
    </row>
    <row r="126" spans="24:24">
      <c r="X126" s="11"/>
    </row>
    <row r="127" spans="24:24">
      <c r="X127" s="11"/>
    </row>
    <row r="128" spans="24:24">
      <c r="X128" s="11"/>
    </row>
    <row r="129" spans="24:24">
      <c r="X129" s="11"/>
    </row>
    <row r="130" spans="24:24">
      <c r="X130" s="11"/>
    </row>
    <row r="131" spans="24:24">
      <c r="X131" s="11"/>
    </row>
    <row r="132" spans="24:24">
      <c r="X132" s="11"/>
    </row>
    <row r="133" spans="24:24">
      <c r="X133" s="11"/>
    </row>
    <row r="134" spans="24:24">
      <c r="X134" s="11"/>
    </row>
    <row r="135" spans="24:24">
      <c r="X135" s="11"/>
    </row>
    <row r="136" spans="24:24">
      <c r="X136" s="11"/>
    </row>
    <row r="137" spans="24:24">
      <c r="X137" s="11"/>
    </row>
    <row r="138" spans="24:24">
      <c r="X138" s="11"/>
    </row>
    <row r="139" spans="24:24">
      <c r="X139" s="11"/>
    </row>
    <row r="140" spans="24:24">
      <c r="X140" s="11"/>
    </row>
    <row r="141" spans="24:24">
      <c r="X141" s="11"/>
    </row>
    <row r="142" spans="24:24">
      <c r="X142" s="11"/>
    </row>
    <row r="143" spans="24:24">
      <c r="X143" s="11"/>
    </row>
    <row r="144" spans="24:24">
      <c r="X144" s="11"/>
    </row>
    <row r="145" spans="24:24">
      <c r="X145" s="11"/>
    </row>
    <row r="146" spans="24:24">
      <c r="X146" s="11"/>
    </row>
    <row r="147" spans="24:24">
      <c r="X147" s="11"/>
    </row>
    <row r="148" spans="24:24">
      <c r="X148" s="11"/>
    </row>
    <row r="149" spans="24:24">
      <c r="X149" s="11"/>
    </row>
    <row r="150" spans="24:24">
      <c r="X150" s="11"/>
    </row>
    <row r="151" spans="24:24">
      <c r="X151" s="11"/>
    </row>
    <row r="152" spans="24:24">
      <c r="X152" s="11"/>
    </row>
    <row r="153" spans="24:24">
      <c r="X153" s="11"/>
    </row>
    <row r="154" spans="24:24">
      <c r="X154" s="11"/>
    </row>
    <row r="155" spans="24:24">
      <c r="X155" s="11"/>
    </row>
    <row r="156" spans="24:24">
      <c r="X156" s="11"/>
    </row>
    <row r="157" spans="24:24">
      <c r="X157" s="11"/>
    </row>
    <row r="158" spans="24:24">
      <c r="X158" s="11"/>
    </row>
    <row r="159" spans="24:24">
      <c r="X159" s="11"/>
    </row>
    <row r="160" spans="24:24">
      <c r="X160" s="11"/>
    </row>
    <row r="161" spans="24:24">
      <c r="X161" s="11"/>
    </row>
    <row r="162" spans="24:24">
      <c r="X162" s="11"/>
    </row>
    <row r="163" spans="24:24">
      <c r="X163" s="11"/>
    </row>
    <row r="164" spans="24:24">
      <c r="X164" s="11"/>
    </row>
    <row r="165" spans="24:24">
      <c r="X165" s="11"/>
    </row>
    <row r="166" spans="24:24">
      <c r="X166" s="11"/>
    </row>
    <row r="167" spans="24:24">
      <c r="X167" s="11"/>
    </row>
    <row r="168" spans="24:24">
      <c r="X168" s="11"/>
    </row>
    <row r="169" spans="24:24">
      <c r="X169" s="11"/>
    </row>
    <row r="170" spans="24:24">
      <c r="X170" s="11"/>
    </row>
    <row r="171" spans="24:24">
      <c r="X171" s="11"/>
    </row>
    <row r="172" spans="24:24">
      <c r="X172" s="11"/>
    </row>
    <row r="173" spans="24:24">
      <c r="X173" s="11"/>
    </row>
    <row r="174" spans="24:24">
      <c r="X174" s="11"/>
    </row>
    <row r="175" spans="24:24">
      <c r="X175" s="11"/>
    </row>
    <row r="176" spans="24:24">
      <c r="X176" s="11"/>
    </row>
    <row r="177" spans="24:24">
      <c r="X177" s="11"/>
    </row>
    <row r="178" spans="24:24">
      <c r="X178" s="11"/>
    </row>
    <row r="179" spans="24:24">
      <c r="X179" s="11"/>
    </row>
    <row r="180" spans="24:24">
      <c r="X180" s="11"/>
    </row>
    <row r="181" spans="24:24">
      <c r="X181" s="11"/>
    </row>
    <row r="182" spans="24:24">
      <c r="X182" s="11"/>
    </row>
    <row r="183" spans="24:24">
      <c r="X183" s="11"/>
    </row>
    <row r="184" spans="24:24">
      <c r="X184" s="11"/>
    </row>
    <row r="185" spans="24:24">
      <c r="X185" s="11"/>
    </row>
    <row r="186" spans="24:24">
      <c r="X186" s="11"/>
    </row>
    <row r="187" spans="24:24">
      <c r="X187" s="11"/>
    </row>
    <row r="188" spans="24:24">
      <c r="X188" s="11"/>
    </row>
    <row r="189" spans="24:24">
      <c r="X189" s="11"/>
    </row>
    <row r="190" spans="24:24">
      <c r="X190" s="11"/>
    </row>
    <row r="191" spans="24:24">
      <c r="X191" s="11"/>
    </row>
    <row r="192" spans="24:24">
      <c r="X192" s="11"/>
    </row>
    <row r="193" spans="24:24">
      <c r="X193" s="11"/>
    </row>
    <row r="194" spans="24:24">
      <c r="X194" s="11"/>
    </row>
    <row r="195" spans="24:24">
      <c r="X195" s="11"/>
    </row>
    <row r="196" spans="24:24">
      <c r="X196" s="11"/>
    </row>
    <row r="197" spans="24:24">
      <c r="X197" s="11"/>
    </row>
    <row r="198" spans="24:24">
      <c r="X198" s="11"/>
    </row>
    <row r="199" spans="24:24">
      <c r="X199" s="11"/>
    </row>
    <row r="200" spans="24:24">
      <c r="X200" s="11"/>
    </row>
    <row r="201" spans="24:24">
      <c r="X201" s="11"/>
    </row>
    <row r="202" spans="24:24">
      <c r="X202" s="11"/>
    </row>
    <row r="203" spans="24:24">
      <c r="X203" s="11"/>
    </row>
    <row r="204" spans="24:24">
      <c r="X204" s="11"/>
    </row>
    <row r="205" spans="24:24">
      <c r="X205" s="11"/>
    </row>
    <row r="206" spans="24:24">
      <c r="X206" s="11"/>
    </row>
    <row r="207" spans="24:24">
      <c r="X207" s="11"/>
    </row>
    <row r="208" spans="24:24">
      <c r="X208" s="11"/>
    </row>
    <row r="209" spans="24:24">
      <c r="X209" s="11"/>
    </row>
    <row r="210" spans="24:24">
      <c r="X210" s="11"/>
    </row>
    <row r="211" spans="24:24">
      <c r="X211" s="11"/>
    </row>
    <row r="212" spans="24:24">
      <c r="X212" s="11"/>
    </row>
    <row r="213" spans="24:24">
      <c r="X213" s="11"/>
    </row>
    <row r="214" spans="24:24">
      <c r="X214" s="11"/>
    </row>
    <row r="215" spans="24:24">
      <c r="X215" s="11"/>
    </row>
    <row r="216" spans="24:24">
      <c r="X216" s="11"/>
    </row>
    <row r="217" spans="24:24">
      <c r="X217" s="11"/>
    </row>
    <row r="218" spans="24:24">
      <c r="X218" s="11"/>
    </row>
    <row r="219" spans="24:24">
      <c r="X219" s="11"/>
    </row>
    <row r="220" spans="24:24">
      <c r="X220" s="11"/>
    </row>
    <row r="221" spans="24:24">
      <c r="X221" s="11"/>
    </row>
    <row r="222" spans="24:24">
      <c r="X222" s="11"/>
    </row>
    <row r="223" spans="24:24">
      <c r="X223" s="11"/>
    </row>
    <row r="224" spans="24:24">
      <c r="X224" s="11"/>
    </row>
    <row r="225" spans="24:24">
      <c r="X225" s="11"/>
    </row>
    <row r="226" spans="24:24">
      <c r="X226" s="11"/>
    </row>
    <row r="227" spans="24:24">
      <c r="X227" s="11"/>
    </row>
    <row r="228" spans="24:24">
      <c r="X228" s="11"/>
    </row>
    <row r="229" spans="24:24">
      <c r="X229" s="11"/>
    </row>
    <row r="230" spans="24:24">
      <c r="X230" s="11"/>
    </row>
    <row r="231" spans="24:24">
      <c r="X231" s="11"/>
    </row>
    <row r="232" spans="24:24">
      <c r="X232" s="11"/>
    </row>
    <row r="233" spans="24:24">
      <c r="X233" s="11"/>
    </row>
    <row r="234" spans="24:24">
      <c r="X234" s="11"/>
    </row>
    <row r="235" spans="24:24">
      <c r="X235" s="11"/>
    </row>
    <row r="236" spans="24:24">
      <c r="X236" s="11"/>
    </row>
    <row r="237" spans="24:24">
      <c r="X237" s="11"/>
    </row>
    <row r="238" spans="24:24">
      <c r="X238" s="11"/>
    </row>
    <row r="239" spans="24:24">
      <c r="X239" s="11"/>
    </row>
    <row r="240" spans="24:24">
      <c r="X240" s="11"/>
    </row>
    <row r="241" spans="24:24">
      <c r="X241" s="11"/>
    </row>
    <row r="242" spans="24:24">
      <c r="X242" s="11"/>
    </row>
    <row r="243" spans="24:24">
      <c r="X243" s="11"/>
    </row>
    <row r="244" spans="24:24">
      <c r="X244" s="11"/>
    </row>
    <row r="245" spans="24:24">
      <c r="X245" s="11"/>
    </row>
    <row r="246" spans="24:24">
      <c r="X246" s="11"/>
    </row>
    <row r="247" spans="24:24">
      <c r="X247" s="11"/>
    </row>
    <row r="248" spans="24:24">
      <c r="X248" s="11"/>
    </row>
    <row r="249" spans="24:24">
      <c r="X249" s="11"/>
    </row>
    <row r="250" spans="24:24">
      <c r="X250" s="11"/>
    </row>
    <row r="251" spans="24:24">
      <c r="X251" s="11"/>
    </row>
    <row r="252" spans="24:24">
      <c r="X252" s="11"/>
    </row>
    <row r="253" spans="24:24">
      <c r="X253" s="11"/>
    </row>
    <row r="254" spans="24:24">
      <c r="X254" s="11"/>
    </row>
    <row r="255" spans="24:24">
      <c r="X255" s="11"/>
    </row>
    <row r="256" spans="24:24">
      <c r="X256" s="11"/>
    </row>
    <row r="257" spans="24:24">
      <c r="X257" s="11"/>
    </row>
    <row r="258" spans="24:24">
      <c r="X258" s="11"/>
    </row>
    <row r="259" spans="24:24">
      <c r="X259" s="11"/>
    </row>
    <row r="260" spans="24:24">
      <c r="X260" s="11"/>
    </row>
    <row r="261" spans="24:24">
      <c r="X261" s="11"/>
    </row>
    <row r="262" spans="24:24">
      <c r="X262" s="11"/>
    </row>
    <row r="263" spans="24:24">
      <c r="X263" s="11"/>
    </row>
    <row r="264" spans="24:24">
      <c r="X264" s="11"/>
    </row>
    <row r="265" spans="24:24">
      <c r="X265" s="11"/>
    </row>
    <row r="266" spans="24:24">
      <c r="X266" s="11"/>
    </row>
    <row r="267" spans="24:24">
      <c r="X267" s="11"/>
    </row>
    <row r="268" spans="24:24">
      <c r="X268" s="11"/>
    </row>
    <row r="269" spans="24:24">
      <c r="X269" s="11"/>
    </row>
    <row r="270" spans="24:24">
      <c r="X270" s="11"/>
    </row>
    <row r="271" spans="24:24">
      <c r="X271" s="11"/>
    </row>
    <row r="272" spans="24:24">
      <c r="X272" s="11"/>
    </row>
    <row r="273" spans="24:24">
      <c r="X273" s="11"/>
    </row>
    <row r="274" spans="24:24">
      <c r="X274" s="11"/>
    </row>
    <row r="275" spans="24:24">
      <c r="X275" s="11"/>
    </row>
    <row r="276" spans="24:24">
      <c r="X276" s="11"/>
    </row>
    <row r="277" spans="24:24">
      <c r="X277" s="11"/>
    </row>
    <row r="278" spans="24:24">
      <c r="X278" s="11"/>
    </row>
    <row r="279" spans="24:24">
      <c r="X279" s="11"/>
    </row>
    <row r="280" spans="24:24">
      <c r="X280" s="11"/>
    </row>
    <row r="281" spans="24:24">
      <c r="X281" s="11"/>
    </row>
    <row r="282" spans="24:24">
      <c r="X282" s="11"/>
    </row>
    <row r="283" spans="24:24">
      <c r="X283" s="11"/>
    </row>
    <row r="284" spans="24:24">
      <c r="X284" s="11"/>
    </row>
    <row r="285" spans="24:24">
      <c r="X285" s="11"/>
    </row>
    <row r="286" spans="24:24">
      <c r="X286" s="11"/>
    </row>
    <row r="287" spans="24:24">
      <c r="X287" s="11"/>
    </row>
    <row r="288" spans="24:24">
      <c r="X288" s="11"/>
    </row>
    <row r="289" spans="24:24">
      <c r="X289" s="11"/>
    </row>
    <row r="290" spans="24:24">
      <c r="X290" s="11"/>
    </row>
    <row r="291" spans="24:24">
      <c r="X291" s="11"/>
    </row>
    <row r="292" spans="24:24">
      <c r="X292" s="11"/>
    </row>
    <row r="293" spans="24:24">
      <c r="X293" s="11"/>
    </row>
    <row r="294" spans="24:24">
      <c r="X294" s="11"/>
    </row>
    <row r="295" spans="24:24">
      <c r="X295" s="11"/>
    </row>
    <row r="296" spans="24:24">
      <c r="X296" s="11"/>
    </row>
    <row r="297" spans="24:24">
      <c r="X297" s="11"/>
    </row>
    <row r="298" spans="24:24">
      <c r="X298" s="11"/>
    </row>
    <row r="299" spans="24:24">
      <c r="X299" s="11"/>
    </row>
    <row r="300" spans="24:24">
      <c r="X300" s="11"/>
    </row>
    <row r="301" spans="24:24">
      <c r="X301" s="11"/>
    </row>
    <row r="302" spans="24:24">
      <c r="X302" s="11"/>
    </row>
    <row r="303" spans="24:24">
      <c r="X303" s="11"/>
    </row>
    <row r="304" spans="24:24">
      <c r="X304" s="11"/>
    </row>
    <row r="305" spans="24:24">
      <c r="X305" s="11"/>
    </row>
    <row r="306" spans="24:24">
      <c r="X306" s="11"/>
    </row>
    <row r="307" spans="24:24">
      <c r="X307" s="11"/>
    </row>
    <row r="308" spans="24:24">
      <c r="X308" s="11"/>
    </row>
    <row r="309" spans="24:24">
      <c r="X309" s="11"/>
    </row>
    <row r="310" spans="24:24">
      <c r="X310" s="11"/>
    </row>
    <row r="311" spans="24:24">
      <c r="X311" s="11"/>
    </row>
    <row r="312" spans="24:24">
      <c r="X312" s="11"/>
    </row>
    <row r="313" spans="24:24">
      <c r="X313" s="11"/>
    </row>
    <row r="314" spans="24:24">
      <c r="X314" s="11"/>
    </row>
    <row r="315" spans="24:24">
      <c r="X315" s="11"/>
    </row>
    <row r="316" spans="24:24">
      <c r="X316" s="11"/>
    </row>
    <row r="317" spans="24:24">
      <c r="X317" s="11"/>
    </row>
    <row r="318" spans="24:24">
      <c r="X318" s="11"/>
    </row>
    <row r="319" spans="24:24">
      <c r="X319" s="11"/>
    </row>
    <row r="320" spans="24:24">
      <c r="X320" s="11"/>
    </row>
    <row r="321" spans="24:24">
      <c r="X321" s="11"/>
    </row>
    <row r="322" spans="24:24">
      <c r="X322" s="11"/>
    </row>
    <row r="323" spans="24:24">
      <c r="X323" s="11"/>
    </row>
    <row r="324" spans="24:24">
      <c r="X324" s="11"/>
    </row>
    <row r="325" spans="24:24">
      <c r="X325" s="11"/>
    </row>
    <row r="326" spans="24:24">
      <c r="X326" s="11"/>
    </row>
    <row r="327" spans="24:24">
      <c r="X327" s="11"/>
    </row>
    <row r="328" spans="24:24">
      <c r="X328" s="11"/>
    </row>
    <row r="329" spans="24:24">
      <c r="X329" s="11"/>
    </row>
    <row r="330" spans="24:24">
      <c r="X330" s="11"/>
    </row>
    <row r="331" spans="24:24">
      <c r="X331" s="11"/>
    </row>
    <row r="332" spans="24:24">
      <c r="X332" s="11"/>
    </row>
    <row r="333" spans="24:24">
      <c r="X333" s="11"/>
    </row>
    <row r="334" spans="24:24">
      <c r="X334" s="11"/>
    </row>
    <row r="335" spans="24:24">
      <c r="X335" s="11"/>
    </row>
    <row r="336" spans="24:24">
      <c r="X336" s="11"/>
    </row>
    <row r="337" spans="24:24">
      <c r="X337" s="11"/>
    </row>
    <row r="338" spans="24:24">
      <c r="X338" s="11"/>
    </row>
    <row r="339" spans="24:24">
      <c r="X339" s="11"/>
    </row>
    <row r="340" spans="24:24">
      <c r="X340" s="11"/>
    </row>
    <row r="341" spans="24:24">
      <c r="X341" s="11"/>
    </row>
    <row r="342" spans="24:24">
      <c r="X342" s="11"/>
    </row>
    <row r="343" spans="24:24">
      <c r="X343" s="11"/>
    </row>
    <row r="344" spans="24:24">
      <c r="X344" s="11"/>
    </row>
    <row r="345" spans="24:24">
      <c r="X345" s="11"/>
    </row>
    <row r="346" spans="24:24">
      <c r="X346" s="11"/>
    </row>
    <row r="347" spans="24:24">
      <c r="X347" s="11"/>
    </row>
    <row r="348" spans="24:24">
      <c r="X348" s="11"/>
    </row>
    <row r="349" spans="24:24">
      <c r="X349" s="11"/>
    </row>
    <row r="350" spans="24:24">
      <c r="X350" s="11"/>
    </row>
    <row r="351" spans="24:24">
      <c r="X351" s="11"/>
    </row>
    <row r="352" spans="24:24">
      <c r="X352" s="11"/>
    </row>
    <row r="353" spans="24:24">
      <c r="X353" s="11"/>
    </row>
    <row r="354" spans="24:24">
      <c r="X354" s="11"/>
    </row>
    <row r="355" spans="24:24">
      <c r="X355" s="11"/>
    </row>
    <row r="356" spans="24:24">
      <c r="X356" s="11"/>
    </row>
    <row r="357" spans="24:24">
      <c r="X357" s="11"/>
    </row>
    <row r="358" spans="24:24">
      <c r="X358" s="11"/>
    </row>
    <row r="359" spans="24:24">
      <c r="X359" s="11"/>
    </row>
    <row r="360" spans="24:24">
      <c r="X360" s="11"/>
    </row>
    <row r="361" spans="24:24">
      <c r="X361" s="11"/>
    </row>
    <row r="362" spans="24:24">
      <c r="X362" s="11"/>
    </row>
    <row r="363" spans="24:24">
      <c r="X363" s="11"/>
    </row>
    <row r="364" spans="24:24">
      <c r="X364" s="11"/>
    </row>
    <row r="365" spans="24:24">
      <c r="X365" s="11"/>
    </row>
    <row r="366" spans="24:24">
      <c r="X366" s="11"/>
    </row>
    <row r="367" spans="24:24">
      <c r="X367" s="11"/>
    </row>
    <row r="368" spans="24:24">
      <c r="X368" s="11"/>
    </row>
    <row r="369" spans="24:24">
      <c r="X369" s="11"/>
    </row>
    <row r="370" spans="24:24">
      <c r="X370" s="11"/>
    </row>
    <row r="371" spans="24:24">
      <c r="X371" s="11"/>
    </row>
    <row r="372" spans="24:24">
      <c r="X372" s="11"/>
    </row>
    <row r="373" spans="24:24">
      <c r="X373" s="11"/>
    </row>
    <row r="374" spans="24:24">
      <c r="X374" s="11"/>
    </row>
    <row r="375" spans="24:24">
      <c r="X375" s="11"/>
    </row>
    <row r="376" spans="24:24">
      <c r="X376" s="11"/>
    </row>
    <row r="377" spans="24:24">
      <c r="X377" s="11"/>
    </row>
    <row r="378" spans="24:24">
      <c r="X378" s="11"/>
    </row>
    <row r="379" spans="24:24">
      <c r="X379" s="11"/>
    </row>
    <row r="380" spans="24:24">
      <c r="X380" s="11"/>
    </row>
    <row r="381" spans="24:24">
      <c r="X381" s="11"/>
    </row>
    <row r="382" spans="24:24">
      <c r="X382" s="11"/>
    </row>
    <row r="383" spans="24:24">
      <c r="X383" s="11"/>
    </row>
    <row r="384" spans="24:24">
      <c r="X384" s="11"/>
    </row>
    <row r="385" spans="24:24">
      <c r="X385" s="11"/>
    </row>
    <row r="386" spans="24:24">
      <c r="X386" s="11"/>
    </row>
    <row r="387" spans="24:24">
      <c r="X387" s="11"/>
    </row>
    <row r="388" spans="24:24">
      <c r="X388" s="11"/>
    </row>
    <row r="389" spans="24:24">
      <c r="X389" s="11"/>
    </row>
    <row r="390" spans="24:24">
      <c r="X390" s="11"/>
    </row>
    <row r="391" spans="24:24">
      <c r="X391" s="11"/>
    </row>
    <row r="392" spans="24:24">
      <c r="X392" s="11"/>
    </row>
    <row r="393" spans="24:24">
      <c r="X393" s="11"/>
    </row>
    <row r="394" spans="24:24">
      <c r="X394" s="11"/>
    </row>
    <row r="395" spans="24:24">
      <c r="X395" s="11"/>
    </row>
    <row r="396" spans="24:24">
      <c r="X396" s="11"/>
    </row>
    <row r="397" spans="24:24">
      <c r="X397" s="11"/>
    </row>
    <row r="398" spans="24:24">
      <c r="X398" s="11"/>
    </row>
    <row r="399" spans="24:24">
      <c r="X399" s="11"/>
    </row>
    <row r="400" spans="24:24">
      <c r="X400" s="11"/>
    </row>
    <row r="401" spans="24:24">
      <c r="X401" s="11"/>
    </row>
    <row r="402" spans="24:24">
      <c r="X402" s="11"/>
    </row>
    <row r="403" spans="24:24">
      <c r="X403" s="11"/>
    </row>
    <row r="404" spans="24:24">
      <c r="X404" s="11"/>
    </row>
    <row r="405" spans="24:24">
      <c r="X405" s="11"/>
    </row>
    <row r="406" spans="24:24">
      <c r="X406" s="11"/>
    </row>
    <row r="407" spans="24:24">
      <c r="X407" s="11"/>
    </row>
    <row r="408" spans="24:24">
      <c r="X408" s="11"/>
    </row>
    <row r="409" spans="24:24">
      <c r="X409" s="11"/>
    </row>
    <row r="410" spans="24:24">
      <c r="X410" s="11"/>
    </row>
    <row r="411" spans="24:24">
      <c r="X411" s="11"/>
    </row>
    <row r="412" spans="24:24">
      <c r="X412" s="11"/>
    </row>
    <row r="413" spans="24:24">
      <c r="X413" s="11"/>
    </row>
    <row r="414" spans="24:24">
      <c r="X414" s="11"/>
    </row>
    <row r="415" spans="24:24">
      <c r="X415" s="11"/>
    </row>
    <row r="416" spans="24:24">
      <c r="X416" s="11"/>
    </row>
    <row r="417" spans="24:24">
      <c r="X417" s="11"/>
    </row>
    <row r="418" spans="24:24">
      <c r="X418" s="11"/>
    </row>
    <row r="419" spans="24:24">
      <c r="X419" s="11"/>
    </row>
    <row r="420" spans="24:24">
      <c r="X420" s="11"/>
    </row>
    <row r="421" spans="24:24">
      <c r="X421" s="11"/>
    </row>
    <row r="422" spans="24:24">
      <c r="X422" s="11"/>
    </row>
    <row r="423" spans="24:24">
      <c r="X423" s="11"/>
    </row>
    <row r="424" spans="24:24">
      <c r="X424" s="11"/>
    </row>
    <row r="425" spans="24:24">
      <c r="X425" s="11"/>
    </row>
    <row r="426" spans="24:24">
      <c r="X426" s="11"/>
    </row>
    <row r="427" spans="24:24">
      <c r="X427" s="11"/>
    </row>
    <row r="428" spans="24:24">
      <c r="X428" s="11"/>
    </row>
    <row r="429" spans="24:24">
      <c r="X429" s="11"/>
    </row>
    <row r="430" spans="24:24">
      <c r="X430" s="11"/>
    </row>
    <row r="431" spans="24:24">
      <c r="X431" s="11"/>
    </row>
    <row r="432" spans="24:24">
      <c r="X432" s="11"/>
    </row>
    <row r="433" spans="24:24">
      <c r="X433" s="11"/>
    </row>
    <row r="434" spans="24:24">
      <c r="X434" s="11"/>
    </row>
    <row r="435" spans="24:24">
      <c r="X435" s="11"/>
    </row>
    <row r="436" spans="24:24">
      <c r="X436" s="11"/>
    </row>
    <row r="437" spans="24:24">
      <c r="X437" s="11"/>
    </row>
    <row r="438" spans="24:24">
      <c r="X438" s="11"/>
    </row>
    <row r="439" spans="24:24">
      <c r="X439" s="11"/>
    </row>
    <row r="440" spans="24:24">
      <c r="X440" s="11"/>
    </row>
    <row r="441" spans="24:24">
      <c r="X441" s="11"/>
    </row>
    <row r="442" spans="24:24">
      <c r="X442" s="11"/>
    </row>
    <row r="443" spans="24:24">
      <c r="X443" s="11"/>
    </row>
    <row r="444" spans="24:24">
      <c r="X444" s="11"/>
    </row>
    <row r="445" spans="24:24">
      <c r="X445" s="11"/>
    </row>
    <row r="446" spans="24:24">
      <c r="X446" s="11"/>
    </row>
    <row r="447" spans="24:24">
      <c r="X447" s="11"/>
    </row>
    <row r="448" spans="24:24">
      <c r="X448" s="11"/>
    </row>
    <row r="449" spans="24:24">
      <c r="X449" s="11"/>
    </row>
    <row r="450" spans="24:24">
      <c r="X450" s="11"/>
    </row>
    <row r="451" spans="24:24">
      <c r="X451" s="11"/>
    </row>
    <row r="452" spans="24:24">
      <c r="X452" s="11"/>
    </row>
    <row r="453" spans="24:24">
      <c r="X453" s="11"/>
    </row>
    <row r="454" spans="24:24">
      <c r="X454" s="11"/>
    </row>
    <row r="455" spans="24:24">
      <c r="X455" s="11"/>
    </row>
    <row r="456" spans="24:24">
      <c r="X456" s="11"/>
    </row>
    <row r="457" spans="24:24">
      <c r="X457" s="11"/>
    </row>
    <row r="458" spans="24:24">
      <c r="X458" s="11"/>
    </row>
    <row r="459" spans="24:24">
      <c r="X459" s="11"/>
    </row>
    <row r="460" spans="24:24">
      <c r="X460" s="11"/>
    </row>
    <row r="461" spans="24:24">
      <c r="X461" s="11"/>
    </row>
    <row r="462" spans="24:24">
      <c r="X462" s="11"/>
    </row>
    <row r="463" spans="24:24">
      <c r="X463" s="11"/>
    </row>
    <row r="464" spans="24:24">
      <c r="X464" s="11"/>
    </row>
    <row r="465" spans="24:24">
      <c r="X465" s="11"/>
    </row>
    <row r="466" spans="24:24">
      <c r="X466" s="11"/>
    </row>
    <row r="467" spans="24:24">
      <c r="X467" s="11"/>
    </row>
    <row r="468" spans="24:24">
      <c r="X468" s="11"/>
    </row>
    <row r="469" spans="24:24">
      <c r="X469" s="11"/>
    </row>
    <row r="470" spans="24:24">
      <c r="X470" s="11"/>
    </row>
    <row r="471" spans="24:24">
      <c r="X471" s="11"/>
    </row>
    <row r="472" spans="24:24">
      <c r="X472" s="11"/>
    </row>
    <row r="473" spans="24:24">
      <c r="X473" s="11"/>
    </row>
    <row r="474" spans="24:24">
      <c r="X474" s="11"/>
    </row>
    <row r="475" spans="24:24">
      <c r="X475" s="11"/>
    </row>
    <row r="476" spans="24:24">
      <c r="X476" s="11"/>
    </row>
    <row r="477" spans="24:24">
      <c r="X477" s="11"/>
    </row>
    <row r="478" spans="24:24">
      <c r="X478" s="11"/>
    </row>
    <row r="479" spans="24:24">
      <c r="X479" s="11"/>
    </row>
    <row r="480" spans="24:24">
      <c r="X480" s="11"/>
    </row>
    <row r="481" spans="24:24">
      <c r="X481" s="11"/>
    </row>
    <row r="482" spans="24:24">
      <c r="X482" s="11"/>
    </row>
    <row r="483" spans="24:24">
      <c r="X483" s="11"/>
    </row>
    <row r="484" spans="24:24">
      <c r="X484" s="11"/>
    </row>
    <row r="485" spans="24:24">
      <c r="X485" s="11"/>
    </row>
    <row r="486" spans="24:24">
      <c r="X486" s="11"/>
    </row>
    <row r="487" spans="24:24">
      <c r="X487" s="11"/>
    </row>
    <row r="488" spans="24:24">
      <c r="X488" s="11"/>
    </row>
    <row r="489" spans="24:24">
      <c r="X489" s="11"/>
    </row>
    <row r="490" spans="24:24">
      <c r="X490" s="11"/>
    </row>
    <row r="491" spans="24:24">
      <c r="X491" s="11"/>
    </row>
    <row r="492" spans="24:24">
      <c r="X492" s="11"/>
    </row>
    <row r="493" spans="24:24">
      <c r="X493" s="11"/>
    </row>
    <row r="494" spans="24:24">
      <c r="X494" s="11"/>
    </row>
    <row r="495" spans="24:24">
      <c r="X495" s="11"/>
    </row>
    <row r="496" spans="24:24">
      <c r="X496" s="11"/>
    </row>
    <row r="497" spans="24:24">
      <c r="X497" s="11"/>
    </row>
    <row r="498" spans="24:24">
      <c r="X498" s="11"/>
    </row>
    <row r="499" spans="24:24">
      <c r="X499" s="11"/>
    </row>
    <row r="500" spans="24:24">
      <c r="X500" s="11"/>
    </row>
    <row r="501" spans="24:24">
      <c r="X501" s="11"/>
    </row>
    <row r="502" spans="24:24">
      <c r="X502" s="11"/>
    </row>
    <row r="503" spans="24:24">
      <c r="X503" s="11"/>
    </row>
    <row r="504" spans="24:24">
      <c r="X504" s="11"/>
    </row>
    <row r="505" spans="24:24">
      <c r="X505" s="11"/>
    </row>
    <row r="506" spans="24:24">
      <c r="X506" s="11"/>
    </row>
    <row r="507" spans="24:24">
      <c r="X507" s="11"/>
    </row>
    <row r="508" spans="24:24">
      <c r="X508" s="11"/>
    </row>
    <row r="509" spans="24:24">
      <c r="X509" s="11"/>
    </row>
    <row r="510" spans="24:24">
      <c r="X510" s="11"/>
    </row>
    <row r="511" spans="24:24">
      <c r="X511" s="11"/>
    </row>
    <row r="512" spans="24:24">
      <c r="X512" s="11"/>
    </row>
    <row r="513" spans="24:24">
      <c r="X513" s="11"/>
    </row>
    <row r="514" spans="24:24">
      <c r="X514" s="11"/>
    </row>
    <row r="515" spans="24:24">
      <c r="X515" s="11"/>
    </row>
    <row r="516" spans="24:24">
      <c r="X516" s="11"/>
    </row>
    <row r="517" spans="24:24">
      <c r="X517" s="11"/>
    </row>
    <row r="518" spans="24:24">
      <c r="X518" s="11"/>
    </row>
    <row r="519" spans="24:24">
      <c r="X519" s="11"/>
    </row>
    <row r="520" spans="24:24">
      <c r="X520" s="11"/>
    </row>
    <row r="521" spans="24:24">
      <c r="X521" s="11"/>
    </row>
    <row r="522" spans="24:24">
      <c r="X522" s="11"/>
    </row>
    <row r="523" spans="24:24">
      <c r="X523" s="11"/>
    </row>
    <row r="524" spans="24:24">
      <c r="X524" s="11"/>
    </row>
    <row r="525" spans="24:24">
      <c r="X525" s="11"/>
    </row>
    <row r="526" spans="24:24">
      <c r="X526" s="11"/>
    </row>
    <row r="527" spans="24:24">
      <c r="X527" s="11"/>
    </row>
    <row r="528" spans="24:24">
      <c r="X528" s="11"/>
    </row>
    <row r="529" spans="24:24">
      <c r="X529" s="11"/>
    </row>
    <row r="530" spans="24:24">
      <c r="X530" s="11"/>
    </row>
    <row r="531" spans="24:24">
      <c r="X531" s="11"/>
    </row>
    <row r="532" spans="24:24">
      <c r="X532" s="11"/>
    </row>
    <row r="533" spans="24:24">
      <c r="X533" s="11"/>
    </row>
    <row r="534" spans="24:24">
      <c r="X534" s="11"/>
    </row>
    <row r="535" spans="24:24">
      <c r="X535" s="11"/>
    </row>
    <row r="536" spans="24:24">
      <c r="X536" s="11"/>
    </row>
    <row r="537" spans="24:24">
      <c r="X537" s="11"/>
    </row>
    <row r="538" spans="24:24">
      <c r="X538" s="11"/>
    </row>
    <row r="539" spans="24:24">
      <c r="X539" s="11"/>
    </row>
    <row r="540" spans="24:24">
      <c r="X540" s="11"/>
    </row>
    <row r="541" spans="24:24">
      <c r="X541" s="11"/>
    </row>
    <row r="542" spans="24:24">
      <c r="X542" s="11"/>
    </row>
    <row r="543" spans="24:24">
      <c r="X543" s="11"/>
    </row>
    <row r="544" spans="24:24">
      <c r="X544" s="11"/>
    </row>
    <row r="545" spans="24:24">
      <c r="X545" s="11"/>
    </row>
    <row r="546" spans="24:24">
      <c r="X546" s="11"/>
    </row>
    <row r="547" spans="24:24">
      <c r="X547" s="11"/>
    </row>
    <row r="548" spans="24:24">
      <c r="X548" s="11"/>
    </row>
    <row r="549" spans="24:24">
      <c r="X549" s="11"/>
    </row>
    <row r="550" spans="24:24">
      <c r="X550" s="11"/>
    </row>
    <row r="551" spans="24:24">
      <c r="X551" s="11"/>
    </row>
    <row r="552" spans="24:24">
      <c r="X552" s="11"/>
    </row>
    <row r="553" spans="24:24">
      <c r="X553" s="11"/>
    </row>
    <row r="554" spans="24:24">
      <c r="X554" s="11"/>
    </row>
    <row r="555" spans="24:24">
      <c r="X555" s="11"/>
    </row>
    <row r="556" spans="24:24">
      <c r="X556" s="11"/>
    </row>
    <row r="557" spans="24:24">
      <c r="X557" s="11"/>
    </row>
    <row r="558" spans="24:24">
      <c r="X558" s="11"/>
    </row>
    <row r="559" spans="24:24">
      <c r="X559" s="11"/>
    </row>
    <row r="560" spans="24:24">
      <c r="X560" s="11"/>
    </row>
    <row r="561" spans="24:24">
      <c r="X561" s="11"/>
    </row>
    <row r="562" spans="24:24">
      <c r="X562" s="11"/>
    </row>
    <row r="563" spans="24:24">
      <c r="X563" s="11"/>
    </row>
    <row r="564" spans="24:24">
      <c r="X564" s="11"/>
    </row>
    <row r="565" spans="24:24">
      <c r="X565" s="11"/>
    </row>
    <row r="566" spans="24:24">
      <c r="X566" s="11"/>
    </row>
    <row r="567" spans="24:24">
      <c r="X567" s="11"/>
    </row>
    <row r="568" spans="24:24">
      <c r="X568" s="11"/>
    </row>
    <row r="569" spans="24:24">
      <c r="X569" s="11"/>
    </row>
    <row r="570" spans="24:24">
      <c r="X570" s="11"/>
    </row>
    <row r="571" spans="24:24">
      <c r="X571" s="11"/>
    </row>
    <row r="572" spans="24:24">
      <c r="X572" s="11"/>
    </row>
    <row r="573" spans="24:24">
      <c r="X573" s="11"/>
    </row>
    <row r="574" spans="24:24">
      <c r="X574" s="11"/>
    </row>
    <row r="575" spans="24:24">
      <c r="X575" s="11"/>
    </row>
    <row r="576" spans="24:24">
      <c r="X576" s="11"/>
    </row>
    <row r="577" spans="24:24">
      <c r="X577" s="11"/>
    </row>
    <row r="578" spans="24:24">
      <c r="X578" s="11"/>
    </row>
    <row r="579" spans="24:24">
      <c r="X579" s="11"/>
    </row>
    <row r="580" spans="24:24">
      <c r="X580" s="11"/>
    </row>
    <row r="581" spans="24:24">
      <c r="X581" s="11"/>
    </row>
    <row r="582" spans="24:24">
      <c r="X582" s="11"/>
    </row>
    <row r="583" spans="24:24">
      <c r="X583" s="11"/>
    </row>
    <row r="584" spans="24:24">
      <c r="X584" s="11"/>
    </row>
    <row r="585" spans="24:24">
      <c r="X585" s="11"/>
    </row>
    <row r="586" spans="24:24">
      <c r="X586" s="11"/>
    </row>
    <row r="587" spans="24:24">
      <c r="X587" s="11"/>
    </row>
    <row r="588" spans="24:24">
      <c r="X588" s="11"/>
    </row>
    <row r="589" spans="24:24">
      <c r="X589" s="11"/>
    </row>
    <row r="590" spans="24:24">
      <c r="X590" s="11"/>
    </row>
    <row r="591" spans="24:24">
      <c r="X591" s="11"/>
    </row>
    <row r="592" spans="24:24">
      <c r="X592" s="11"/>
    </row>
    <row r="593" spans="24:24">
      <c r="X593" s="11"/>
    </row>
    <row r="594" spans="24:24">
      <c r="X594" s="11"/>
    </row>
    <row r="595" spans="24:24">
      <c r="X595" s="11"/>
    </row>
    <row r="596" spans="24:24">
      <c r="X596" s="11"/>
    </row>
    <row r="597" spans="24:24">
      <c r="X597" s="11"/>
    </row>
    <row r="598" spans="24:24">
      <c r="X598" s="11"/>
    </row>
    <row r="599" spans="24:24">
      <c r="X599" s="11"/>
    </row>
    <row r="600" spans="24:24">
      <c r="X600" s="11"/>
    </row>
    <row r="601" spans="24:24">
      <c r="X601" s="11"/>
    </row>
    <row r="602" spans="24:24">
      <c r="X602" s="11"/>
    </row>
    <row r="603" spans="24:24">
      <c r="X603" s="11"/>
    </row>
    <row r="604" spans="24:24">
      <c r="X604" s="11"/>
    </row>
    <row r="605" spans="24:24">
      <c r="X605" s="11"/>
    </row>
    <row r="606" spans="24:24">
      <c r="X606" s="11"/>
    </row>
    <row r="607" spans="24:24">
      <c r="X607" s="11"/>
    </row>
    <row r="608" spans="24:24">
      <c r="X608" s="11"/>
    </row>
    <row r="609" spans="24:24">
      <c r="X609" s="11"/>
    </row>
    <row r="610" spans="24:24">
      <c r="X610" s="11"/>
    </row>
    <row r="611" spans="24:24">
      <c r="X611" s="11"/>
    </row>
    <row r="612" spans="24:24">
      <c r="X612" s="11"/>
    </row>
    <row r="613" spans="24:24">
      <c r="X613" s="11"/>
    </row>
    <row r="614" spans="24:24">
      <c r="X614" s="11"/>
    </row>
    <row r="615" spans="24:24">
      <c r="X615" s="11"/>
    </row>
    <row r="616" spans="24:24">
      <c r="X616" s="11"/>
    </row>
    <row r="617" spans="24:24">
      <c r="X617" s="11"/>
    </row>
    <row r="618" spans="24:24">
      <c r="X618" s="11"/>
    </row>
    <row r="619" spans="24:24">
      <c r="X619" s="11"/>
    </row>
    <row r="620" spans="24:24">
      <c r="X620" s="11"/>
    </row>
    <row r="621" spans="24:24">
      <c r="X621" s="11"/>
    </row>
    <row r="622" spans="24:24">
      <c r="X622" s="11"/>
    </row>
    <row r="623" spans="24:24">
      <c r="X623" s="11"/>
    </row>
    <row r="624" spans="24:24">
      <c r="X624" s="11"/>
    </row>
    <row r="625" spans="24:24">
      <c r="X625" s="11"/>
    </row>
    <row r="626" spans="24:24">
      <c r="X626" s="11"/>
    </row>
    <row r="627" spans="24:24">
      <c r="X627" s="11"/>
    </row>
    <row r="628" spans="24:24">
      <c r="X628" s="11"/>
    </row>
    <row r="629" spans="24:24">
      <c r="X629" s="11"/>
    </row>
    <row r="630" spans="24:24">
      <c r="X630" s="11"/>
    </row>
    <row r="631" spans="24:24">
      <c r="X631" s="11"/>
    </row>
    <row r="632" spans="24:24">
      <c r="X632" s="11"/>
    </row>
    <row r="633" spans="24:24">
      <c r="X633" s="11"/>
    </row>
    <row r="634" spans="24:24">
      <c r="X634" s="11"/>
    </row>
    <row r="635" spans="24:24">
      <c r="X635" s="11"/>
    </row>
    <row r="636" spans="24:24">
      <c r="X636" s="11"/>
    </row>
    <row r="637" spans="24:24">
      <c r="X637" s="11"/>
    </row>
    <row r="638" spans="24:24">
      <c r="X638" s="11"/>
    </row>
    <row r="639" spans="24:24">
      <c r="X639" s="11"/>
    </row>
    <row r="640" spans="24:24">
      <c r="X640" s="11"/>
    </row>
    <row r="641" spans="24:24">
      <c r="X641" s="11"/>
    </row>
    <row r="642" spans="24:24">
      <c r="X642" s="11"/>
    </row>
    <row r="643" spans="24:24">
      <c r="X643" s="11"/>
    </row>
    <row r="644" spans="24:24">
      <c r="X644" s="11"/>
    </row>
    <row r="645" spans="24:24">
      <c r="X645" s="11"/>
    </row>
    <row r="646" spans="24:24">
      <c r="X646" s="11"/>
    </row>
    <row r="647" spans="24:24">
      <c r="X647" s="11"/>
    </row>
    <row r="648" spans="24:24">
      <c r="X648" s="11"/>
    </row>
    <row r="649" spans="24:24">
      <c r="X649" s="11"/>
    </row>
    <row r="650" spans="24:24">
      <c r="X650" s="11"/>
    </row>
    <row r="651" spans="24:24">
      <c r="X651" s="11"/>
    </row>
    <row r="652" spans="24:24">
      <c r="X652" s="11"/>
    </row>
    <row r="653" spans="24:24">
      <c r="X653" s="11"/>
    </row>
    <row r="654" spans="24:24">
      <c r="X654" s="11"/>
    </row>
    <row r="655" spans="24:24">
      <c r="X655" s="11"/>
    </row>
    <row r="656" spans="24:24">
      <c r="X656" s="11"/>
    </row>
    <row r="657" spans="24:24">
      <c r="X657" s="11"/>
    </row>
    <row r="658" spans="24:24">
      <c r="X658" s="11"/>
    </row>
    <row r="659" spans="24:24">
      <c r="X659" s="11"/>
    </row>
    <row r="660" spans="24:24">
      <c r="X660" s="11"/>
    </row>
    <row r="661" spans="24:24">
      <c r="X661" s="11"/>
    </row>
    <row r="662" spans="24:24">
      <c r="X662" s="11"/>
    </row>
    <row r="663" spans="24:24">
      <c r="X663" s="11"/>
    </row>
    <row r="664" spans="24:24">
      <c r="X664" s="11"/>
    </row>
    <row r="665" spans="24:24">
      <c r="X665" s="11"/>
    </row>
    <row r="666" spans="24:24">
      <c r="X666" s="11"/>
    </row>
    <row r="667" spans="24:24">
      <c r="X667" s="11"/>
    </row>
    <row r="668" spans="24:24">
      <c r="X668" s="11"/>
    </row>
    <row r="669" spans="24:24">
      <c r="X669" s="11"/>
    </row>
    <row r="670" spans="24:24">
      <c r="X670" s="11"/>
    </row>
    <row r="671" spans="24:24">
      <c r="X671" s="11"/>
    </row>
    <row r="672" spans="24:24">
      <c r="X672" s="11"/>
    </row>
    <row r="673" spans="24:24">
      <c r="X673" s="11"/>
    </row>
    <row r="674" spans="24:24">
      <c r="X674" s="11"/>
    </row>
    <row r="675" spans="24:24">
      <c r="X675" s="11"/>
    </row>
    <row r="676" spans="24:24">
      <c r="X676" s="11"/>
    </row>
    <row r="677" spans="24:24">
      <c r="X677" s="11"/>
    </row>
    <row r="678" spans="24:24">
      <c r="X678" s="11"/>
    </row>
    <row r="679" spans="24:24">
      <c r="X679" s="11"/>
    </row>
    <row r="680" spans="24:24">
      <c r="X680" s="11"/>
    </row>
    <row r="681" spans="24:24">
      <c r="X681" s="11"/>
    </row>
    <row r="682" spans="24:24">
      <c r="X682" s="11"/>
    </row>
    <row r="683" spans="24:24">
      <c r="X683" s="11"/>
    </row>
    <row r="684" spans="24:24">
      <c r="X684" s="11"/>
    </row>
    <row r="685" spans="24:24">
      <c r="X685" s="11"/>
    </row>
    <row r="686" spans="24:24">
      <c r="X686" s="11"/>
    </row>
    <row r="687" spans="24:24">
      <c r="X687" s="11"/>
    </row>
    <row r="688" spans="24:24">
      <c r="X688" s="11"/>
    </row>
    <row r="689" spans="24:24">
      <c r="X689" s="11"/>
    </row>
    <row r="690" spans="24:24">
      <c r="X690" s="11"/>
    </row>
    <row r="691" spans="24:24">
      <c r="X691" s="11"/>
    </row>
    <row r="692" spans="24:24">
      <c r="X692" s="11"/>
    </row>
    <row r="693" spans="24:24">
      <c r="X693" s="11"/>
    </row>
    <row r="694" spans="24:24">
      <c r="X694" s="11"/>
    </row>
    <row r="695" spans="24:24">
      <c r="X695" s="11"/>
    </row>
    <row r="696" spans="24:24">
      <c r="X696" s="11"/>
    </row>
    <row r="697" spans="24:24">
      <c r="X697" s="11"/>
    </row>
    <row r="698" spans="24:24">
      <c r="X698" s="11"/>
    </row>
    <row r="699" spans="24:24">
      <c r="X699" s="11"/>
    </row>
    <row r="700" spans="24:24">
      <c r="X700" s="11"/>
    </row>
    <row r="701" spans="24:24">
      <c r="X701" s="11"/>
    </row>
    <row r="702" spans="24:24">
      <c r="X702" s="11"/>
    </row>
    <row r="703" spans="24:24">
      <c r="X703" s="11"/>
    </row>
    <row r="704" spans="24:24">
      <c r="X704" s="11"/>
    </row>
    <row r="705" spans="24:24">
      <c r="X705" s="11"/>
    </row>
    <row r="706" spans="24:24">
      <c r="X706" s="11"/>
    </row>
    <row r="707" spans="24:24">
      <c r="X707" s="11"/>
    </row>
    <row r="708" spans="24:24">
      <c r="X708" s="11"/>
    </row>
    <row r="709" spans="24:24">
      <c r="X709" s="11"/>
    </row>
    <row r="710" spans="24:24">
      <c r="X710" s="11"/>
    </row>
    <row r="711" spans="24:24">
      <c r="X711" s="11"/>
    </row>
    <row r="712" spans="24:24">
      <c r="X712" s="11"/>
    </row>
    <row r="713" spans="24:24">
      <c r="X713" s="11"/>
    </row>
    <row r="714" spans="24:24">
      <c r="X714" s="11"/>
    </row>
    <row r="715" spans="24:24">
      <c r="X715" s="11"/>
    </row>
    <row r="716" spans="24:24">
      <c r="X716" s="11"/>
    </row>
    <row r="717" spans="24:24">
      <c r="X717" s="11"/>
    </row>
    <row r="718" spans="24:24">
      <c r="X718" s="11"/>
    </row>
    <row r="719" spans="24:24">
      <c r="X719" s="11"/>
    </row>
    <row r="720" spans="24:24">
      <c r="X720" s="11"/>
    </row>
    <row r="721" spans="24:24">
      <c r="X721" s="11"/>
    </row>
    <row r="722" spans="24:24">
      <c r="X722" s="11"/>
    </row>
    <row r="723" spans="24:24">
      <c r="X723" s="11"/>
    </row>
    <row r="724" spans="24:24">
      <c r="X724" s="11"/>
    </row>
    <row r="725" spans="24:24">
      <c r="X725" s="11"/>
    </row>
    <row r="726" spans="24:24">
      <c r="X726" s="11"/>
    </row>
    <row r="727" spans="24:24">
      <c r="X727" s="11"/>
    </row>
    <row r="728" spans="24:24">
      <c r="X728" s="11"/>
    </row>
    <row r="729" spans="24:24">
      <c r="X729" s="11"/>
    </row>
    <row r="730" spans="24:24">
      <c r="X730" s="11"/>
    </row>
    <row r="731" spans="24:24">
      <c r="X731" s="11"/>
    </row>
    <row r="732" spans="24:24">
      <c r="X732" s="11"/>
    </row>
    <row r="733" spans="24:24">
      <c r="X733" s="11"/>
    </row>
    <row r="734" spans="24:24">
      <c r="X734" s="11"/>
    </row>
    <row r="735" spans="24:24">
      <c r="X735" s="11"/>
    </row>
    <row r="736" spans="24:24">
      <c r="X736" s="11"/>
    </row>
    <row r="737" spans="24:24">
      <c r="X737" s="11"/>
    </row>
    <row r="738" spans="24:24">
      <c r="X738" s="11"/>
    </row>
    <row r="739" spans="24:24">
      <c r="X739" s="11"/>
    </row>
    <row r="740" spans="24:24">
      <c r="X740" s="11"/>
    </row>
    <row r="741" spans="24:24">
      <c r="X741" s="11"/>
    </row>
    <row r="742" spans="24:24">
      <c r="X742" s="11"/>
    </row>
    <row r="743" spans="24:24">
      <c r="X743" s="11"/>
    </row>
    <row r="744" spans="24:24">
      <c r="X744" s="11"/>
    </row>
    <row r="745" spans="24:24">
      <c r="X745" s="11"/>
    </row>
    <row r="746" spans="24:24">
      <c r="X746" s="11"/>
    </row>
    <row r="747" spans="24:24">
      <c r="X747" s="11"/>
    </row>
    <row r="748" spans="24:24">
      <c r="X748" s="11"/>
    </row>
    <row r="749" spans="24:24">
      <c r="X749" s="11"/>
    </row>
    <row r="750" spans="24:24">
      <c r="X750" s="11"/>
    </row>
    <row r="751" spans="24:24">
      <c r="X751" s="11"/>
    </row>
    <row r="752" spans="24:24">
      <c r="X752" s="11"/>
    </row>
    <row r="753" spans="24:24">
      <c r="X753" s="11"/>
    </row>
    <row r="754" spans="24:24">
      <c r="X754" s="11"/>
    </row>
    <row r="755" spans="24:24">
      <c r="X755" s="11"/>
    </row>
    <row r="756" spans="24:24">
      <c r="X756" s="11"/>
    </row>
    <row r="757" spans="24:24">
      <c r="X757" s="11"/>
    </row>
    <row r="758" spans="24:24">
      <c r="X758" s="11"/>
    </row>
    <row r="759" spans="24:24">
      <c r="X759" s="11"/>
    </row>
    <row r="760" spans="24:24">
      <c r="X760" s="11"/>
    </row>
    <row r="761" spans="24:24">
      <c r="X761" s="11"/>
    </row>
    <row r="762" spans="24:24">
      <c r="X762" s="11"/>
    </row>
    <row r="763" spans="24:24">
      <c r="X763" s="11"/>
    </row>
    <row r="764" spans="24:24">
      <c r="X764" s="11"/>
    </row>
    <row r="765" spans="24:24">
      <c r="X765" s="11"/>
    </row>
    <row r="766" spans="24:24">
      <c r="X766" s="11"/>
    </row>
    <row r="767" spans="24:24">
      <c r="X767" s="11"/>
    </row>
    <row r="768" spans="24:24">
      <c r="X768" s="11"/>
    </row>
    <row r="769" spans="24:24">
      <c r="X769" s="11"/>
    </row>
    <row r="770" spans="24:24">
      <c r="X770" s="11"/>
    </row>
    <row r="771" spans="24:24">
      <c r="X771" s="11"/>
    </row>
    <row r="772" spans="24:24">
      <c r="X772" s="11"/>
    </row>
    <row r="773" spans="24:24">
      <c r="X773" s="11"/>
    </row>
    <row r="774" spans="24:24">
      <c r="X774" s="11"/>
    </row>
    <row r="775" spans="24:24">
      <c r="X775" s="11"/>
    </row>
    <row r="776" spans="24:24">
      <c r="X776" s="11"/>
    </row>
    <row r="777" spans="24:24">
      <c r="X777" s="11"/>
    </row>
    <row r="778" spans="24:24">
      <c r="X778" s="11"/>
    </row>
    <row r="779" spans="24:24">
      <c r="X779" s="11"/>
    </row>
    <row r="780" spans="24:24">
      <c r="X780" s="11"/>
    </row>
    <row r="781" spans="24:24">
      <c r="X781" s="11"/>
    </row>
    <row r="782" spans="24:24">
      <c r="X782" s="11"/>
    </row>
    <row r="783" spans="24:24">
      <c r="X783" s="11"/>
    </row>
    <row r="784" spans="24:24">
      <c r="X784" s="11"/>
    </row>
    <row r="785" spans="24:24">
      <c r="X785" s="11"/>
    </row>
    <row r="786" spans="24:24">
      <c r="X786" s="11"/>
    </row>
    <row r="787" spans="24:24">
      <c r="X787" s="11"/>
    </row>
    <row r="788" spans="24:24">
      <c r="X788" s="11"/>
    </row>
    <row r="789" spans="24:24">
      <c r="X789" s="11"/>
    </row>
    <row r="790" spans="24:24">
      <c r="X790" s="11"/>
    </row>
    <row r="791" spans="24:24">
      <c r="X791" s="11"/>
    </row>
    <row r="792" spans="24:24">
      <c r="X792" s="11"/>
    </row>
    <row r="793" spans="24:24">
      <c r="X793" s="11"/>
    </row>
    <row r="794" spans="24:24">
      <c r="X794" s="11"/>
    </row>
    <row r="795" spans="24:24">
      <c r="X795" s="11"/>
    </row>
    <row r="796" spans="24:24">
      <c r="X796" s="11"/>
    </row>
    <row r="797" spans="24:24">
      <c r="X797" s="11"/>
    </row>
    <row r="798" spans="24:24">
      <c r="X798" s="11"/>
    </row>
    <row r="799" spans="24:24">
      <c r="X799" s="11"/>
    </row>
    <row r="800" spans="24:24">
      <c r="X800" s="11"/>
    </row>
    <row r="801" spans="24:24">
      <c r="X801" s="11"/>
    </row>
    <row r="802" spans="24:24">
      <c r="X802" s="11"/>
    </row>
    <row r="803" spans="24:24">
      <c r="X803" s="11"/>
    </row>
    <row r="804" spans="24:24">
      <c r="X804" s="11"/>
    </row>
    <row r="805" spans="24:24">
      <c r="X805" s="11"/>
    </row>
    <row r="806" spans="24:24">
      <c r="X806" s="11"/>
    </row>
    <row r="807" spans="24:24">
      <c r="X807" s="11"/>
    </row>
    <row r="808" spans="24:24">
      <c r="X808" s="11"/>
    </row>
    <row r="809" spans="24:24">
      <c r="X809" s="11"/>
    </row>
    <row r="810" spans="24:24">
      <c r="X810" s="11"/>
    </row>
    <row r="811" spans="24:24">
      <c r="X811" s="11"/>
    </row>
    <row r="812" spans="24:24">
      <c r="X812" s="11"/>
    </row>
    <row r="813" spans="24:24">
      <c r="X813" s="11"/>
    </row>
    <row r="814" spans="24:24">
      <c r="X814" s="11"/>
    </row>
    <row r="815" spans="24:24">
      <c r="X815" s="11"/>
    </row>
    <row r="816" spans="24:24">
      <c r="X816" s="11"/>
    </row>
    <row r="817" spans="24:24">
      <c r="X817" s="11"/>
    </row>
    <row r="818" spans="24:24">
      <c r="X818" s="11"/>
    </row>
    <row r="819" spans="24:24">
      <c r="X819" s="11"/>
    </row>
    <row r="820" spans="24:24">
      <c r="X820" s="11"/>
    </row>
    <row r="821" spans="24:24">
      <c r="X821" s="11"/>
    </row>
    <row r="822" spans="24:24">
      <c r="X822" s="11"/>
    </row>
    <row r="823" spans="24:24">
      <c r="X823" s="11"/>
    </row>
    <row r="824" spans="24:24">
      <c r="X824" s="11"/>
    </row>
    <row r="825" spans="24:24">
      <c r="X825" s="11"/>
    </row>
    <row r="826" spans="24:24">
      <c r="X826" s="11"/>
    </row>
    <row r="827" spans="24:24">
      <c r="X827" s="11"/>
    </row>
    <row r="828" spans="24:24">
      <c r="X828" s="11"/>
    </row>
    <row r="829" spans="24:24">
      <c r="X829" s="11"/>
    </row>
    <row r="830" spans="24:24">
      <c r="X830" s="11"/>
    </row>
    <row r="831" spans="24:24">
      <c r="X831" s="11"/>
    </row>
    <row r="832" spans="24:24">
      <c r="X832" s="11"/>
    </row>
    <row r="833" spans="24:24">
      <c r="X833" s="11"/>
    </row>
    <row r="834" spans="24:24">
      <c r="X834" s="11"/>
    </row>
    <row r="835" spans="24:24">
      <c r="X835" s="11"/>
    </row>
    <row r="836" spans="24:24">
      <c r="X836" s="11"/>
    </row>
    <row r="837" spans="24:24">
      <c r="X837" s="11"/>
    </row>
    <row r="838" spans="24:24">
      <c r="X838" s="11"/>
    </row>
    <row r="839" spans="24:24">
      <c r="X839" s="11"/>
    </row>
    <row r="840" spans="24:24">
      <c r="X840" s="11"/>
    </row>
    <row r="841" spans="24:24">
      <c r="X841" s="11"/>
    </row>
    <row r="842" spans="24:24">
      <c r="X842" s="11"/>
    </row>
    <row r="843" spans="24:24">
      <c r="X843" s="11"/>
    </row>
    <row r="844" spans="24:24">
      <c r="X844" s="11"/>
    </row>
    <row r="845" spans="24:24">
      <c r="X845" s="11"/>
    </row>
    <row r="846" spans="24:24">
      <c r="X846" s="11"/>
    </row>
    <row r="847" spans="24:24">
      <c r="X847" s="11"/>
    </row>
    <row r="848" spans="24:24">
      <c r="X848" s="11"/>
    </row>
    <row r="849" spans="24:24">
      <c r="X849" s="11"/>
    </row>
    <row r="850" spans="24:24">
      <c r="X850" s="11"/>
    </row>
    <row r="851" spans="24:24">
      <c r="X851" s="11"/>
    </row>
    <row r="852" spans="24:24">
      <c r="X852" s="11"/>
    </row>
    <row r="853" spans="24:24">
      <c r="X853" s="11"/>
    </row>
    <row r="854" spans="24:24">
      <c r="X854" s="11"/>
    </row>
    <row r="855" spans="24:24">
      <c r="X855" s="11"/>
    </row>
    <row r="856" spans="24:24">
      <c r="X856" s="11"/>
    </row>
    <row r="857" spans="24:24">
      <c r="X857" s="11"/>
    </row>
    <row r="858" spans="24:24">
      <c r="X858" s="11"/>
    </row>
    <row r="859" spans="24:24">
      <c r="X859" s="11"/>
    </row>
    <row r="860" spans="24:24">
      <c r="X860" s="11"/>
    </row>
    <row r="861" spans="24:24">
      <c r="X861" s="11"/>
    </row>
    <row r="862" spans="24:24">
      <c r="X862" s="11"/>
    </row>
    <row r="863" spans="24:24">
      <c r="X863" s="11"/>
    </row>
    <row r="864" spans="24:24">
      <c r="X864" s="11"/>
    </row>
    <row r="865" spans="24:24">
      <c r="X865" s="11"/>
    </row>
    <row r="866" spans="24:24">
      <c r="X866" s="11"/>
    </row>
    <row r="867" spans="24:24">
      <c r="X867" s="11"/>
    </row>
    <row r="868" spans="24:24">
      <c r="X868" s="11"/>
    </row>
    <row r="869" spans="24:24">
      <c r="X869" s="11"/>
    </row>
    <row r="870" spans="24:24">
      <c r="X870" s="11"/>
    </row>
    <row r="871" spans="24:24">
      <c r="X871" s="11"/>
    </row>
    <row r="872" spans="24:24">
      <c r="X872" s="11"/>
    </row>
    <row r="873" spans="24:24">
      <c r="X873" s="11"/>
    </row>
    <row r="874" spans="24:24">
      <c r="X874" s="11"/>
    </row>
    <row r="875" spans="24:24">
      <c r="X875" s="11"/>
    </row>
    <row r="876" spans="24:24">
      <c r="X876" s="11"/>
    </row>
    <row r="877" spans="24:24">
      <c r="X877" s="11"/>
    </row>
    <row r="878" spans="24:24">
      <c r="X878" s="11"/>
    </row>
    <row r="879" spans="24:24">
      <c r="X879" s="11"/>
    </row>
    <row r="880" spans="24:24">
      <c r="X880" s="11"/>
    </row>
    <row r="881" spans="24:24">
      <c r="X881" s="11"/>
    </row>
    <row r="882" spans="24:24">
      <c r="X882" s="11"/>
    </row>
    <row r="883" spans="24:24">
      <c r="X883" s="11"/>
    </row>
    <row r="884" spans="24:24">
      <c r="X884" s="11"/>
    </row>
    <row r="885" spans="24:24">
      <c r="X885" s="11"/>
    </row>
    <row r="886" spans="24:24">
      <c r="X886" s="11"/>
    </row>
    <row r="887" spans="24:24">
      <c r="X887" s="11"/>
    </row>
    <row r="888" spans="24:24">
      <c r="X888" s="11"/>
    </row>
    <row r="889" spans="24:24">
      <c r="X889" s="11"/>
    </row>
    <row r="890" spans="24:24">
      <c r="X890" s="11"/>
    </row>
    <row r="891" spans="24:24">
      <c r="X891" s="11"/>
    </row>
    <row r="892" spans="24:24">
      <c r="X892" s="11"/>
    </row>
    <row r="893" spans="24:24">
      <c r="X893" s="11"/>
    </row>
    <row r="894" spans="24:24">
      <c r="X894" s="11"/>
    </row>
    <row r="895" spans="24:24">
      <c r="X895" s="11"/>
    </row>
    <row r="896" spans="24:24">
      <c r="X896" s="11"/>
    </row>
    <row r="897" spans="24:24">
      <c r="X897" s="11"/>
    </row>
    <row r="898" spans="24:24">
      <c r="X898" s="11"/>
    </row>
    <row r="899" spans="24:24">
      <c r="X899" s="11"/>
    </row>
    <row r="900" spans="24:24">
      <c r="X900" s="11"/>
    </row>
    <row r="901" spans="24:24">
      <c r="X901" s="11"/>
    </row>
    <row r="902" spans="24:24">
      <c r="X902" s="11"/>
    </row>
    <row r="903" spans="24:24">
      <c r="X903" s="11"/>
    </row>
    <row r="904" spans="24:24">
      <c r="X904" s="11"/>
    </row>
    <row r="905" spans="24:24">
      <c r="X905" s="11"/>
    </row>
    <row r="906" spans="24:24">
      <c r="X906" s="11"/>
    </row>
    <row r="907" spans="24:24">
      <c r="X907" s="11"/>
    </row>
    <row r="908" spans="24:24">
      <c r="X908" s="11"/>
    </row>
    <row r="909" spans="24:24">
      <c r="X909" s="11"/>
    </row>
    <row r="910" spans="24:24">
      <c r="X910" s="11"/>
    </row>
    <row r="911" spans="24:24">
      <c r="X911" s="11"/>
    </row>
    <row r="912" spans="24:24">
      <c r="X912" s="11"/>
    </row>
    <row r="913" spans="24:24">
      <c r="X913" s="11"/>
    </row>
    <row r="914" spans="24:24">
      <c r="X914" s="11"/>
    </row>
    <row r="915" spans="24:24">
      <c r="X915" s="11"/>
    </row>
    <row r="916" spans="24:24">
      <c r="X916" s="11"/>
    </row>
    <row r="917" spans="24:24">
      <c r="X917" s="11"/>
    </row>
    <row r="918" spans="24:24">
      <c r="X918" s="11"/>
    </row>
    <row r="919" spans="24:24">
      <c r="X919" s="11"/>
    </row>
    <row r="920" spans="24:24">
      <c r="X920" s="11"/>
    </row>
    <row r="921" spans="24:24">
      <c r="X921" s="11"/>
    </row>
    <row r="922" spans="24:24">
      <c r="X922" s="11"/>
    </row>
    <row r="923" spans="24:24">
      <c r="X923" s="11"/>
    </row>
    <row r="924" spans="24:24">
      <c r="X924" s="11"/>
    </row>
    <row r="925" spans="24:24">
      <c r="X925" s="11"/>
    </row>
    <row r="926" spans="24:24">
      <c r="X926" s="11"/>
    </row>
    <row r="927" spans="24:24">
      <c r="X927" s="11"/>
    </row>
    <row r="928" spans="24:24">
      <c r="X928" s="11"/>
    </row>
    <row r="929" spans="24:24">
      <c r="X929" s="11"/>
    </row>
    <row r="930" spans="24:24">
      <c r="X930" s="11"/>
    </row>
    <row r="931" spans="24:24">
      <c r="X931" s="11"/>
    </row>
    <row r="932" spans="24:24">
      <c r="X932" s="11"/>
    </row>
    <row r="933" spans="24:24">
      <c r="X933" s="11"/>
    </row>
    <row r="934" spans="24:24">
      <c r="X934" s="11"/>
    </row>
    <row r="935" spans="24:24">
      <c r="X935" s="11"/>
    </row>
    <row r="936" spans="24:24">
      <c r="X936" s="11"/>
    </row>
    <row r="937" spans="24:24">
      <c r="X937" s="11"/>
    </row>
    <row r="938" spans="24:24">
      <c r="X938" s="11"/>
    </row>
    <row r="939" spans="24:24">
      <c r="X939" s="11"/>
    </row>
    <row r="940" spans="24:24">
      <c r="X940" s="11"/>
    </row>
    <row r="941" spans="24:24">
      <c r="X941" s="11"/>
    </row>
    <row r="942" spans="24:24">
      <c r="X942" s="11"/>
    </row>
    <row r="943" spans="24:24">
      <c r="X943" s="11"/>
    </row>
    <row r="944" spans="24:24">
      <c r="X944" s="11"/>
    </row>
    <row r="945" spans="24:24">
      <c r="X945" s="11"/>
    </row>
    <row r="946" spans="24:24">
      <c r="X946" s="11"/>
    </row>
    <row r="947" spans="24:24">
      <c r="X947" s="11"/>
    </row>
    <row r="948" spans="24:24">
      <c r="X948" s="11"/>
    </row>
    <row r="949" spans="24:24">
      <c r="X949" s="11"/>
    </row>
    <row r="950" spans="24:24">
      <c r="X950" s="11"/>
    </row>
    <row r="951" spans="24:24">
      <c r="X951" s="11"/>
    </row>
    <row r="952" spans="24:24">
      <c r="X952" s="11"/>
    </row>
    <row r="953" spans="24:24">
      <c r="X953" s="11"/>
    </row>
    <row r="954" spans="24:24">
      <c r="X954" s="11"/>
    </row>
    <row r="955" spans="24:24">
      <c r="X955" s="11"/>
    </row>
    <row r="956" spans="24:24">
      <c r="X956" s="11"/>
    </row>
    <row r="957" spans="24:24">
      <c r="X957" s="11"/>
    </row>
    <row r="958" spans="24:24">
      <c r="X958" s="11"/>
    </row>
    <row r="959" spans="24:24">
      <c r="X959" s="11"/>
    </row>
    <row r="960" spans="24:24">
      <c r="X960" s="11"/>
    </row>
    <row r="961" spans="24:24">
      <c r="X961" s="11"/>
    </row>
    <row r="962" spans="24:24">
      <c r="X962" s="11"/>
    </row>
    <row r="963" spans="24:24">
      <c r="X963" s="11"/>
    </row>
    <row r="964" spans="24:24">
      <c r="X964" s="11"/>
    </row>
    <row r="965" spans="24:24">
      <c r="X965" s="11"/>
    </row>
    <row r="966" spans="24:24">
      <c r="X966" s="11"/>
    </row>
    <row r="967" spans="24:24">
      <c r="X967" s="11"/>
    </row>
    <row r="968" spans="24:24">
      <c r="X968" s="11"/>
    </row>
    <row r="969" spans="24:24">
      <c r="X969" s="11"/>
    </row>
    <row r="970" spans="24:24">
      <c r="X970" s="11"/>
    </row>
    <row r="971" spans="24:24">
      <c r="X971" s="11"/>
    </row>
    <row r="972" spans="24:24">
      <c r="X972" s="11"/>
    </row>
    <row r="973" spans="24:24">
      <c r="X973" s="11"/>
    </row>
    <row r="974" spans="24:24">
      <c r="X974" s="11"/>
    </row>
    <row r="975" spans="24:24">
      <c r="X975" s="11"/>
    </row>
    <row r="976" spans="24:24">
      <c r="X976" s="11"/>
    </row>
    <row r="977" spans="24:24">
      <c r="X977" s="11"/>
    </row>
    <row r="978" spans="24:24">
      <c r="X978" s="11"/>
    </row>
    <row r="979" spans="24:24">
      <c r="X979" s="11"/>
    </row>
    <row r="980" spans="24:24">
      <c r="X980" s="11"/>
    </row>
    <row r="981" spans="24:24">
      <c r="X981" s="11"/>
    </row>
    <row r="982" spans="24:24">
      <c r="X982" s="11"/>
    </row>
    <row r="983" spans="24:24">
      <c r="X983" s="11"/>
    </row>
    <row r="984" spans="24:24">
      <c r="X984" s="11"/>
    </row>
    <row r="985" spans="24:24">
      <c r="X985" s="11"/>
    </row>
    <row r="986" spans="24:24">
      <c r="X986" s="11"/>
    </row>
    <row r="987" spans="24:24">
      <c r="X987" s="11"/>
    </row>
    <row r="988" spans="24:24">
      <c r="X988" s="11"/>
    </row>
    <row r="989" spans="24:24">
      <c r="X989" s="11"/>
    </row>
    <row r="990" spans="24:24">
      <c r="X990" s="11"/>
    </row>
    <row r="991" spans="24:24">
      <c r="X991" s="11"/>
    </row>
    <row r="992" spans="24:24">
      <c r="X992" s="11"/>
    </row>
    <row r="993" spans="24:24">
      <c r="X993" s="11"/>
    </row>
    <row r="994" spans="24:24">
      <c r="X994" s="11"/>
    </row>
    <row r="995" spans="24:24">
      <c r="X995" s="11"/>
    </row>
    <row r="996" spans="24:24">
      <c r="X996" s="11"/>
    </row>
    <row r="997" spans="24:24">
      <c r="X997" s="11"/>
    </row>
    <row r="998" spans="24:24">
      <c r="X998" s="11"/>
    </row>
    <row r="999" spans="24:24">
      <c r="X999" s="11"/>
    </row>
    <row r="1000" spans="24:24">
      <c r="X1000" s="11"/>
    </row>
  </sheetData>
  <dataValidations count="1">
    <dataValidation type="list" allowBlank="1" showErrorMessage="1" sqref="C2:D9 I2:J9 O2:Q9 S2:S9" xr:uid="{00000000-0002-0000-0000-000000000000}">
      <formula1>#REF!</formula1>
    </dataValidation>
  </dataValidations>
  <hyperlinks>
    <hyperlink ref="V4" r:id="rId1" display="https://www.royalgalapagos.com/product/grand-majestic/" xr:uid="{00000000-0004-0000-0000-000000000000}"/>
    <hyperlink ref="V5" r:id="rId2" display="https://infinity-galapagos.com/" xr:uid="{00000000-0004-0000-0000-000001000000}"/>
    <hyperlink ref="V6" r:id="rId3" display="https://www.royalgalapagos.com/product/cormorant/" xr:uid="{00000000-0004-0000-0000-000002000000}"/>
    <hyperlink ref="V7" r:id="rId4" display="https://www.lapintagalapagoscruise.com/" xr:uid="{00000000-0004-0000-0000-000003000000}"/>
    <hyperlink ref="V8" r:id="rId5" display="https://www.yachtisabela.com/" xr:uid="{00000000-0004-0000-0000-000004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7"/>
  <sheetViews>
    <sheetView workbookViewId="0"/>
  </sheetViews>
  <sheetFormatPr defaultColWidth="11.19921875" defaultRowHeight="15" customHeight="1"/>
  <cols>
    <col min="1" max="1" width="10.796875" customWidth="1"/>
    <col min="2" max="2" width="45.3984375" customWidth="1"/>
    <col min="3" max="9" width="24" customWidth="1"/>
    <col min="10" max="10" width="20.296875" customWidth="1"/>
    <col min="11" max="11" width="26.296875" customWidth="1"/>
    <col min="12" max="26" width="8.59765625" customWidth="1"/>
  </cols>
  <sheetData>
    <row r="1" spans="1:13">
      <c r="A1" s="1" t="s">
        <v>0</v>
      </c>
      <c r="B1" s="2" t="s">
        <v>74</v>
      </c>
      <c r="C1" s="1" t="s">
        <v>75</v>
      </c>
      <c r="D1" s="2" t="s">
        <v>76</v>
      </c>
      <c r="E1" s="2" t="s">
        <v>77</v>
      </c>
      <c r="F1" s="2" t="s">
        <v>78</v>
      </c>
      <c r="G1" s="2" t="s">
        <v>79</v>
      </c>
      <c r="H1" s="1" t="s">
        <v>80</v>
      </c>
      <c r="I1" s="1" t="s">
        <v>81</v>
      </c>
      <c r="J1" s="2" t="s">
        <v>82</v>
      </c>
      <c r="K1" s="2" t="s">
        <v>83</v>
      </c>
      <c r="L1" s="2" t="s">
        <v>84</v>
      </c>
      <c r="M1" s="2"/>
    </row>
    <row r="2" spans="1:13">
      <c r="A2" s="4">
        <v>1</v>
      </c>
      <c r="B2" s="6" t="s">
        <v>85</v>
      </c>
      <c r="C2" s="4">
        <v>4</v>
      </c>
      <c r="D2" s="4">
        <v>3</v>
      </c>
      <c r="E2" s="4" t="s">
        <v>38</v>
      </c>
      <c r="F2" s="4" t="s">
        <v>86</v>
      </c>
      <c r="G2" s="4" t="s">
        <v>87</v>
      </c>
      <c r="H2" s="4" t="s">
        <v>38</v>
      </c>
      <c r="I2" s="4" t="s">
        <v>31</v>
      </c>
      <c r="J2" s="7"/>
      <c r="K2" s="12">
        <f t="shared" ref="K2:K4" si="0">8590*0.75</f>
        <v>6442.5</v>
      </c>
      <c r="L2" s="13">
        <v>8</v>
      </c>
    </row>
    <row r="3" spans="1:13">
      <c r="A3" s="4">
        <v>1</v>
      </c>
      <c r="B3" s="6" t="s">
        <v>88</v>
      </c>
      <c r="C3" s="4">
        <v>4</v>
      </c>
      <c r="D3" s="4">
        <v>3</v>
      </c>
      <c r="E3" s="4" t="s">
        <v>38</v>
      </c>
      <c r="F3" s="4" t="s">
        <v>89</v>
      </c>
      <c r="G3" s="4" t="s">
        <v>87</v>
      </c>
      <c r="H3" s="4" t="s">
        <v>38</v>
      </c>
      <c r="I3" s="4" t="s">
        <v>31</v>
      </c>
      <c r="J3" s="7"/>
      <c r="K3" s="12">
        <f t="shared" si="0"/>
        <v>6442.5</v>
      </c>
      <c r="L3" s="13">
        <v>8</v>
      </c>
    </row>
    <row r="4" spans="1:13">
      <c r="A4" s="4">
        <v>1</v>
      </c>
      <c r="B4" s="6" t="s">
        <v>90</v>
      </c>
      <c r="C4" s="4">
        <v>1</v>
      </c>
      <c r="D4" s="4">
        <v>1</v>
      </c>
      <c r="E4" s="4" t="s">
        <v>31</v>
      </c>
      <c r="F4" s="4" t="s">
        <v>86</v>
      </c>
      <c r="G4" s="4" t="s">
        <v>91</v>
      </c>
      <c r="H4" s="4" t="s">
        <v>38</v>
      </c>
      <c r="I4" s="4" t="s">
        <v>31</v>
      </c>
      <c r="J4" s="7"/>
      <c r="K4" s="12">
        <f t="shared" si="0"/>
        <v>6442.5</v>
      </c>
      <c r="L4" s="13">
        <v>8</v>
      </c>
    </row>
    <row r="5" spans="1:13">
      <c r="A5" s="4">
        <v>1</v>
      </c>
      <c r="B5" s="6" t="s">
        <v>92</v>
      </c>
      <c r="C5" s="4">
        <v>9</v>
      </c>
      <c r="D5" s="4">
        <v>17</v>
      </c>
      <c r="E5" s="4" t="s">
        <v>38</v>
      </c>
      <c r="F5" s="4" t="s">
        <v>86</v>
      </c>
      <c r="G5" s="4" t="s">
        <v>87</v>
      </c>
      <c r="H5" s="4" t="s">
        <v>38</v>
      </c>
      <c r="I5" s="4" t="s">
        <v>31</v>
      </c>
      <c r="J5" s="7"/>
      <c r="K5" s="12">
        <f>128190*0.75</f>
        <v>96142.5</v>
      </c>
      <c r="L5" s="13">
        <v>8</v>
      </c>
    </row>
    <row r="6" spans="1:13">
      <c r="A6" s="4">
        <v>1</v>
      </c>
      <c r="B6" s="6" t="s">
        <v>93</v>
      </c>
      <c r="C6" s="4">
        <v>4</v>
      </c>
      <c r="D6" s="4">
        <v>3</v>
      </c>
      <c r="E6" s="4" t="s">
        <v>38</v>
      </c>
      <c r="F6" s="4" t="s">
        <v>86</v>
      </c>
      <c r="G6" s="4" t="s">
        <v>87</v>
      </c>
      <c r="H6" s="4" t="s">
        <v>38</v>
      </c>
      <c r="I6" s="4" t="s">
        <v>31</v>
      </c>
      <c r="J6" s="7"/>
      <c r="K6" s="12">
        <f t="shared" ref="K6:K8" si="1">5390*0.75</f>
        <v>4042.5</v>
      </c>
      <c r="L6" s="13">
        <v>5</v>
      </c>
    </row>
    <row r="7" spans="1:13">
      <c r="A7" s="4">
        <v>1</v>
      </c>
      <c r="B7" s="6" t="s">
        <v>94</v>
      </c>
      <c r="C7" s="4">
        <v>4</v>
      </c>
      <c r="D7" s="4">
        <v>3</v>
      </c>
      <c r="E7" s="4" t="s">
        <v>38</v>
      </c>
      <c r="F7" s="4" t="s">
        <v>89</v>
      </c>
      <c r="G7" s="4" t="s">
        <v>87</v>
      </c>
      <c r="H7" s="4" t="s">
        <v>38</v>
      </c>
      <c r="I7" s="4" t="s">
        <v>31</v>
      </c>
      <c r="J7" s="7"/>
      <c r="K7" s="12">
        <f t="shared" si="1"/>
        <v>4042.5</v>
      </c>
      <c r="L7" s="13">
        <v>5</v>
      </c>
    </row>
    <row r="8" spans="1:13">
      <c r="A8" s="4">
        <v>1</v>
      </c>
      <c r="B8" s="6" t="s">
        <v>95</v>
      </c>
      <c r="C8" s="4">
        <v>1</v>
      </c>
      <c r="D8" s="4">
        <v>1</v>
      </c>
      <c r="E8" s="4" t="s">
        <v>31</v>
      </c>
      <c r="F8" s="4" t="s">
        <v>86</v>
      </c>
      <c r="G8" s="4" t="s">
        <v>96</v>
      </c>
      <c r="H8" s="4" t="s">
        <v>38</v>
      </c>
      <c r="I8" s="4" t="s">
        <v>31</v>
      </c>
      <c r="J8" s="7"/>
      <c r="K8" s="12">
        <f t="shared" si="1"/>
        <v>4042.5</v>
      </c>
      <c r="L8" s="13">
        <v>5</v>
      </c>
    </row>
    <row r="9" spans="1:13">
      <c r="A9" s="4">
        <v>1</v>
      </c>
      <c r="B9" s="6" t="s">
        <v>97</v>
      </c>
      <c r="C9" s="4">
        <v>9</v>
      </c>
      <c r="D9" s="4">
        <v>17</v>
      </c>
      <c r="E9" s="4" t="s">
        <v>38</v>
      </c>
      <c r="F9" s="4" t="s">
        <v>86</v>
      </c>
      <c r="G9" s="4" t="s">
        <v>87</v>
      </c>
      <c r="H9" s="4" t="s">
        <v>38</v>
      </c>
      <c r="I9" s="4" t="s">
        <v>31</v>
      </c>
      <c r="J9" s="7"/>
      <c r="K9" s="12">
        <f>80390*0.75</f>
        <v>60292.5</v>
      </c>
      <c r="L9" s="13">
        <v>5</v>
      </c>
    </row>
    <row r="10" spans="1:13">
      <c r="A10" s="4">
        <v>1</v>
      </c>
      <c r="B10" s="6" t="s">
        <v>98</v>
      </c>
      <c r="C10" s="4">
        <v>4</v>
      </c>
      <c r="D10" s="4">
        <v>3</v>
      </c>
      <c r="E10" s="4" t="s">
        <v>38</v>
      </c>
      <c r="F10" s="4" t="s">
        <v>86</v>
      </c>
      <c r="G10" s="4" t="s">
        <v>87</v>
      </c>
      <c r="H10" s="4" t="s">
        <v>38</v>
      </c>
      <c r="I10" s="4" t="s">
        <v>31</v>
      </c>
      <c r="J10" s="7"/>
      <c r="K10" s="12">
        <f t="shared" ref="K10:K12" si="2">4250*0.75</f>
        <v>3187.5</v>
      </c>
      <c r="L10" s="13">
        <v>4</v>
      </c>
    </row>
    <row r="11" spans="1:13">
      <c r="A11" s="4">
        <v>1</v>
      </c>
      <c r="B11" s="6" t="s">
        <v>99</v>
      </c>
      <c r="C11" s="4">
        <v>4</v>
      </c>
      <c r="D11" s="4">
        <v>3</v>
      </c>
      <c r="E11" s="4" t="s">
        <v>38</v>
      </c>
      <c r="F11" s="4" t="s">
        <v>89</v>
      </c>
      <c r="G11" s="4" t="s">
        <v>87</v>
      </c>
      <c r="H11" s="4" t="s">
        <v>38</v>
      </c>
      <c r="I11" s="4" t="s">
        <v>31</v>
      </c>
      <c r="J11" s="7"/>
      <c r="K11" s="12">
        <f t="shared" si="2"/>
        <v>3187.5</v>
      </c>
      <c r="L11" s="13">
        <v>4</v>
      </c>
    </row>
    <row r="12" spans="1:13">
      <c r="A12" s="4">
        <v>1</v>
      </c>
      <c r="B12" s="6" t="s">
        <v>100</v>
      </c>
      <c r="C12" s="4">
        <v>1</v>
      </c>
      <c r="D12" s="4">
        <v>1</v>
      </c>
      <c r="E12" s="4" t="s">
        <v>31</v>
      </c>
      <c r="F12" s="4" t="s">
        <v>86</v>
      </c>
      <c r="G12" s="4" t="s">
        <v>96</v>
      </c>
      <c r="H12" s="4" t="s">
        <v>38</v>
      </c>
      <c r="I12" s="4" t="s">
        <v>31</v>
      </c>
      <c r="J12" s="7"/>
      <c r="K12" s="12">
        <f t="shared" si="2"/>
        <v>3187.5</v>
      </c>
      <c r="L12" s="13">
        <v>4</v>
      </c>
    </row>
    <row r="13" spans="1:13">
      <c r="A13" s="4">
        <v>1</v>
      </c>
      <c r="B13" s="6" t="s">
        <v>101</v>
      </c>
      <c r="C13" s="4">
        <v>9</v>
      </c>
      <c r="D13" s="4">
        <v>17</v>
      </c>
      <c r="E13" s="4" t="s">
        <v>38</v>
      </c>
      <c r="F13" s="4" t="s">
        <v>86</v>
      </c>
      <c r="G13" s="4" t="s">
        <v>87</v>
      </c>
      <c r="H13" s="4" t="s">
        <v>38</v>
      </c>
      <c r="I13" s="4" t="s">
        <v>31</v>
      </c>
      <c r="J13" s="7"/>
      <c r="K13" s="12">
        <f>63590*0.75</f>
        <v>47692.5</v>
      </c>
      <c r="L13" s="13">
        <v>4</v>
      </c>
    </row>
    <row r="14" spans="1:13">
      <c r="A14" s="4">
        <f t="shared" ref="A14:A16" si="3">A2+1</f>
        <v>2</v>
      </c>
      <c r="B14" s="6" t="s">
        <v>102</v>
      </c>
      <c r="C14" s="4">
        <v>4</v>
      </c>
      <c r="D14" s="4">
        <v>2</v>
      </c>
      <c r="E14" s="4" t="s">
        <v>31</v>
      </c>
      <c r="F14" s="4" t="s">
        <v>86</v>
      </c>
      <c r="G14" s="4" t="s">
        <v>87</v>
      </c>
      <c r="H14" s="4" t="s">
        <v>38</v>
      </c>
      <c r="I14" s="4" t="s">
        <v>31</v>
      </c>
      <c r="J14" s="7"/>
      <c r="K14" s="12">
        <f t="shared" ref="K14:K16" si="4">4250*0.75</f>
        <v>3187.5</v>
      </c>
      <c r="L14" s="13">
        <v>4</v>
      </c>
    </row>
    <row r="15" spans="1:13">
      <c r="A15" s="4">
        <f t="shared" si="3"/>
        <v>2</v>
      </c>
      <c r="B15" s="6" t="s">
        <v>103</v>
      </c>
      <c r="C15" s="4">
        <v>4</v>
      </c>
      <c r="D15" s="4">
        <v>2</v>
      </c>
      <c r="E15" s="4" t="s">
        <v>31</v>
      </c>
      <c r="F15" s="4" t="s">
        <v>89</v>
      </c>
      <c r="G15" s="4" t="s">
        <v>87</v>
      </c>
      <c r="H15" s="4" t="s">
        <v>38</v>
      </c>
      <c r="I15" s="4" t="s">
        <v>38</v>
      </c>
      <c r="J15" s="7"/>
      <c r="K15" s="12">
        <f t="shared" si="4"/>
        <v>3187.5</v>
      </c>
      <c r="L15" s="13">
        <v>4</v>
      </c>
    </row>
    <row r="16" spans="1:13">
      <c r="A16" s="4">
        <f t="shared" si="3"/>
        <v>2</v>
      </c>
      <c r="B16" s="6" t="s">
        <v>104</v>
      </c>
      <c r="C16" s="4">
        <v>1</v>
      </c>
      <c r="D16" s="4">
        <v>1</v>
      </c>
      <c r="E16" s="4" t="s">
        <v>31</v>
      </c>
      <c r="F16" s="4" t="s">
        <v>86</v>
      </c>
      <c r="G16" s="4" t="s">
        <v>105</v>
      </c>
      <c r="H16" s="4" t="s">
        <v>38</v>
      </c>
      <c r="I16" s="4" t="s">
        <v>31</v>
      </c>
      <c r="J16" s="7"/>
      <c r="K16" s="12">
        <f t="shared" si="4"/>
        <v>3187.5</v>
      </c>
      <c r="L16" s="13">
        <v>4</v>
      </c>
    </row>
    <row r="17" spans="1:12">
      <c r="A17" s="4">
        <v>2</v>
      </c>
      <c r="B17" s="6" t="s">
        <v>106</v>
      </c>
      <c r="C17" s="4">
        <v>9</v>
      </c>
      <c r="D17" s="4">
        <v>17</v>
      </c>
      <c r="E17" s="4" t="s">
        <v>31</v>
      </c>
      <c r="F17" s="4" t="s">
        <v>86</v>
      </c>
      <c r="G17" s="4" t="s">
        <v>87</v>
      </c>
      <c r="H17" s="4" t="s">
        <v>38</v>
      </c>
      <c r="I17" s="4" t="s">
        <v>31</v>
      </c>
      <c r="J17" s="7"/>
      <c r="K17" s="12">
        <f>63590*0.75</f>
        <v>47692.5</v>
      </c>
      <c r="L17" s="13">
        <v>4</v>
      </c>
    </row>
    <row r="18" spans="1:12">
      <c r="A18" s="4">
        <v>2</v>
      </c>
      <c r="B18" s="6" t="s">
        <v>107</v>
      </c>
      <c r="C18" s="4">
        <v>4</v>
      </c>
      <c r="D18" s="4">
        <v>2</v>
      </c>
      <c r="E18" s="4" t="s">
        <v>31</v>
      </c>
      <c r="F18" s="4" t="s">
        <v>86</v>
      </c>
      <c r="G18" s="4" t="s">
        <v>87</v>
      </c>
      <c r="H18" s="4" t="s">
        <v>38</v>
      </c>
      <c r="I18" s="4" t="s">
        <v>31</v>
      </c>
      <c r="J18" s="7"/>
      <c r="K18" s="12">
        <f t="shared" ref="K18:K20" si="5">5390*0.75</f>
        <v>4042.5</v>
      </c>
      <c r="L18" s="13">
        <v>5</v>
      </c>
    </row>
    <row r="19" spans="1:12">
      <c r="A19" s="4">
        <v>2</v>
      </c>
      <c r="B19" s="6" t="s">
        <v>108</v>
      </c>
      <c r="C19" s="4">
        <v>4</v>
      </c>
      <c r="D19" s="4">
        <v>2</v>
      </c>
      <c r="E19" s="4" t="s">
        <v>31</v>
      </c>
      <c r="F19" s="4" t="s">
        <v>89</v>
      </c>
      <c r="G19" s="4" t="s">
        <v>87</v>
      </c>
      <c r="H19" s="4" t="s">
        <v>38</v>
      </c>
      <c r="I19" s="4" t="s">
        <v>38</v>
      </c>
      <c r="J19" s="7"/>
      <c r="K19" s="12">
        <f t="shared" si="5"/>
        <v>4042.5</v>
      </c>
      <c r="L19" s="13">
        <v>5</v>
      </c>
    </row>
    <row r="20" spans="1:12">
      <c r="A20" s="4">
        <v>2</v>
      </c>
      <c r="B20" s="6" t="s">
        <v>109</v>
      </c>
      <c r="C20" s="4">
        <v>1</v>
      </c>
      <c r="D20" s="4">
        <v>1</v>
      </c>
      <c r="E20" s="4" t="s">
        <v>31</v>
      </c>
      <c r="F20" s="4" t="s">
        <v>86</v>
      </c>
      <c r="G20" s="4" t="s">
        <v>105</v>
      </c>
      <c r="H20" s="4" t="s">
        <v>38</v>
      </c>
      <c r="I20" s="4" t="s">
        <v>31</v>
      </c>
      <c r="J20" s="7"/>
      <c r="K20" s="12">
        <f t="shared" si="5"/>
        <v>4042.5</v>
      </c>
      <c r="L20" s="13">
        <v>5</v>
      </c>
    </row>
    <row r="21" spans="1:12">
      <c r="A21" s="4">
        <v>2</v>
      </c>
      <c r="B21" s="6" t="s">
        <v>110</v>
      </c>
      <c r="C21" s="4">
        <v>9</v>
      </c>
      <c r="D21" s="4">
        <v>17</v>
      </c>
      <c r="E21" s="4" t="s">
        <v>31</v>
      </c>
      <c r="F21" s="4" t="s">
        <v>86</v>
      </c>
      <c r="G21" s="4" t="s">
        <v>87</v>
      </c>
      <c r="H21" s="4" t="s">
        <v>38</v>
      </c>
      <c r="I21" s="4" t="s">
        <v>38</v>
      </c>
      <c r="J21" s="7"/>
      <c r="K21" s="12">
        <f>80390*0.75</f>
        <v>60292.5</v>
      </c>
      <c r="L21" s="13">
        <v>5</v>
      </c>
    </row>
    <row r="22" spans="1:12">
      <c r="A22" s="4">
        <v>2</v>
      </c>
      <c r="B22" s="6" t="s">
        <v>85</v>
      </c>
      <c r="C22" s="4">
        <v>4</v>
      </c>
      <c r="D22" s="4">
        <v>2</v>
      </c>
      <c r="E22" s="4" t="s">
        <v>31</v>
      </c>
      <c r="F22" s="4" t="s">
        <v>86</v>
      </c>
      <c r="G22" s="4" t="s">
        <v>87</v>
      </c>
      <c r="H22" s="4" t="s">
        <v>38</v>
      </c>
      <c r="I22" s="4" t="s">
        <v>31</v>
      </c>
      <c r="J22" s="7"/>
      <c r="K22" s="12">
        <f t="shared" ref="K22:K24" si="6">8590*0.75</f>
        <v>6442.5</v>
      </c>
      <c r="L22" s="13">
        <v>8</v>
      </c>
    </row>
    <row r="23" spans="1:12">
      <c r="A23" s="4">
        <v>2</v>
      </c>
      <c r="B23" s="6" t="s">
        <v>88</v>
      </c>
      <c r="C23" s="4">
        <v>4</v>
      </c>
      <c r="D23" s="4">
        <v>2</v>
      </c>
      <c r="E23" s="4" t="s">
        <v>31</v>
      </c>
      <c r="F23" s="4" t="s">
        <v>89</v>
      </c>
      <c r="G23" s="4" t="s">
        <v>87</v>
      </c>
      <c r="H23" s="4" t="s">
        <v>38</v>
      </c>
      <c r="I23" s="4" t="s">
        <v>38</v>
      </c>
      <c r="J23" s="7"/>
      <c r="K23" s="12">
        <f t="shared" si="6"/>
        <v>6442.5</v>
      </c>
      <c r="L23" s="13">
        <v>8</v>
      </c>
    </row>
    <row r="24" spans="1:12">
      <c r="A24" s="4">
        <v>2</v>
      </c>
      <c r="B24" s="6" t="s">
        <v>90</v>
      </c>
      <c r="C24" s="4">
        <v>1</v>
      </c>
      <c r="D24" s="4">
        <v>1</v>
      </c>
      <c r="E24" s="4" t="s">
        <v>31</v>
      </c>
      <c r="F24" s="4" t="s">
        <v>86</v>
      </c>
      <c r="G24" s="4" t="s">
        <v>105</v>
      </c>
      <c r="H24" s="4" t="s">
        <v>38</v>
      </c>
      <c r="I24" s="4" t="s">
        <v>31</v>
      </c>
      <c r="J24" s="7"/>
      <c r="K24" s="12">
        <f t="shared" si="6"/>
        <v>6442.5</v>
      </c>
      <c r="L24" s="13">
        <v>8</v>
      </c>
    </row>
    <row r="25" spans="1:12">
      <c r="A25" s="4">
        <v>2</v>
      </c>
      <c r="B25" s="6" t="s">
        <v>111</v>
      </c>
      <c r="C25" s="4">
        <v>9</v>
      </c>
      <c r="D25" s="4">
        <v>17</v>
      </c>
      <c r="E25" s="4" t="s">
        <v>31</v>
      </c>
      <c r="F25" s="4" t="s">
        <v>86</v>
      </c>
      <c r="G25" s="4" t="s">
        <v>87</v>
      </c>
      <c r="H25" s="4" t="s">
        <v>38</v>
      </c>
      <c r="I25" s="4" t="s">
        <v>38</v>
      </c>
      <c r="J25" s="7"/>
      <c r="K25" s="12">
        <f>128190*0.75</f>
        <v>96142.5</v>
      </c>
      <c r="L25" s="13">
        <v>8</v>
      </c>
    </row>
    <row r="26" spans="1:12">
      <c r="A26" s="4">
        <f>A25+1</f>
        <v>3</v>
      </c>
      <c r="B26" s="6" t="s">
        <v>112</v>
      </c>
      <c r="C26" s="4">
        <v>8</v>
      </c>
      <c r="D26" s="4">
        <v>16</v>
      </c>
      <c r="E26" s="4" t="s">
        <v>31</v>
      </c>
      <c r="F26" s="4" t="s">
        <v>86</v>
      </c>
      <c r="G26" s="4" t="s">
        <v>87</v>
      </c>
      <c r="H26" s="4" t="s">
        <v>31</v>
      </c>
      <c r="I26" s="4" t="s">
        <v>31</v>
      </c>
      <c r="J26" s="7"/>
      <c r="K26" s="12">
        <f>41450*0.8</f>
        <v>33160</v>
      </c>
      <c r="L26" s="13">
        <v>4</v>
      </c>
    </row>
    <row r="27" spans="1:12">
      <c r="A27" s="4">
        <v>3</v>
      </c>
      <c r="B27" s="6" t="s">
        <v>113</v>
      </c>
      <c r="C27" s="4">
        <v>8</v>
      </c>
      <c r="D27" s="4">
        <v>16</v>
      </c>
      <c r="E27" s="4" t="s">
        <v>31</v>
      </c>
      <c r="F27" s="4" t="s">
        <v>86</v>
      </c>
      <c r="G27" s="4" t="s">
        <v>87</v>
      </c>
      <c r="H27" s="4" t="s">
        <v>31</v>
      </c>
      <c r="I27" s="4" t="s">
        <v>31</v>
      </c>
      <c r="J27" s="7"/>
      <c r="K27" s="12">
        <f>45450*0.8</f>
        <v>36360</v>
      </c>
      <c r="L27" s="13">
        <v>4</v>
      </c>
    </row>
    <row r="28" spans="1:12">
      <c r="A28" s="4">
        <v>3</v>
      </c>
      <c r="B28" s="6" t="s">
        <v>114</v>
      </c>
      <c r="C28" s="4">
        <v>8</v>
      </c>
      <c r="D28" s="4">
        <v>16</v>
      </c>
      <c r="E28" s="4" t="s">
        <v>31</v>
      </c>
      <c r="F28" s="4" t="s">
        <v>86</v>
      </c>
      <c r="G28" s="4" t="s">
        <v>87</v>
      </c>
      <c r="H28" s="4" t="s">
        <v>31</v>
      </c>
      <c r="I28" s="4" t="s">
        <v>31</v>
      </c>
      <c r="J28" s="7"/>
      <c r="K28" s="12">
        <f>58450*0.8</f>
        <v>46760</v>
      </c>
      <c r="L28" s="13">
        <v>5</v>
      </c>
    </row>
    <row r="29" spans="1:12">
      <c r="A29" s="4">
        <v>3</v>
      </c>
      <c r="B29" s="6" t="s">
        <v>115</v>
      </c>
      <c r="C29" s="4">
        <v>8</v>
      </c>
      <c r="D29" s="4">
        <v>16</v>
      </c>
      <c r="E29" s="4" t="s">
        <v>31</v>
      </c>
      <c r="F29" s="4" t="s">
        <v>86</v>
      </c>
      <c r="G29" s="4" t="s">
        <v>87</v>
      </c>
      <c r="H29" s="4" t="s">
        <v>31</v>
      </c>
      <c r="I29" s="4" t="s">
        <v>31</v>
      </c>
      <c r="J29" s="7"/>
      <c r="K29" s="12">
        <f>63450*0.8</f>
        <v>50760</v>
      </c>
      <c r="L29" s="13">
        <v>5</v>
      </c>
    </row>
    <row r="30" spans="1:12">
      <c r="A30" s="4">
        <v>3</v>
      </c>
      <c r="B30" s="6" t="s">
        <v>116</v>
      </c>
      <c r="C30" s="4">
        <v>8</v>
      </c>
      <c r="D30" s="4">
        <v>16</v>
      </c>
      <c r="E30" s="4" t="s">
        <v>31</v>
      </c>
      <c r="F30" s="4" t="s">
        <v>86</v>
      </c>
      <c r="G30" s="4" t="s">
        <v>87</v>
      </c>
      <c r="H30" s="4" t="s">
        <v>31</v>
      </c>
      <c r="I30" s="4" t="s">
        <v>31</v>
      </c>
      <c r="J30" s="7"/>
      <c r="K30" s="12">
        <f>89450*0.8</f>
        <v>71560</v>
      </c>
      <c r="L30" s="13">
        <v>8</v>
      </c>
    </row>
    <row r="31" spans="1:12">
      <c r="A31" s="4">
        <v>3</v>
      </c>
      <c r="B31" s="6" t="s">
        <v>117</v>
      </c>
      <c r="C31" s="4">
        <v>8</v>
      </c>
      <c r="D31" s="4">
        <v>16</v>
      </c>
      <c r="E31" s="4" t="s">
        <v>31</v>
      </c>
      <c r="F31" s="4" t="s">
        <v>86</v>
      </c>
      <c r="G31" s="4" t="s">
        <v>87</v>
      </c>
      <c r="H31" s="4" t="s">
        <v>31</v>
      </c>
      <c r="I31" s="4" t="s">
        <v>31</v>
      </c>
      <c r="J31" s="7"/>
      <c r="K31" s="12">
        <f>100450*0.8</f>
        <v>80360</v>
      </c>
      <c r="L31" s="13">
        <v>8</v>
      </c>
    </row>
    <row r="32" spans="1:12">
      <c r="A32" s="4">
        <v>3</v>
      </c>
      <c r="B32" s="6" t="s">
        <v>118</v>
      </c>
      <c r="C32" s="4">
        <v>8</v>
      </c>
      <c r="D32" s="4">
        <v>16</v>
      </c>
      <c r="E32" s="4" t="s">
        <v>31</v>
      </c>
      <c r="F32" s="4" t="s">
        <v>86</v>
      </c>
      <c r="G32" s="4" t="s">
        <v>87</v>
      </c>
      <c r="H32" s="4" t="s">
        <v>31</v>
      </c>
      <c r="I32" s="4" t="s">
        <v>31</v>
      </c>
      <c r="J32" s="7"/>
      <c r="K32" s="12">
        <f>139450*0.8</f>
        <v>111560</v>
      </c>
      <c r="L32" s="13">
        <v>8</v>
      </c>
    </row>
    <row r="33" spans="1:12">
      <c r="A33" s="4">
        <v>3</v>
      </c>
      <c r="B33" s="6" t="s">
        <v>119</v>
      </c>
      <c r="C33" s="4">
        <v>1</v>
      </c>
      <c r="D33" s="4">
        <v>2</v>
      </c>
      <c r="E33" s="4" t="s">
        <v>31</v>
      </c>
      <c r="F33" s="4" t="s">
        <v>89</v>
      </c>
      <c r="G33" s="4" t="s">
        <v>120</v>
      </c>
      <c r="H33" s="4" t="s">
        <v>31</v>
      </c>
      <c r="I33" s="4" t="s">
        <v>31</v>
      </c>
      <c r="J33" s="7"/>
      <c r="K33" s="12">
        <f>3745*0.8</f>
        <v>2996</v>
      </c>
      <c r="L33" s="13">
        <v>4</v>
      </c>
    </row>
    <row r="34" spans="1:12">
      <c r="A34" s="4">
        <v>3</v>
      </c>
      <c r="B34" s="6" t="s">
        <v>121</v>
      </c>
      <c r="C34" s="4">
        <v>6</v>
      </c>
      <c r="D34" s="4">
        <v>2</v>
      </c>
      <c r="E34" s="4" t="s">
        <v>31</v>
      </c>
      <c r="F34" s="4" t="s">
        <v>122</v>
      </c>
      <c r="G34" s="4" t="s">
        <v>87</v>
      </c>
      <c r="H34" s="4" t="s">
        <v>31</v>
      </c>
      <c r="I34" s="4" t="s">
        <v>31</v>
      </c>
      <c r="J34" s="7"/>
      <c r="K34" s="12">
        <f t="shared" ref="K34:K35" si="7">2945*0.8</f>
        <v>2356</v>
      </c>
      <c r="L34" s="13">
        <v>4</v>
      </c>
    </row>
    <row r="35" spans="1:12">
      <c r="A35" s="4">
        <v>3</v>
      </c>
      <c r="B35" s="6" t="s">
        <v>123</v>
      </c>
      <c r="C35" s="4">
        <v>1</v>
      </c>
      <c r="D35" s="4">
        <v>2</v>
      </c>
      <c r="E35" s="4" t="s">
        <v>31</v>
      </c>
      <c r="F35" s="4" t="s">
        <v>89</v>
      </c>
      <c r="G35" s="4" t="s">
        <v>87</v>
      </c>
      <c r="H35" s="4" t="s">
        <v>31</v>
      </c>
      <c r="I35" s="4" t="s">
        <v>31</v>
      </c>
      <c r="J35" s="7"/>
      <c r="K35" s="12">
        <f t="shared" si="7"/>
        <v>2356</v>
      </c>
      <c r="L35" s="13">
        <v>4</v>
      </c>
    </row>
    <row r="36" spans="1:12">
      <c r="A36" s="4">
        <v>3</v>
      </c>
      <c r="B36" s="6" t="s">
        <v>124</v>
      </c>
      <c r="C36" s="4">
        <v>1</v>
      </c>
      <c r="D36" s="4">
        <v>2</v>
      </c>
      <c r="E36" s="4" t="s">
        <v>31</v>
      </c>
      <c r="F36" s="4" t="s">
        <v>89</v>
      </c>
      <c r="G36" s="4" t="s">
        <v>120</v>
      </c>
      <c r="H36" s="4" t="s">
        <v>31</v>
      </c>
      <c r="I36" s="4" t="s">
        <v>31</v>
      </c>
      <c r="J36" s="7"/>
      <c r="K36" s="12">
        <f>5445*0.8</f>
        <v>4356</v>
      </c>
      <c r="L36" s="13">
        <v>5</v>
      </c>
    </row>
    <row r="37" spans="1:12">
      <c r="A37" s="4">
        <v>3</v>
      </c>
      <c r="B37" s="6" t="s">
        <v>125</v>
      </c>
      <c r="C37" s="4">
        <v>6</v>
      </c>
      <c r="D37" s="4">
        <v>2</v>
      </c>
      <c r="E37" s="4" t="s">
        <v>31</v>
      </c>
      <c r="F37" s="4" t="s">
        <v>122</v>
      </c>
      <c r="G37" s="4" t="s">
        <v>87</v>
      </c>
      <c r="H37" s="4" t="s">
        <v>31</v>
      </c>
      <c r="I37" s="4" t="s">
        <v>31</v>
      </c>
      <c r="J37" s="7"/>
      <c r="K37" s="12">
        <f t="shared" ref="K37:K38" si="8">4245*0.8</f>
        <v>3396</v>
      </c>
      <c r="L37" s="13">
        <v>5</v>
      </c>
    </row>
    <row r="38" spans="1:12">
      <c r="A38" s="4">
        <v>3</v>
      </c>
      <c r="B38" s="6" t="s">
        <v>126</v>
      </c>
      <c r="C38" s="4">
        <v>1</v>
      </c>
      <c r="D38" s="4">
        <v>2</v>
      </c>
      <c r="E38" s="4" t="s">
        <v>31</v>
      </c>
      <c r="F38" s="4" t="s">
        <v>89</v>
      </c>
      <c r="G38" s="4" t="s">
        <v>87</v>
      </c>
      <c r="H38" s="4" t="s">
        <v>31</v>
      </c>
      <c r="I38" s="4" t="s">
        <v>31</v>
      </c>
      <c r="J38" s="7"/>
      <c r="K38" s="12">
        <f t="shared" si="8"/>
        <v>3396</v>
      </c>
      <c r="L38" s="13">
        <v>5</v>
      </c>
    </row>
    <row r="39" spans="1:12">
      <c r="A39" s="4">
        <v>3</v>
      </c>
      <c r="B39" s="6" t="s">
        <v>127</v>
      </c>
      <c r="C39" s="4">
        <v>1</v>
      </c>
      <c r="D39" s="4">
        <v>2</v>
      </c>
      <c r="E39" s="4" t="s">
        <v>31</v>
      </c>
      <c r="F39" s="4" t="s">
        <v>89</v>
      </c>
      <c r="G39" s="4" t="s">
        <v>120</v>
      </c>
      <c r="H39" s="4" t="s">
        <v>31</v>
      </c>
      <c r="I39" s="4" t="s">
        <v>31</v>
      </c>
      <c r="J39" s="7"/>
      <c r="K39" s="12">
        <f>8845*0.8</f>
        <v>7076</v>
      </c>
      <c r="L39" s="13">
        <v>8</v>
      </c>
    </row>
    <row r="40" spans="1:12">
      <c r="A40" s="4">
        <v>3</v>
      </c>
      <c r="B40" s="6" t="s">
        <v>128</v>
      </c>
      <c r="C40" s="4">
        <v>6</v>
      </c>
      <c r="D40" s="4">
        <v>2</v>
      </c>
      <c r="E40" s="4" t="s">
        <v>31</v>
      </c>
      <c r="F40" s="4" t="s">
        <v>122</v>
      </c>
      <c r="G40" s="4" t="s">
        <v>87</v>
      </c>
      <c r="H40" s="4" t="s">
        <v>31</v>
      </c>
      <c r="I40" s="4" t="s">
        <v>31</v>
      </c>
      <c r="J40" s="7"/>
      <c r="K40" s="12">
        <f t="shared" ref="K40:K41" si="9">6345*0.8</f>
        <v>5076</v>
      </c>
      <c r="L40" s="13">
        <v>8</v>
      </c>
    </row>
    <row r="41" spans="1:12">
      <c r="A41" s="4">
        <v>3</v>
      </c>
      <c r="B41" s="6" t="s">
        <v>129</v>
      </c>
      <c r="C41" s="4">
        <v>1</v>
      </c>
      <c r="D41" s="4">
        <v>2</v>
      </c>
      <c r="E41" s="4" t="s">
        <v>31</v>
      </c>
      <c r="F41" s="4" t="s">
        <v>89</v>
      </c>
      <c r="G41" s="4" t="s">
        <v>87</v>
      </c>
      <c r="H41" s="4" t="s">
        <v>31</v>
      </c>
      <c r="I41" s="4" t="s">
        <v>31</v>
      </c>
      <c r="J41" s="7"/>
      <c r="K41" s="12">
        <f t="shared" si="9"/>
        <v>5076</v>
      </c>
      <c r="L41" s="13">
        <v>8</v>
      </c>
    </row>
    <row r="42" spans="1:12">
      <c r="A42" s="4">
        <f t="shared" ref="A42:A43" si="10">A40+1</f>
        <v>4</v>
      </c>
      <c r="B42" s="6" t="s">
        <v>130</v>
      </c>
      <c r="C42" s="4">
        <v>2</v>
      </c>
      <c r="D42" s="4">
        <v>2</v>
      </c>
      <c r="E42" s="4" t="s">
        <v>31</v>
      </c>
      <c r="F42" s="4" t="s">
        <v>86</v>
      </c>
      <c r="G42" s="4" t="s">
        <v>87</v>
      </c>
      <c r="H42" s="4" t="s">
        <v>38</v>
      </c>
      <c r="I42" s="4" t="s">
        <v>31</v>
      </c>
      <c r="J42" s="7"/>
      <c r="K42" s="12">
        <f t="shared" ref="K42:K43" si="11">3845*0.8</f>
        <v>3076</v>
      </c>
      <c r="L42" s="13">
        <v>4</v>
      </c>
    </row>
    <row r="43" spans="1:12">
      <c r="A43" s="4">
        <f t="shared" si="10"/>
        <v>4</v>
      </c>
      <c r="B43" s="6" t="s">
        <v>131</v>
      </c>
      <c r="C43" s="4">
        <v>6</v>
      </c>
      <c r="D43" s="4">
        <v>2</v>
      </c>
      <c r="E43" s="4" t="s">
        <v>31</v>
      </c>
      <c r="F43" s="4" t="s">
        <v>89</v>
      </c>
      <c r="G43" s="4" t="s">
        <v>87</v>
      </c>
      <c r="H43" s="4" t="s">
        <v>38</v>
      </c>
      <c r="I43" s="4" t="s">
        <v>31</v>
      </c>
      <c r="J43" s="7"/>
      <c r="K43" s="12">
        <f t="shared" si="11"/>
        <v>3076</v>
      </c>
      <c r="L43" s="13">
        <v>4</v>
      </c>
    </row>
    <row r="44" spans="1:12">
      <c r="A44" s="4">
        <v>4</v>
      </c>
      <c r="B44" s="6" t="s">
        <v>132</v>
      </c>
      <c r="C44" s="4">
        <v>2</v>
      </c>
      <c r="D44" s="4">
        <v>2</v>
      </c>
      <c r="E44" s="4" t="s">
        <v>31</v>
      </c>
      <c r="F44" s="4" t="s">
        <v>86</v>
      </c>
      <c r="G44" s="4" t="s">
        <v>120</v>
      </c>
      <c r="H44" s="4" t="s">
        <v>38</v>
      </c>
      <c r="I44" s="4" t="s">
        <v>31</v>
      </c>
      <c r="J44" s="7"/>
      <c r="K44" s="12">
        <f>4445*0.8</f>
        <v>3556</v>
      </c>
      <c r="L44" s="13">
        <v>4</v>
      </c>
    </row>
    <row r="45" spans="1:12">
      <c r="A45" s="4">
        <v>4</v>
      </c>
      <c r="B45" s="6" t="s">
        <v>133</v>
      </c>
      <c r="C45" s="4">
        <v>10</v>
      </c>
      <c r="D45" s="4">
        <v>2</v>
      </c>
      <c r="E45" s="4" t="s">
        <v>31</v>
      </c>
      <c r="F45" s="4" t="s">
        <v>86</v>
      </c>
      <c r="G45" s="4" t="s">
        <v>87</v>
      </c>
      <c r="H45" s="4" t="s">
        <v>38</v>
      </c>
      <c r="I45" s="4" t="s">
        <v>31</v>
      </c>
      <c r="J45" s="7"/>
      <c r="K45" s="12">
        <f>67450*0.8</f>
        <v>53960</v>
      </c>
      <c r="L45" s="13">
        <v>4</v>
      </c>
    </row>
    <row r="46" spans="1:12">
      <c r="A46" s="4">
        <v>4</v>
      </c>
      <c r="B46" s="6" t="s">
        <v>134</v>
      </c>
      <c r="C46" s="4">
        <v>2</v>
      </c>
      <c r="D46" s="4">
        <v>2</v>
      </c>
      <c r="E46" s="4" t="s">
        <v>31</v>
      </c>
      <c r="F46" s="4" t="s">
        <v>86</v>
      </c>
      <c r="G46" s="4" t="s">
        <v>87</v>
      </c>
      <c r="H46" s="4" t="s">
        <v>38</v>
      </c>
      <c r="I46" s="4" t="s">
        <v>31</v>
      </c>
      <c r="J46" s="7"/>
      <c r="K46" s="12">
        <f t="shared" ref="K46:K47" si="12">5345*0.8</f>
        <v>4276</v>
      </c>
      <c r="L46" s="13">
        <v>5</v>
      </c>
    </row>
    <row r="47" spans="1:12">
      <c r="A47" s="4">
        <v>4</v>
      </c>
      <c r="B47" s="6" t="s">
        <v>135</v>
      </c>
      <c r="C47" s="4">
        <v>6</v>
      </c>
      <c r="D47" s="4">
        <v>2</v>
      </c>
      <c r="E47" s="4" t="s">
        <v>31</v>
      </c>
      <c r="F47" s="4" t="s">
        <v>89</v>
      </c>
      <c r="G47" s="4" t="s">
        <v>87</v>
      </c>
      <c r="H47" s="4" t="s">
        <v>38</v>
      </c>
      <c r="I47" s="4" t="s">
        <v>31</v>
      </c>
      <c r="J47" s="7"/>
      <c r="K47" s="12">
        <f t="shared" si="12"/>
        <v>4276</v>
      </c>
      <c r="L47" s="13">
        <v>5</v>
      </c>
    </row>
    <row r="48" spans="1:12">
      <c r="A48" s="4">
        <v>4</v>
      </c>
      <c r="B48" s="6" t="s">
        <v>136</v>
      </c>
      <c r="C48" s="4">
        <v>2</v>
      </c>
      <c r="D48" s="4">
        <v>2</v>
      </c>
      <c r="E48" s="4" t="s">
        <v>31</v>
      </c>
      <c r="F48" s="4" t="s">
        <v>86</v>
      </c>
      <c r="G48" s="4" t="s">
        <v>120</v>
      </c>
      <c r="H48" s="4" t="s">
        <v>38</v>
      </c>
      <c r="I48" s="4" t="s">
        <v>31</v>
      </c>
      <c r="J48" s="7"/>
      <c r="K48" s="12">
        <f>6045*0.8</f>
        <v>4836</v>
      </c>
      <c r="L48" s="13">
        <v>5</v>
      </c>
    </row>
    <row r="49" spans="1:12">
      <c r="A49" s="4">
        <v>4</v>
      </c>
      <c r="B49" s="6" t="s">
        <v>137</v>
      </c>
      <c r="C49" s="4">
        <v>10</v>
      </c>
      <c r="D49" s="4">
        <v>2</v>
      </c>
      <c r="E49" s="4" t="s">
        <v>31</v>
      </c>
      <c r="F49" s="4" t="s">
        <v>86</v>
      </c>
      <c r="G49" s="4" t="s">
        <v>87</v>
      </c>
      <c r="H49" s="4" t="s">
        <v>38</v>
      </c>
      <c r="I49" s="4" t="s">
        <v>31</v>
      </c>
      <c r="J49" s="7"/>
      <c r="K49" s="12">
        <f>93450*0.8</f>
        <v>74760</v>
      </c>
      <c r="L49" s="13">
        <v>5</v>
      </c>
    </row>
    <row r="50" spans="1:12">
      <c r="A50" s="4">
        <v>4</v>
      </c>
      <c r="B50" s="6" t="s">
        <v>138</v>
      </c>
      <c r="C50" s="4">
        <v>2</v>
      </c>
      <c r="D50" s="4">
        <v>2</v>
      </c>
      <c r="E50" s="4" t="s">
        <v>31</v>
      </c>
      <c r="F50" s="4" t="s">
        <v>86</v>
      </c>
      <c r="G50" s="4" t="s">
        <v>87</v>
      </c>
      <c r="H50" s="4" t="s">
        <v>38</v>
      </c>
      <c r="I50" s="4" t="s">
        <v>31</v>
      </c>
      <c r="J50" s="7"/>
      <c r="K50" s="12">
        <f t="shared" ref="K50:K51" si="13">8145*0.8</f>
        <v>6516</v>
      </c>
      <c r="L50" s="13">
        <v>8</v>
      </c>
    </row>
    <row r="51" spans="1:12">
      <c r="A51" s="4">
        <v>4</v>
      </c>
      <c r="B51" s="6" t="s">
        <v>139</v>
      </c>
      <c r="C51" s="4">
        <v>6</v>
      </c>
      <c r="D51" s="4">
        <v>2</v>
      </c>
      <c r="E51" s="4" t="s">
        <v>31</v>
      </c>
      <c r="F51" s="4" t="s">
        <v>89</v>
      </c>
      <c r="G51" s="4" t="s">
        <v>87</v>
      </c>
      <c r="H51" s="4" t="s">
        <v>38</v>
      </c>
      <c r="I51" s="4" t="s">
        <v>31</v>
      </c>
      <c r="J51" s="7"/>
      <c r="K51" s="12">
        <f t="shared" si="13"/>
        <v>6516</v>
      </c>
      <c r="L51" s="13">
        <v>8</v>
      </c>
    </row>
    <row r="52" spans="1:12">
      <c r="A52" s="4">
        <v>4</v>
      </c>
      <c r="B52" s="6" t="s">
        <v>140</v>
      </c>
      <c r="C52" s="4">
        <v>2</v>
      </c>
      <c r="D52" s="4">
        <v>2</v>
      </c>
      <c r="E52" s="4" t="s">
        <v>31</v>
      </c>
      <c r="F52" s="4" t="s">
        <v>86</v>
      </c>
      <c r="G52" s="4" t="s">
        <v>120</v>
      </c>
      <c r="H52" s="4" t="s">
        <v>38</v>
      </c>
      <c r="I52" s="4" t="s">
        <v>31</v>
      </c>
      <c r="J52" s="7"/>
      <c r="K52" s="12">
        <f>9345*0.8</f>
        <v>7476</v>
      </c>
      <c r="L52" s="13">
        <v>8</v>
      </c>
    </row>
    <row r="53" spans="1:12">
      <c r="A53" s="4">
        <v>4</v>
      </c>
      <c r="B53" s="6" t="s">
        <v>92</v>
      </c>
      <c r="C53" s="4">
        <v>10</v>
      </c>
      <c r="D53" s="4">
        <v>2</v>
      </c>
      <c r="E53" s="4" t="s">
        <v>31</v>
      </c>
      <c r="F53" s="4" t="s">
        <v>86</v>
      </c>
      <c r="G53" s="4" t="s">
        <v>87</v>
      </c>
      <c r="H53" s="4" t="s">
        <v>38</v>
      </c>
      <c r="I53" s="4" t="s">
        <v>31</v>
      </c>
      <c r="J53" s="7"/>
      <c r="K53" s="12">
        <f>142450*0.8</f>
        <v>113960</v>
      </c>
      <c r="L53" s="13">
        <v>8</v>
      </c>
    </row>
    <row r="54" spans="1:12">
      <c r="A54" s="4">
        <f>A53+1</f>
        <v>5</v>
      </c>
      <c r="B54" s="6" t="s">
        <v>141</v>
      </c>
      <c r="C54" s="4">
        <v>2</v>
      </c>
      <c r="D54" s="4">
        <v>3</v>
      </c>
      <c r="E54" s="4" t="s">
        <v>38</v>
      </c>
      <c r="F54" s="4" t="s">
        <v>89</v>
      </c>
      <c r="G54" s="4" t="s">
        <v>120</v>
      </c>
      <c r="H54" s="4" t="s">
        <v>38</v>
      </c>
      <c r="I54" s="4" t="s">
        <v>31</v>
      </c>
      <c r="J54" s="7"/>
      <c r="K54" s="12">
        <f>4445*0.8</f>
        <v>3556</v>
      </c>
      <c r="L54" s="13">
        <v>4</v>
      </c>
    </row>
    <row r="55" spans="1:12">
      <c r="A55" s="4">
        <v>5</v>
      </c>
      <c r="B55" s="6" t="s">
        <v>142</v>
      </c>
      <c r="C55" s="4">
        <v>2</v>
      </c>
      <c r="D55" s="4">
        <v>2</v>
      </c>
      <c r="E55" s="4" t="s">
        <v>31</v>
      </c>
      <c r="F55" s="4" t="s">
        <v>89</v>
      </c>
      <c r="G55" s="4" t="s">
        <v>87</v>
      </c>
      <c r="H55" s="4" t="s">
        <v>38</v>
      </c>
      <c r="I55" s="4" t="s">
        <v>31</v>
      </c>
      <c r="J55" s="7"/>
      <c r="K55" s="12">
        <f t="shared" ref="K55:K56" si="14">3945*0.8</f>
        <v>3156</v>
      </c>
      <c r="L55" s="13">
        <v>4</v>
      </c>
    </row>
    <row r="56" spans="1:12">
      <c r="A56" s="4">
        <v>5</v>
      </c>
      <c r="B56" s="6" t="s">
        <v>143</v>
      </c>
      <c r="C56" s="4">
        <v>4</v>
      </c>
      <c r="D56" s="4">
        <v>2</v>
      </c>
      <c r="E56" s="4" t="s">
        <v>31</v>
      </c>
      <c r="F56" s="4" t="s">
        <v>86</v>
      </c>
      <c r="G56" s="4" t="s">
        <v>87</v>
      </c>
      <c r="H56" s="4" t="s">
        <v>38</v>
      </c>
      <c r="I56" s="4" t="s">
        <v>38</v>
      </c>
      <c r="J56" s="7"/>
      <c r="K56" s="12">
        <f t="shared" si="14"/>
        <v>3156</v>
      </c>
      <c r="L56" s="13">
        <v>4</v>
      </c>
    </row>
    <row r="57" spans="1:12">
      <c r="A57" s="4">
        <v>5</v>
      </c>
      <c r="B57" s="6" t="s">
        <v>144</v>
      </c>
      <c r="C57" s="4">
        <v>8</v>
      </c>
      <c r="D57" s="4">
        <v>2</v>
      </c>
      <c r="E57" s="4" t="s">
        <v>31</v>
      </c>
      <c r="F57" s="4" t="s">
        <v>89</v>
      </c>
      <c r="G57" s="4" t="s">
        <v>87</v>
      </c>
      <c r="H57" s="4" t="s">
        <v>38</v>
      </c>
      <c r="I57" s="4" t="s">
        <v>38</v>
      </c>
      <c r="J57" s="7"/>
      <c r="K57" s="12">
        <f>58450*0.8</f>
        <v>46760</v>
      </c>
      <c r="L57" s="13">
        <v>4</v>
      </c>
    </row>
    <row r="58" spans="1:12">
      <c r="A58" s="4">
        <v>5</v>
      </c>
      <c r="B58" s="6" t="s">
        <v>145</v>
      </c>
      <c r="C58" s="4">
        <v>2</v>
      </c>
      <c r="D58" s="4">
        <v>3</v>
      </c>
      <c r="E58" s="4" t="s">
        <v>38</v>
      </c>
      <c r="F58" s="4" t="s">
        <v>89</v>
      </c>
      <c r="G58" s="4" t="s">
        <v>120</v>
      </c>
      <c r="H58" s="4" t="s">
        <v>38</v>
      </c>
      <c r="I58" s="4" t="s">
        <v>31</v>
      </c>
      <c r="J58" s="7"/>
      <c r="K58" s="12">
        <f>5945*0.8</f>
        <v>4756</v>
      </c>
      <c r="L58" s="13">
        <v>5</v>
      </c>
    </row>
    <row r="59" spans="1:12">
      <c r="A59" s="4">
        <v>5</v>
      </c>
      <c r="B59" s="6" t="s">
        <v>146</v>
      </c>
      <c r="C59" s="4">
        <v>2</v>
      </c>
      <c r="D59" s="4">
        <v>2</v>
      </c>
      <c r="E59" s="4" t="s">
        <v>31</v>
      </c>
      <c r="F59" s="4" t="s">
        <v>89</v>
      </c>
      <c r="G59" s="4" t="s">
        <v>87</v>
      </c>
      <c r="H59" s="4" t="s">
        <v>38</v>
      </c>
      <c r="I59" s="4" t="s">
        <v>31</v>
      </c>
      <c r="J59" s="7"/>
      <c r="K59" s="12">
        <f t="shared" ref="K59:K60" si="15">5245*0.8</f>
        <v>4196</v>
      </c>
      <c r="L59" s="13">
        <v>5</v>
      </c>
    </row>
    <row r="60" spans="1:12">
      <c r="A60" s="4">
        <v>5</v>
      </c>
      <c r="B60" s="6" t="s">
        <v>147</v>
      </c>
      <c r="C60" s="4">
        <v>4</v>
      </c>
      <c r="D60" s="4">
        <v>2</v>
      </c>
      <c r="E60" s="4" t="s">
        <v>31</v>
      </c>
      <c r="F60" s="4" t="s">
        <v>86</v>
      </c>
      <c r="G60" s="4" t="s">
        <v>87</v>
      </c>
      <c r="H60" s="4" t="s">
        <v>38</v>
      </c>
      <c r="I60" s="4" t="s">
        <v>38</v>
      </c>
      <c r="J60" s="7"/>
      <c r="K60" s="12">
        <f t="shared" si="15"/>
        <v>4196</v>
      </c>
      <c r="L60" s="13">
        <v>5</v>
      </c>
    </row>
    <row r="61" spans="1:12">
      <c r="A61" s="4">
        <v>5</v>
      </c>
      <c r="B61" s="6" t="s">
        <v>148</v>
      </c>
      <c r="C61" s="4">
        <v>8</v>
      </c>
      <c r="D61" s="4">
        <v>2</v>
      </c>
      <c r="E61" s="4" t="s">
        <v>31</v>
      </c>
      <c r="F61" s="4" t="s">
        <v>89</v>
      </c>
      <c r="G61" s="4" t="s">
        <v>87</v>
      </c>
      <c r="H61" s="4" t="s">
        <v>38</v>
      </c>
      <c r="I61" s="4" t="s">
        <v>38</v>
      </c>
      <c r="J61" s="7"/>
      <c r="K61" s="12">
        <f>78450*0.8</f>
        <v>62760</v>
      </c>
      <c r="L61" s="13">
        <v>5</v>
      </c>
    </row>
    <row r="62" spans="1:12">
      <c r="A62" s="4">
        <v>5</v>
      </c>
      <c r="B62" s="6" t="s">
        <v>149</v>
      </c>
      <c r="C62" s="4">
        <v>2</v>
      </c>
      <c r="D62" s="4">
        <v>3</v>
      </c>
      <c r="E62" s="4" t="s">
        <v>38</v>
      </c>
      <c r="F62" s="4" t="s">
        <v>89</v>
      </c>
      <c r="G62" s="4" t="s">
        <v>120</v>
      </c>
      <c r="H62" s="4" t="s">
        <v>38</v>
      </c>
      <c r="I62" s="4" t="s">
        <v>31</v>
      </c>
      <c r="J62" s="7"/>
      <c r="K62" s="12">
        <f>9145*0.8</f>
        <v>7316</v>
      </c>
      <c r="L62" s="13">
        <v>8</v>
      </c>
    </row>
    <row r="63" spans="1:12">
      <c r="A63" s="4">
        <v>5</v>
      </c>
      <c r="B63" s="6" t="s">
        <v>150</v>
      </c>
      <c r="C63" s="4">
        <v>2</v>
      </c>
      <c r="D63" s="4">
        <v>2</v>
      </c>
      <c r="E63" s="4" t="s">
        <v>31</v>
      </c>
      <c r="F63" s="4" t="s">
        <v>89</v>
      </c>
      <c r="G63" s="4" t="s">
        <v>87</v>
      </c>
      <c r="H63" s="4" t="s">
        <v>38</v>
      </c>
      <c r="I63" s="4" t="s">
        <v>31</v>
      </c>
      <c r="J63" s="7"/>
      <c r="K63" s="12">
        <f t="shared" ref="K63:K64" si="16">8145*0.8</f>
        <v>6516</v>
      </c>
      <c r="L63" s="13">
        <v>8</v>
      </c>
    </row>
    <row r="64" spans="1:12">
      <c r="A64" s="4">
        <v>5</v>
      </c>
      <c r="B64" s="6" t="s">
        <v>151</v>
      </c>
      <c r="C64" s="4">
        <v>4</v>
      </c>
      <c r="D64" s="4">
        <v>2</v>
      </c>
      <c r="E64" s="4" t="s">
        <v>31</v>
      </c>
      <c r="F64" s="4" t="s">
        <v>86</v>
      </c>
      <c r="G64" s="4" t="s">
        <v>87</v>
      </c>
      <c r="H64" s="4" t="s">
        <v>38</v>
      </c>
      <c r="I64" s="4" t="s">
        <v>38</v>
      </c>
      <c r="J64" s="7"/>
      <c r="K64" s="12">
        <f t="shared" si="16"/>
        <v>6516</v>
      </c>
      <c r="L64" s="13">
        <v>8</v>
      </c>
    </row>
    <row r="65" spans="1:12">
      <c r="A65" s="4">
        <v>5</v>
      </c>
      <c r="B65" s="6" t="s">
        <v>152</v>
      </c>
      <c r="C65" s="4">
        <v>8</v>
      </c>
      <c r="D65" s="4">
        <v>2</v>
      </c>
      <c r="E65" s="4" t="s">
        <v>31</v>
      </c>
      <c r="F65" s="4" t="s">
        <v>89</v>
      </c>
      <c r="G65" s="4" t="s">
        <v>87</v>
      </c>
      <c r="H65" s="4" t="s">
        <v>38</v>
      </c>
      <c r="I65" s="4" t="s">
        <v>38</v>
      </c>
      <c r="J65" s="7"/>
      <c r="K65" s="12">
        <f>114450*0.8</f>
        <v>91560</v>
      </c>
      <c r="L65" s="13">
        <v>8</v>
      </c>
    </row>
    <row r="66" spans="1:12">
      <c r="A66" s="4">
        <v>6</v>
      </c>
      <c r="B66" s="6" t="s">
        <v>153</v>
      </c>
      <c r="C66" s="4">
        <v>20</v>
      </c>
      <c r="D66" s="4">
        <v>2</v>
      </c>
      <c r="E66" s="4" t="s">
        <v>31</v>
      </c>
      <c r="F66" s="4" t="s">
        <v>86</v>
      </c>
      <c r="G66" s="4" t="s">
        <v>154</v>
      </c>
      <c r="H66" s="4" t="s">
        <v>31</v>
      </c>
      <c r="I66" s="4" t="s">
        <v>38</v>
      </c>
      <c r="J66" s="7"/>
      <c r="K66" s="12">
        <f>5225*0.85</f>
        <v>4441.25</v>
      </c>
      <c r="L66" s="13">
        <v>5</v>
      </c>
    </row>
    <row r="67" spans="1:12">
      <c r="A67" s="4">
        <v>6</v>
      </c>
      <c r="B67" s="6" t="s">
        <v>155</v>
      </c>
      <c r="C67" s="4">
        <v>4</v>
      </c>
      <c r="D67" s="4">
        <v>3</v>
      </c>
      <c r="E67" s="4" t="s">
        <v>38</v>
      </c>
      <c r="F67" s="4" t="s">
        <v>86</v>
      </c>
      <c r="G67" s="4" t="s">
        <v>120</v>
      </c>
      <c r="H67" s="4" t="s">
        <v>31</v>
      </c>
      <c r="I67" s="4" t="s">
        <v>31</v>
      </c>
      <c r="J67" s="7"/>
      <c r="K67" s="12">
        <f>(5225*1.5)*0.85</f>
        <v>6661.875</v>
      </c>
      <c r="L67" s="13">
        <v>5</v>
      </c>
    </row>
    <row r="68" spans="1:12">
      <c r="A68" s="4">
        <v>6</v>
      </c>
      <c r="B68" s="6" t="s">
        <v>156</v>
      </c>
      <c r="C68" s="4">
        <v>20</v>
      </c>
      <c r="D68" s="4">
        <v>2</v>
      </c>
      <c r="E68" s="4" t="s">
        <v>31</v>
      </c>
      <c r="F68" s="4" t="s">
        <v>86</v>
      </c>
      <c r="G68" s="4" t="s">
        <v>154</v>
      </c>
      <c r="H68" s="4" t="s">
        <v>31</v>
      </c>
      <c r="I68" s="4" t="s">
        <v>38</v>
      </c>
      <c r="J68" s="7"/>
      <c r="K68" s="12">
        <f>7001*0.85</f>
        <v>5950.8499999999995</v>
      </c>
      <c r="L68" s="13">
        <v>7</v>
      </c>
    </row>
    <row r="69" spans="1:12">
      <c r="A69" s="4">
        <v>6</v>
      </c>
      <c r="B69" s="6" t="s">
        <v>157</v>
      </c>
      <c r="C69" s="4">
        <v>4</v>
      </c>
      <c r="D69" s="4">
        <v>3</v>
      </c>
      <c r="E69" s="4" t="s">
        <v>38</v>
      </c>
      <c r="F69" s="4" t="s">
        <v>86</v>
      </c>
      <c r="G69" s="4" t="s">
        <v>120</v>
      </c>
      <c r="H69" s="4" t="s">
        <v>31</v>
      </c>
      <c r="I69" s="4" t="s">
        <v>31</v>
      </c>
      <c r="J69" s="7"/>
      <c r="K69" s="12">
        <f>(7001*1.5)*0.85</f>
        <v>8926.2749999999996</v>
      </c>
      <c r="L69" s="13">
        <v>7</v>
      </c>
    </row>
    <row r="70" spans="1:12">
      <c r="A70" s="4">
        <v>7</v>
      </c>
      <c r="B70" s="6" t="s">
        <v>158</v>
      </c>
      <c r="C70" s="4">
        <v>1</v>
      </c>
      <c r="D70" s="4">
        <v>2</v>
      </c>
      <c r="E70" s="4" t="s">
        <v>31</v>
      </c>
      <c r="F70" s="4" t="s">
        <v>89</v>
      </c>
      <c r="G70" s="4" t="s">
        <v>120</v>
      </c>
      <c r="H70" s="4" t="s">
        <v>31</v>
      </c>
      <c r="I70" s="4" t="s">
        <v>31</v>
      </c>
      <c r="J70" s="7"/>
      <c r="K70" s="12">
        <f>4405*0.85</f>
        <v>3744.25</v>
      </c>
      <c r="L70" s="13">
        <v>5</v>
      </c>
    </row>
    <row r="71" spans="1:12">
      <c r="A71" s="4">
        <v>7</v>
      </c>
      <c r="B71" s="6" t="s">
        <v>159</v>
      </c>
      <c r="C71" s="4">
        <v>16</v>
      </c>
      <c r="D71" s="4">
        <v>2</v>
      </c>
      <c r="E71" s="4" t="s">
        <v>31</v>
      </c>
      <c r="F71" s="4" t="s">
        <v>86</v>
      </c>
      <c r="G71" s="4" t="s">
        <v>154</v>
      </c>
      <c r="H71" s="4" t="s">
        <v>31</v>
      </c>
      <c r="I71" s="4" t="s">
        <v>31</v>
      </c>
      <c r="J71" s="7"/>
      <c r="K71" s="12">
        <f t="shared" ref="K71:K72" si="17">4214*0.85</f>
        <v>3581.9</v>
      </c>
      <c r="L71" s="13">
        <v>5</v>
      </c>
    </row>
    <row r="72" spans="1:12">
      <c r="A72" s="4">
        <v>7</v>
      </c>
      <c r="B72" s="6" t="s">
        <v>160</v>
      </c>
      <c r="C72" s="4">
        <v>2</v>
      </c>
      <c r="D72" s="4">
        <v>3</v>
      </c>
      <c r="E72" s="4" t="s">
        <v>38</v>
      </c>
      <c r="F72" s="4" t="s">
        <v>86</v>
      </c>
      <c r="G72" s="4" t="s">
        <v>105</v>
      </c>
      <c r="H72" s="4" t="s">
        <v>31</v>
      </c>
      <c r="I72" s="4" t="s">
        <v>31</v>
      </c>
      <c r="J72" s="7"/>
      <c r="K72" s="12">
        <f t="shared" si="17"/>
        <v>3581.9</v>
      </c>
      <c r="L72" s="13">
        <v>5</v>
      </c>
    </row>
    <row r="73" spans="1:12">
      <c r="A73" s="4">
        <v>7</v>
      </c>
      <c r="B73" s="6" t="s">
        <v>161</v>
      </c>
      <c r="C73" s="4">
        <v>1</v>
      </c>
      <c r="D73" s="4">
        <v>2</v>
      </c>
      <c r="E73" s="4" t="s">
        <v>31</v>
      </c>
      <c r="F73" s="4" t="s">
        <v>86</v>
      </c>
      <c r="G73" s="4" t="s">
        <v>105</v>
      </c>
      <c r="H73" s="4" t="s">
        <v>31</v>
      </c>
      <c r="I73" s="4" t="s">
        <v>31</v>
      </c>
      <c r="J73" s="7"/>
      <c r="K73" s="12">
        <f>3973*0.85</f>
        <v>3377.0499999999997</v>
      </c>
      <c r="L73" s="13">
        <v>5</v>
      </c>
    </row>
    <row r="74" spans="1:12">
      <c r="A74" s="4">
        <v>7</v>
      </c>
      <c r="B74" s="6" t="s">
        <v>162</v>
      </c>
      <c r="C74" s="4">
        <v>1</v>
      </c>
      <c r="D74" s="4">
        <v>2</v>
      </c>
      <c r="E74" s="4" t="s">
        <v>31</v>
      </c>
      <c r="F74" s="4" t="s">
        <v>89</v>
      </c>
      <c r="G74" s="4" t="s">
        <v>120</v>
      </c>
      <c r="H74" s="4" t="s">
        <v>31</v>
      </c>
      <c r="I74" s="4" t="s">
        <v>31</v>
      </c>
      <c r="J74" s="7"/>
      <c r="K74" s="12">
        <f>5940*0.85</f>
        <v>5049</v>
      </c>
      <c r="L74" s="13">
        <v>7</v>
      </c>
    </row>
    <row r="75" spans="1:12">
      <c r="A75" s="4">
        <v>7</v>
      </c>
      <c r="B75" s="6" t="s">
        <v>163</v>
      </c>
      <c r="C75" s="4">
        <v>16</v>
      </c>
      <c r="D75" s="4">
        <v>2</v>
      </c>
      <c r="E75" s="4" t="s">
        <v>31</v>
      </c>
      <c r="F75" s="4" t="s">
        <v>86</v>
      </c>
      <c r="G75" s="4" t="s">
        <v>154</v>
      </c>
      <c r="H75" s="4" t="s">
        <v>31</v>
      </c>
      <c r="I75" s="4" t="s">
        <v>31</v>
      </c>
      <c r="J75" s="7"/>
      <c r="K75" s="12">
        <f t="shared" ref="K75:K76" si="18">5672*0.85</f>
        <v>4821.2</v>
      </c>
      <c r="L75" s="13">
        <v>7</v>
      </c>
    </row>
    <row r="76" spans="1:12">
      <c r="A76" s="4">
        <v>7</v>
      </c>
      <c r="B76" s="6" t="s">
        <v>164</v>
      </c>
      <c r="C76" s="4">
        <v>2</v>
      </c>
      <c r="D76" s="4">
        <v>3</v>
      </c>
      <c r="E76" s="4" t="s">
        <v>38</v>
      </c>
      <c r="F76" s="4" t="s">
        <v>86</v>
      </c>
      <c r="G76" s="4" t="s">
        <v>105</v>
      </c>
      <c r="H76" s="4" t="s">
        <v>31</v>
      </c>
      <c r="I76" s="4" t="s">
        <v>31</v>
      </c>
      <c r="J76" s="7"/>
      <c r="K76" s="12">
        <f t="shared" si="18"/>
        <v>4821.2</v>
      </c>
      <c r="L76" s="13">
        <v>7</v>
      </c>
    </row>
    <row r="77" spans="1:12">
      <c r="A77" s="4">
        <v>7</v>
      </c>
      <c r="B77" s="6" t="s">
        <v>165</v>
      </c>
      <c r="C77" s="4">
        <v>1</v>
      </c>
      <c r="D77" s="4">
        <v>2</v>
      </c>
      <c r="E77" s="4" t="s">
        <v>31</v>
      </c>
      <c r="F77" s="4" t="s">
        <v>86</v>
      </c>
      <c r="G77" s="4" t="s">
        <v>105</v>
      </c>
      <c r="H77" s="4" t="s">
        <v>31</v>
      </c>
      <c r="I77" s="4" t="s">
        <v>31</v>
      </c>
      <c r="J77" s="7"/>
      <c r="K77" s="12">
        <f>5348*0.85</f>
        <v>4545.8</v>
      </c>
      <c r="L77" s="13">
        <v>7</v>
      </c>
    </row>
    <row r="78" spans="1:12">
      <c r="A78" s="4">
        <v>8</v>
      </c>
      <c r="B78" s="6" t="s">
        <v>166</v>
      </c>
      <c r="C78" s="4">
        <v>2</v>
      </c>
      <c r="D78" s="4">
        <v>2</v>
      </c>
      <c r="E78" s="4" t="s">
        <v>31</v>
      </c>
      <c r="F78" s="4" t="s">
        <v>89</v>
      </c>
      <c r="G78" s="4" t="s">
        <v>87</v>
      </c>
      <c r="H78" s="4" t="s">
        <v>38</v>
      </c>
      <c r="I78" s="4" t="s">
        <v>31</v>
      </c>
      <c r="J78" s="7"/>
      <c r="K78" s="14">
        <f t="shared" ref="K78:K79" si="19">3410*0.8</f>
        <v>2728</v>
      </c>
      <c r="L78" s="13">
        <v>4</v>
      </c>
    </row>
    <row r="79" spans="1:12">
      <c r="A79" s="4">
        <v>8</v>
      </c>
      <c r="B79" s="6" t="s">
        <v>167</v>
      </c>
      <c r="C79" s="4">
        <v>4</v>
      </c>
      <c r="D79" s="4">
        <v>2</v>
      </c>
      <c r="E79" s="4" t="s">
        <v>31</v>
      </c>
      <c r="F79" s="4" t="s">
        <v>86</v>
      </c>
      <c r="G79" s="4" t="s">
        <v>87</v>
      </c>
      <c r="H79" s="4" t="s">
        <v>38</v>
      </c>
      <c r="I79" s="4" t="s">
        <v>31</v>
      </c>
      <c r="J79" s="7"/>
      <c r="K79" s="14">
        <f t="shared" si="19"/>
        <v>2728</v>
      </c>
      <c r="L79" s="13">
        <v>4</v>
      </c>
    </row>
    <row r="80" spans="1:12">
      <c r="A80" s="4">
        <v>8</v>
      </c>
      <c r="B80" s="6" t="s">
        <v>168</v>
      </c>
      <c r="C80" s="4">
        <v>1</v>
      </c>
      <c r="D80" s="4">
        <v>2</v>
      </c>
      <c r="E80" s="4" t="s">
        <v>31</v>
      </c>
      <c r="F80" s="4" t="s">
        <v>86</v>
      </c>
      <c r="G80" s="4" t="s">
        <v>105</v>
      </c>
      <c r="H80" s="4" t="s">
        <v>38</v>
      </c>
      <c r="I80" s="4" t="s">
        <v>31</v>
      </c>
      <c r="J80" s="7"/>
      <c r="K80" s="14">
        <f>(3410*1.5)*0.8</f>
        <v>4092</v>
      </c>
      <c r="L80" s="13">
        <v>4</v>
      </c>
    </row>
    <row r="81" spans="1:12">
      <c r="A81" s="4">
        <v>8</v>
      </c>
      <c r="B81" s="6" t="s">
        <v>169</v>
      </c>
      <c r="C81" s="4">
        <v>2</v>
      </c>
      <c r="D81" s="4">
        <v>3</v>
      </c>
      <c r="E81" s="4" t="s">
        <v>38</v>
      </c>
      <c r="F81" s="4" t="s">
        <v>89</v>
      </c>
      <c r="G81" s="4" t="s">
        <v>120</v>
      </c>
      <c r="H81" s="4" t="s">
        <v>38</v>
      </c>
      <c r="I81" s="4" t="s">
        <v>31</v>
      </c>
      <c r="J81" s="7"/>
      <c r="K81" s="14">
        <f>3675*0.8</f>
        <v>2940</v>
      </c>
      <c r="L81" s="13">
        <v>4</v>
      </c>
    </row>
    <row r="82" spans="1:12">
      <c r="A82" s="4">
        <v>8</v>
      </c>
      <c r="B82" s="6" t="s">
        <v>170</v>
      </c>
      <c r="C82" s="4">
        <v>9</v>
      </c>
      <c r="D82" s="4">
        <v>2</v>
      </c>
      <c r="E82" s="4" t="s">
        <v>38</v>
      </c>
      <c r="F82" s="4" t="s">
        <v>86</v>
      </c>
      <c r="G82" s="4" t="s">
        <v>87</v>
      </c>
      <c r="H82" s="4" t="s">
        <v>38</v>
      </c>
      <c r="I82" s="4" t="s">
        <v>31</v>
      </c>
      <c r="J82" s="7"/>
      <c r="K82" s="14">
        <f>50890*0.8</f>
        <v>40712</v>
      </c>
      <c r="L82" s="13">
        <v>4</v>
      </c>
    </row>
    <row r="83" spans="1:12">
      <c r="A83" s="4">
        <v>8</v>
      </c>
      <c r="B83" s="6" t="s">
        <v>171</v>
      </c>
      <c r="C83" s="4">
        <v>2</v>
      </c>
      <c r="D83" s="4">
        <v>2</v>
      </c>
      <c r="E83" s="4" t="s">
        <v>31</v>
      </c>
      <c r="F83" s="4" t="s">
        <v>89</v>
      </c>
      <c r="G83" s="4" t="s">
        <v>87</v>
      </c>
      <c r="H83" s="4" t="s">
        <v>38</v>
      </c>
      <c r="I83" s="4" t="s">
        <v>31</v>
      </c>
      <c r="J83" s="7"/>
      <c r="K83" s="14">
        <f t="shared" ref="K83:K84" si="20">4595*0.8</f>
        <v>3676</v>
      </c>
      <c r="L83" s="13">
        <v>5</v>
      </c>
    </row>
    <row r="84" spans="1:12">
      <c r="A84" s="4">
        <v>8</v>
      </c>
      <c r="B84" s="6" t="s">
        <v>172</v>
      </c>
      <c r="C84" s="4">
        <v>4</v>
      </c>
      <c r="D84" s="4">
        <v>2</v>
      </c>
      <c r="E84" s="4" t="s">
        <v>31</v>
      </c>
      <c r="F84" s="4" t="s">
        <v>86</v>
      </c>
      <c r="G84" s="4" t="s">
        <v>87</v>
      </c>
      <c r="H84" s="4" t="s">
        <v>38</v>
      </c>
      <c r="I84" s="4" t="s">
        <v>31</v>
      </c>
      <c r="J84" s="7"/>
      <c r="K84" s="14">
        <f t="shared" si="20"/>
        <v>3676</v>
      </c>
      <c r="L84" s="13">
        <v>5</v>
      </c>
    </row>
    <row r="85" spans="1:12">
      <c r="A85" s="4">
        <v>8</v>
      </c>
      <c r="B85" s="6" t="s">
        <v>173</v>
      </c>
      <c r="C85" s="4">
        <v>1</v>
      </c>
      <c r="D85" s="4">
        <v>2</v>
      </c>
      <c r="E85" s="4" t="s">
        <v>31</v>
      </c>
      <c r="F85" s="4" t="s">
        <v>86</v>
      </c>
      <c r="G85" s="4" t="s">
        <v>105</v>
      </c>
      <c r="H85" s="4" t="s">
        <v>38</v>
      </c>
      <c r="I85" s="4" t="s">
        <v>31</v>
      </c>
      <c r="J85" s="7"/>
      <c r="K85" s="14">
        <f>(4595*1.5)*0.8</f>
        <v>5514</v>
      </c>
      <c r="L85" s="13">
        <v>5</v>
      </c>
    </row>
    <row r="86" spans="1:12">
      <c r="A86" s="4">
        <v>8</v>
      </c>
      <c r="B86" s="6" t="s">
        <v>174</v>
      </c>
      <c r="C86" s="4">
        <v>2</v>
      </c>
      <c r="D86" s="4">
        <v>3</v>
      </c>
      <c r="E86" s="4" t="s">
        <v>38</v>
      </c>
      <c r="F86" s="4" t="s">
        <v>89</v>
      </c>
      <c r="G86" s="4" t="s">
        <v>120</v>
      </c>
      <c r="H86" s="4" t="s">
        <v>38</v>
      </c>
      <c r="I86" s="4" t="s">
        <v>31</v>
      </c>
      <c r="J86" s="7"/>
      <c r="K86" s="14">
        <f>4950*0.8</f>
        <v>3960</v>
      </c>
      <c r="L86" s="13">
        <v>5</v>
      </c>
    </row>
    <row r="87" spans="1:12">
      <c r="A87" s="4">
        <v>8</v>
      </c>
      <c r="B87" s="6" t="s">
        <v>175</v>
      </c>
      <c r="C87" s="4">
        <v>9</v>
      </c>
      <c r="D87" s="4">
        <v>2</v>
      </c>
      <c r="E87" s="4" t="s">
        <v>38</v>
      </c>
      <c r="F87" s="4" t="s">
        <v>86</v>
      </c>
      <c r="G87" s="4" t="s">
        <v>87</v>
      </c>
      <c r="H87" s="4" t="s">
        <v>38</v>
      </c>
      <c r="I87" s="4" t="s">
        <v>31</v>
      </c>
      <c r="J87" s="7"/>
      <c r="K87" s="14">
        <f>68575*0.8</f>
        <v>54860</v>
      </c>
      <c r="L87" s="13">
        <v>5</v>
      </c>
    </row>
    <row r="88" spans="1:12">
      <c r="A88" s="4">
        <v>8</v>
      </c>
      <c r="B88" s="6" t="s">
        <v>176</v>
      </c>
      <c r="C88" s="4">
        <v>2</v>
      </c>
      <c r="D88" s="4">
        <v>2</v>
      </c>
      <c r="E88" s="4" t="s">
        <v>31</v>
      </c>
      <c r="F88" s="4" t="s">
        <v>89</v>
      </c>
      <c r="G88" s="4" t="s">
        <v>87</v>
      </c>
      <c r="H88" s="4" t="s">
        <v>38</v>
      </c>
      <c r="I88" s="4" t="s">
        <v>31</v>
      </c>
      <c r="J88" s="7"/>
      <c r="K88" s="14">
        <f t="shared" ref="K88:K89" si="21">5510*0.8</f>
        <v>4408</v>
      </c>
      <c r="L88" s="13">
        <v>6</v>
      </c>
    </row>
    <row r="89" spans="1:12">
      <c r="A89" s="4">
        <v>8</v>
      </c>
      <c r="B89" s="6" t="s">
        <v>177</v>
      </c>
      <c r="C89" s="4">
        <v>4</v>
      </c>
      <c r="D89" s="4">
        <v>2</v>
      </c>
      <c r="E89" s="4" t="s">
        <v>31</v>
      </c>
      <c r="F89" s="4" t="s">
        <v>86</v>
      </c>
      <c r="G89" s="4" t="s">
        <v>87</v>
      </c>
      <c r="H89" s="4" t="s">
        <v>38</v>
      </c>
      <c r="I89" s="4" t="s">
        <v>31</v>
      </c>
      <c r="J89" s="7"/>
      <c r="K89" s="14">
        <f t="shared" si="21"/>
        <v>4408</v>
      </c>
      <c r="L89" s="13">
        <v>6</v>
      </c>
    </row>
    <row r="90" spans="1:12">
      <c r="A90" s="4">
        <v>8</v>
      </c>
      <c r="B90" s="6" t="s">
        <v>178</v>
      </c>
      <c r="C90" s="4">
        <v>1</v>
      </c>
      <c r="D90" s="4">
        <v>2</v>
      </c>
      <c r="E90" s="4" t="s">
        <v>31</v>
      </c>
      <c r="F90" s="4" t="s">
        <v>86</v>
      </c>
      <c r="G90" s="4" t="s">
        <v>105</v>
      </c>
      <c r="H90" s="4" t="s">
        <v>38</v>
      </c>
      <c r="I90" s="4" t="s">
        <v>31</v>
      </c>
      <c r="J90" s="7"/>
      <c r="K90" s="14">
        <f>(5510*1.5)*0.8</f>
        <v>6612</v>
      </c>
      <c r="L90" s="13">
        <v>6</v>
      </c>
    </row>
    <row r="91" spans="1:12">
      <c r="A91" s="4">
        <v>8</v>
      </c>
      <c r="B91" s="6" t="s">
        <v>179</v>
      </c>
      <c r="C91" s="4">
        <v>2</v>
      </c>
      <c r="D91" s="4">
        <v>3</v>
      </c>
      <c r="E91" s="4" t="s">
        <v>38</v>
      </c>
      <c r="F91" s="4" t="s">
        <v>89</v>
      </c>
      <c r="G91" s="4" t="s">
        <v>120</v>
      </c>
      <c r="H91" s="4" t="s">
        <v>38</v>
      </c>
      <c r="I91" s="4" t="s">
        <v>31</v>
      </c>
      <c r="J91" s="7"/>
      <c r="K91" s="14">
        <f>5950*0.8</f>
        <v>4760</v>
      </c>
      <c r="L91" s="13">
        <v>6</v>
      </c>
    </row>
    <row r="92" spans="1:12">
      <c r="A92" s="4">
        <v>8</v>
      </c>
      <c r="B92" s="6" t="s">
        <v>180</v>
      </c>
      <c r="C92" s="4">
        <v>9</v>
      </c>
      <c r="D92" s="4">
        <v>2</v>
      </c>
      <c r="E92" s="4" t="s">
        <v>38</v>
      </c>
      <c r="F92" s="4" t="s">
        <v>86</v>
      </c>
      <c r="G92" s="4" t="s">
        <v>87</v>
      </c>
      <c r="H92" s="4" t="s">
        <v>38</v>
      </c>
      <c r="I92" s="4" t="s">
        <v>31</v>
      </c>
      <c r="J92" s="7"/>
      <c r="K92" s="14">
        <f>82320*0.8</f>
        <v>65856</v>
      </c>
      <c r="L92" s="13">
        <v>6</v>
      </c>
    </row>
    <row r="93" spans="1:12">
      <c r="A93" s="4">
        <v>8</v>
      </c>
      <c r="B93" s="6" t="s">
        <v>181</v>
      </c>
      <c r="C93" s="4">
        <v>2</v>
      </c>
      <c r="D93" s="4">
        <v>2</v>
      </c>
      <c r="E93" s="4" t="s">
        <v>31</v>
      </c>
      <c r="F93" s="4" t="s">
        <v>89</v>
      </c>
      <c r="G93" s="4" t="s">
        <v>87</v>
      </c>
      <c r="H93" s="4" t="s">
        <v>38</v>
      </c>
      <c r="I93" s="4" t="s">
        <v>31</v>
      </c>
      <c r="J93" s="7"/>
      <c r="K93" s="14">
        <f t="shared" ref="K93:K94" si="22">7225*0.8</f>
        <v>5780</v>
      </c>
      <c r="L93" s="13">
        <v>8</v>
      </c>
    </row>
    <row r="94" spans="1:12">
      <c r="A94" s="4">
        <v>8</v>
      </c>
      <c r="B94" s="6" t="s">
        <v>182</v>
      </c>
      <c r="C94" s="4">
        <v>4</v>
      </c>
      <c r="D94" s="4">
        <v>2</v>
      </c>
      <c r="E94" s="4" t="s">
        <v>31</v>
      </c>
      <c r="F94" s="4" t="s">
        <v>86</v>
      </c>
      <c r="G94" s="4" t="s">
        <v>87</v>
      </c>
      <c r="H94" s="4" t="s">
        <v>38</v>
      </c>
      <c r="I94" s="4" t="s">
        <v>31</v>
      </c>
      <c r="J94" s="7"/>
      <c r="K94" s="14">
        <f t="shared" si="22"/>
        <v>5780</v>
      </c>
      <c r="L94" s="13">
        <v>8</v>
      </c>
    </row>
    <row r="95" spans="1:12">
      <c r="A95" s="4">
        <v>8</v>
      </c>
      <c r="B95" s="6" t="s">
        <v>183</v>
      </c>
      <c r="C95" s="4">
        <v>1</v>
      </c>
      <c r="D95" s="4">
        <v>2</v>
      </c>
      <c r="E95" s="4" t="s">
        <v>31</v>
      </c>
      <c r="F95" s="4" t="s">
        <v>86</v>
      </c>
      <c r="G95" s="4" t="s">
        <v>105</v>
      </c>
      <c r="H95" s="4" t="s">
        <v>38</v>
      </c>
      <c r="I95" s="4" t="s">
        <v>31</v>
      </c>
      <c r="J95" s="7"/>
      <c r="K95" s="14">
        <f>(7225*1.5)*0.8</f>
        <v>8670</v>
      </c>
      <c r="L95" s="13">
        <v>8</v>
      </c>
    </row>
    <row r="96" spans="1:12">
      <c r="A96" s="4">
        <v>8</v>
      </c>
      <c r="B96" s="6" t="s">
        <v>184</v>
      </c>
      <c r="C96" s="4">
        <v>2</v>
      </c>
      <c r="D96" s="4">
        <v>3</v>
      </c>
      <c r="E96" s="4" t="s">
        <v>38</v>
      </c>
      <c r="F96" s="4" t="s">
        <v>89</v>
      </c>
      <c r="G96" s="4" t="s">
        <v>120</v>
      </c>
      <c r="H96" s="4" t="s">
        <v>38</v>
      </c>
      <c r="I96" s="4" t="s">
        <v>31</v>
      </c>
      <c r="J96" s="7"/>
      <c r="K96" s="14">
        <f>7850*0.8</f>
        <v>6280</v>
      </c>
      <c r="L96" s="13">
        <v>8</v>
      </c>
    </row>
    <row r="97" spans="1:12">
      <c r="A97" s="4">
        <v>8</v>
      </c>
      <c r="B97" s="6" t="s">
        <v>111</v>
      </c>
      <c r="C97" s="4">
        <v>9</v>
      </c>
      <c r="D97" s="4">
        <v>2</v>
      </c>
      <c r="E97" s="4" t="s">
        <v>38</v>
      </c>
      <c r="F97" s="4" t="s">
        <v>86</v>
      </c>
      <c r="G97" s="4" t="s">
        <v>87</v>
      </c>
      <c r="H97" s="4" t="s">
        <v>38</v>
      </c>
      <c r="I97" s="4" t="s">
        <v>31</v>
      </c>
      <c r="J97" s="7"/>
      <c r="K97" s="14">
        <f>107825*0.8</f>
        <v>86260</v>
      </c>
      <c r="L97" s="13">
        <v>8</v>
      </c>
    </row>
    <row r="98" spans="1:12">
      <c r="A98" s="4"/>
      <c r="B98" s="6"/>
      <c r="C98" s="5"/>
      <c r="D98" s="5"/>
      <c r="E98" s="5"/>
      <c r="F98" s="5"/>
      <c r="G98" s="5"/>
      <c r="H98" s="5"/>
      <c r="I98" s="5"/>
      <c r="J98" s="7"/>
      <c r="K98" s="5"/>
    </row>
    <row r="99" spans="1:12">
      <c r="A99" s="4"/>
      <c r="B99" s="6"/>
      <c r="C99" s="5"/>
      <c r="D99" s="5"/>
      <c r="E99" s="5"/>
      <c r="F99" s="5"/>
      <c r="G99" s="5"/>
      <c r="H99" s="5"/>
      <c r="I99" s="5"/>
      <c r="J99" s="7"/>
      <c r="K99" s="5"/>
    </row>
    <row r="100" spans="1:12">
      <c r="A100" s="4"/>
      <c r="B100" s="6"/>
      <c r="C100" s="5"/>
      <c r="D100" s="5"/>
      <c r="E100" s="5"/>
      <c r="F100" s="5"/>
      <c r="G100" s="5"/>
      <c r="H100" s="5"/>
      <c r="I100" s="5"/>
      <c r="J100" s="7"/>
      <c r="K100" s="5"/>
    </row>
    <row r="101" spans="1:12">
      <c r="A101" s="4"/>
      <c r="B101" s="6"/>
      <c r="C101" s="5"/>
      <c r="D101" s="5"/>
      <c r="E101" s="5"/>
      <c r="F101" s="5"/>
      <c r="G101" s="5"/>
      <c r="H101" s="5"/>
      <c r="I101" s="5"/>
      <c r="J101" s="7"/>
      <c r="K101" s="5"/>
    </row>
    <row r="102" spans="1:12">
      <c r="A102" s="4"/>
      <c r="B102" s="6"/>
      <c r="C102" s="5"/>
      <c r="D102" s="5"/>
      <c r="E102" s="5"/>
      <c r="F102" s="5"/>
      <c r="G102" s="5"/>
      <c r="H102" s="5"/>
      <c r="I102" s="5"/>
      <c r="J102" s="7"/>
      <c r="K102" s="5"/>
    </row>
    <row r="103" spans="1:12">
      <c r="A103" s="4"/>
      <c r="B103" s="6"/>
      <c r="C103" s="5"/>
      <c r="D103" s="5"/>
      <c r="E103" s="5"/>
      <c r="F103" s="5"/>
      <c r="G103" s="5"/>
      <c r="H103" s="5"/>
      <c r="I103" s="5"/>
      <c r="J103" s="7"/>
      <c r="K103" s="5"/>
    </row>
    <row r="104" spans="1:12">
      <c r="A104" s="4"/>
      <c r="B104" s="6"/>
      <c r="C104" s="5"/>
      <c r="D104" s="5"/>
      <c r="E104" s="5"/>
      <c r="F104" s="5"/>
      <c r="G104" s="5"/>
      <c r="H104" s="5"/>
      <c r="I104" s="5"/>
      <c r="J104" s="7"/>
      <c r="K104" s="5"/>
    </row>
    <row r="105" spans="1:12">
      <c r="A105" s="4"/>
      <c r="B105" s="6"/>
      <c r="C105" s="5"/>
      <c r="D105" s="5"/>
      <c r="E105" s="5"/>
      <c r="F105" s="5"/>
      <c r="G105" s="5"/>
      <c r="H105" s="5"/>
      <c r="I105" s="5"/>
      <c r="J105" s="7"/>
      <c r="K105" s="5"/>
    </row>
    <row r="106" spans="1:12">
      <c r="A106" s="4"/>
      <c r="B106" s="6"/>
      <c r="C106" s="5"/>
      <c r="D106" s="5"/>
      <c r="E106" s="5"/>
      <c r="F106" s="5"/>
      <c r="G106" s="5"/>
      <c r="H106" s="5"/>
      <c r="I106" s="5"/>
      <c r="J106" s="7"/>
      <c r="K106" s="5"/>
    </row>
    <row r="107" spans="1:12">
      <c r="A107" s="4"/>
      <c r="B107" s="6"/>
      <c r="C107" s="5"/>
      <c r="D107" s="5"/>
      <c r="E107" s="5"/>
      <c r="F107" s="5"/>
      <c r="G107" s="5"/>
      <c r="H107" s="5"/>
      <c r="I107" s="5"/>
      <c r="J107" s="7"/>
      <c r="K107" s="5"/>
    </row>
    <row r="108" spans="1:12">
      <c r="A108" s="4"/>
      <c r="B108" s="6"/>
      <c r="C108" s="5"/>
      <c r="D108" s="5"/>
      <c r="E108" s="5"/>
      <c r="F108" s="5"/>
      <c r="G108" s="5"/>
      <c r="H108" s="5"/>
      <c r="I108" s="5"/>
      <c r="J108" s="7"/>
      <c r="K108" s="5"/>
    </row>
    <row r="109" spans="1:12">
      <c r="A109" s="4"/>
      <c r="B109" s="6"/>
      <c r="C109" s="5"/>
      <c r="D109" s="5"/>
      <c r="E109" s="5"/>
      <c r="F109" s="5"/>
      <c r="G109" s="5"/>
      <c r="H109" s="5"/>
      <c r="I109" s="5"/>
      <c r="J109" s="7"/>
      <c r="K109" s="5"/>
    </row>
    <row r="110" spans="1:12">
      <c r="A110" s="4"/>
      <c r="B110" s="6"/>
      <c r="C110" s="5"/>
      <c r="D110" s="5"/>
      <c r="E110" s="5"/>
      <c r="F110" s="5"/>
      <c r="G110" s="5"/>
      <c r="H110" s="5"/>
      <c r="I110" s="5"/>
      <c r="J110" s="7"/>
      <c r="K110" s="5"/>
    </row>
    <row r="111" spans="1:12">
      <c r="A111" s="4"/>
      <c r="B111" s="6"/>
      <c r="C111" s="5"/>
      <c r="D111" s="5"/>
      <c r="E111" s="5"/>
      <c r="F111" s="5"/>
      <c r="G111" s="5"/>
      <c r="H111" s="5"/>
      <c r="I111" s="5"/>
      <c r="J111" s="7"/>
      <c r="K111" s="5"/>
    </row>
    <row r="112" spans="1:12">
      <c r="A112" s="4"/>
      <c r="B112" s="6"/>
      <c r="C112" s="5"/>
      <c r="D112" s="5"/>
      <c r="E112" s="5"/>
      <c r="F112" s="5"/>
      <c r="G112" s="5"/>
      <c r="H112" s="5"/>
      <c r="I112" s="5"/>
      <c r="J112" s="7"/>
      <c r="K112" s="5"/>
    </row>
    <row r="113" spans="1:11">
      <c r="A113" s="4"/>
      <c r="B113" s="6"/>
      <c r="C113" s="5"/>
      <c r="D113" s="5"/>
      <c r="E113" s="5"/>
      <c r="F113" s="5"/>
      <c r="G113" s="5"/>
      <c r="H113" s="5"/>
      <c r="I113" s="5"/>
      <c r="J113" s="7"/>
      <c r="K113" s="5"/>
    </row>
    <row r="114" spans="1:11">
      <c r="A114" s="4"/>
      <c r="B114" s="6"/>
      <c r="C114" s="5"/>
      <c r="D114" s="5"/>
      <c r="E114" s="5"/>
      <c r="F114" s="5"/>
      <c r="G114" s="5"/>
      <c r="H114" s="5"/>
      <c r="I114" s="5"/>
      <c r="J114" s="7"/>
      <c r="K114" s="5"/>
    </row>
    <row r="115" spans="1:11">
      <c r="A115" s="4"/>
      <c r="B115" s="6"/>
      <c r="C115" s="5"/>
      <c r="D115" s="5"/>
      <c r="E115" s="5"/>
      <c r="F115" s="5"/>
      <c r="G115" s="5"/>
      <c r="H115" s="5"/>
      <c r="I115" s="5"/>
      <c r="J115" s="7"/>
      <c r="K115" s="5"/>
    </row>
    <row r="116" spans="1:11">
      <c r="A116" s="4"/>
      <c r="B116" s="6"/>
      <c r="C116" s="5"/>
      <c r="D116" s="5"/>
      <c r="E116" s="5"/>
      <c r="F116" s="5"/>
      <c r="G116" s="5"/>
      <c r="H116" s="5"/>
      <c r="I116" s="5"/>
      <c r="J116" s="7"/>
      <c r="K116" s="5"/>
    </row>
    <row r="117" spans="1:11">
      <c r="A117" s="4"/>
      <c r="B117" s="6"/>
      <c r="C117" s="5"/>
      <c r="D117" s="5"/>
      <c r="E117" s="5"/>
      <c r="F117" s="5"/>
      <c r="G117" s="5"/>
      <c r="H117" s="5"/>
      <c r="I117" s="5"/>
      <c r="J117" s="7"/>
      <c r="K117" s="5"/>
    </row>
    <row r="118" spans="1:11">
      <c r="A118" s="4"/>
      <c r="B118" s="6"/>
      <c r="C118" s="5"/>
      <c r="D118" s="5"/>
      <c r="E118" s="5"/>
      <c r="F118" s="5"/>
      <c r="G118" s="5"/>
      <c r="H118" s="5"/>
      <c r="I118" s="5"/>
      <c r="J118" s="7"/>
      <c r="K118" s="5"/>
    </row>
    <row r="119" spans="1:11">
      <c r="A119" s="4"/>
      <c r="B119" s="6"/>
      <c r="C119" s="5"/>
      <c r="D119" s="5"/>
      <c r="E119" s="5"/>
      <c r="F119" s="5"/>
      <c r="G119" s="5"/>
      <c r="H119" s="5"/>
      <c r="I119" s="5"/>
      <c r="J119" s="7"/>
      <c r="K119" s="5"/>
    </row>
    <row r="120" spans="1:11">
      <c r="A120" s="4"/>
      <c r="B120" s="6"/>
      <c r="C120" s="5"/>
      <c r="D120" s="5"/>
      <c r="E120" s="5"/>
      <c r="F120" s="5"/>
      <c r="G120" s="5"/>
      <c r="H120" s="5"/>
      <c r="I120" s="5"/>
      <c r="J120" s="7"/>
      <c r="K120" s="5"/>
    </row>
    <row r="121" spans="1:11">
      <c r="A121" s="4"/>
      <c r="B121" s="6"/>
      <c r="C121" s="5"/>
      <c r="D121" s="5"/>
      <c r="E121" s="5"/>
      <c r="F121" s="5"/>
      <c r="G121" s="5"/>
      <c r="H121" s="5"/>
      <c r="I121" s="5"/>
      <c r="J121" s="7"/>
      <c r="K121" s="5"/>
    </row>
    <row r="122" spans="1:11">
      <c r="A122" s="4"/>
      <c r="B122" s="6"/>
      <c r="C122" s="5"/>
      <c r="D122" s="5"/>
      <c r="E122" s="5"/>
      <c r="F122" s="5"/>
      <c r="G122" s="5"/>
      <c r="H122" s="5"/>
      <c r="I122" s="5"/>
      <c r="J122" s="7"/>
      <c r="K122" s="5"/>
    </row>
    <row r="123" spans="1:11">
      <c r="A123" s="4"/>
      <c r="B123" s="6"/>
      <c r="C123" s="5"/>
      <c r="D123" s="5"/>
      <c r="E123" s="5"/>
      <c r="F123" s="5"/>
      <c r="G123" s="5"/>
      <c r="H123" s="5"/>
      <c r="I123" s="5"/>
      <c r="J123" s="7"/>
      <c r="K123" s="5"/>
    </row>
    <row r="124" spans="1:11">
      <c r="A124" s="4"/>
      <c r="B124" s="6"/>
      <c r="C124" s="5"/>
      <c r="D124" s="5"/>
      <c r="E124" s="5"/>
      <c r="F124" s="5"/>
      <c r="G124" s="5"/>
      <c r="H124" s="5"/>
      <c r="I124" s="5"/>
      <c r="J124" s="7"/>
      <c r="K124" s="5"/>
    </row>
    <row r="125" spans="1:11">
      <c r="A125" s="4"/>
      <c r="B125" s="6"/>
      <c r="C125" s="5"/>
      <c r="D125" s="5"/>
      <c r="E125" s="5"/>
      <c r="F125" s="5"/>
      <c r="G125" s="5"/>
      <c r="H125" s="5"/>
      <c r="I125" s="5"/>
      <c r="J125" s="7"/>
      <c r="K125" s="5"/>
    </row>
    <row r="126" spans="1:11">
      <c r="A126" s="4"/>
      <c r="B126" s="6"/>
      <c r="C126" s="5"/>
      <c r="D126" s="5"/>
      <c r="E126" s="5"/>
      <c r="F126" s="5"/>
      <c r="G126" s="5"/>
      <c r="H126" s="5"/>
      <c r="I126" s="5"/>
      <c r="J126" s="7"/>
      <c r="K126" s="5"/>
    </row>
    <row r="127" spans="1:11">
      <c r="A127" s="4"/>
      <c r="B127" s="6"/>
      <c r="C127" s="5"/>
      <c r="D127" s="5"/>
      <c r="E127" s="5"/>
      <c r="F127" s="5"/>
      <c r="G127" s="5"/>
      <c r="H127" s="5"/>
      <c r="I127" s="5"/>
      <c r="J127" s="7"/>
      <c r="K127" s="5"/>
    </row>
    <row r="128" spans="1:11">
      <c r="A128" s="4"/>
      <c r="B128" s="6"/>
      <c r="C128" s="5"/>
      <c r="D128" s="5"/>
      <c r="E128" s="5"/>
      <c r="F128" s="5"/>
      <c r="G128" s="5"/>
      <c r="H128" s="5"/>
      <c r="I128" s="5"/>
      <c r="J128" s="7"/>
      <c r="K128" s="5"/>
    </row>
    <row r="129" spans="1:11">
      <c r="A129" s="4"/>
      <c r="B129" s="6"/>
      <c r="C129" s="5"/>
      <c r="D129" s="5"/>
      <c r="E129" s="5"/>
      <c r="F129" s="5"/>
      <c r="G129" s="5"/>
      <c r="H129" s="5"/>
      <c r="I129" s="5"/>
      <c r="J129" s="7"/>
      <c r="K129" s="5"/>
    </row>
    <row r="130" spans="1:11">
      <c r="A130" s="4"/>
      <c r="B130" s="6"/>
      <c r="C130" s="5"/>
      <c r="D130" s="5"/>
      <c r="E130" s="5"/>
      <c r="F130" s="5"/>
      <c r="G130" s="5"/>
      <c r="H130" s="5"/>
      <c r="I130" s="5"/>
      <c r="J130" s="7"/>
      <c r="K130" s="5"/>
    </row>
    <row r="131" spans="1:11">
      <c r="A131" s="4"/>
      <c r="B131" s="6"/>
      <c r="C131" s="5"/>
      <c r="D131" s="5"/>
      <c r="E131" s="5"/>
      <c r="F131" s="5"/>
      <c r="G131" s="5"/>
      <c r="H131" s="5"/>
      <c r="I131" s="5"/>
      <c r="J131" s="7"/>
      <c r="K131" s="5"/>
    </row>
    <row r="132" spans="1:11">
      <c r="A132" s="4"/>
      <c r="B132" s="6"/>
      <c r="C132" s="5"/>
      <c r="D132" s="5"/>
      <c r="E132" s="5"/>
      <c r="F132" s="5"/>
      <c r="G132" s="5"/>
      <c r="H132" s="5"/>
      <c r="I132" s="5"/>
      <c r="J132" s="7"/>
      <c r="K132" s="5"/>
    </row>
    <row r="133" spans="1:11">
      <c r="A133" s="4"/>
      <c r="B133" s="6"/>
      <c r="C133" s="5"/>
      <c r="D133" s="5"/>
      <c r="E133" s="5"/>
      <c r="F133" s="5"/>
      <c r="G133" s="5"/>
      <c r="H133" s="5"/>
      <c r="I133" s="5"/>
      <c r="J133" s="7"/>
      <c r="K133" s="5"/>
    </row>
    <row r="134" spans="1:11">
      <c r="A134" s="4"/>
      <c r="B134" s="6"/>
      <c r="C134" s="5"/>
      <c r="D134" s="5"/>
      <c r="E134" s="5"/>
      <c r="F134" s="5"/>
      <c r="G134" s="5"/>
      <c r="H134" s="5"/>
      <c r="I134" s="5"/>
      <c r="J134" s="7"/>
      <c r="K134" s="5"/>
    </row>
    <row r="135" spans="1:11">
      <c r="A135" s="4"/>
      <c r="B135" s="6"/>
      <c r="C135" s="5"/>
      <c r="D135" s="5"/>
      <c r="E135" s="5"/>
      <c r="F135" s="5"/>
      <c r="G135" s="5"/>
      <c r="H135" s="5"/>
      <c r="I135" s="5"/>
      <c r="J135" s="7"/>
      <c r="K135" s="5"/>
    </row>
    <row r="136" spans="1:11">
      <c r="A136" s="4"/>
      <c r="B136" s="6"/>
      <c r="C136" s="5"/>
      <c r="D136" s="5"/>
      <c r="E136" s="5"/>
      <c r="F136" s="5"/>
      <c r="G136" s="5"/>
      <c r="H136" s="5"/>
      <c r="I136" s="5"/>
      <c r="J136" s="7"/>
      <c r="K136" s="5"/>
    </row>
    <row r="137" spans="1:11">
      <c r="A137" s="4"/>
      <c r="B137" s="6"/>
      <c r="C137" s="5"/>
      <c r="D137" s="5"/>
      <c r="E137" s="5"/>
      <c r="F137" s="5"/>
      <c r="G137" s="5"/>
      <c r="H137" s="5"/>
      <c r="I137" s="5"/>
      <c r="J137" s="7"/>
      <c r="K137" s="5"/>
    </row>
    <row r="138" spans="1:11">
      <c r="A138" s="4"/>
      <c r="B138" s="6"/>
      <c r="C138" s="5"/>
      <c r="D138" s="5"/>
      <c r="E138" s="5"/>
      <c r="F138" s="5"/>
      <c r="G138" s="5"/>
      <c r="H138" s="5"/>
      <c r="I138" s="5"/>
      <c r="J138" s="7"/>
      <c r="K138" s="5"/>
    </row>
    <row r="139" spans="1:11">
      <c r="A139" s="4"/>
      <c r="B139" s="6"/>
      <c r="C139" s="5"/>
      <c r="D139" s="5"/>
      <c r="E139" s="5"/>
      <c r="F139" s="5"/>
      <c r="G139" s="5"/>
      <c r="H139" s="5"/>
      <c r="I139" s="5"/>
      <c r="J139" s="7"/>
      <c r="K139" s="5"/>
    </row>
    <row r="140" spans="1:11">
      <c r="A140" s="4"/>
      <c r="B140" s="6"/>
      <c r="C140" s="5"/>
      <c r="D140" s="5"/>
      <c r="E140" s="5"/>
      <c r="F140" s="5"/>
      <c r="G140" s="5"/>
      <c r="H140" s="5"/>
      <c r="I140" s="5"/>
      <c r="J140" s="7"/>
      <c r="K140" s="5"/>
    </row>
    <row r="141" spans="1:11">
      <c r="A141" s="4"/>
      <c r="B141" s="6"/>
      <c r="C141" s="5"/>
      <c r="D141" s="5"/>
      <c r="E141" s="5"/>
      <c r="F141" s="5"/>
      <c r="G141" s="5"/>
      <c r="H141" s="5"/>
      <c r="I141" s="5"/>
      <c r="J141" s="7"/>
      <c r="K141" s="5"/>
    </row>
    <row r="142" spans="1:11">
      <c r="A142" s="4"/>
      <c r="B142" s="6"/>
      <c r="C142" s="5"/>
      <c r="D142" s="5"/>
      <c r="E142" s="5"/>
      <c r="F142" s="5"/>
      <c r="G142" s="5"/>
      <c r="H142" s="5"/>
      <c r="I142" s="5"/>
      <c r="J142" s="7"/>
      <c r="K142" s="5"/>
    </row>
    <row r="143" spans="1:11">
      <c r="A143" s="4"/>
      <c r="B143" s="6"/>
      <c r="C143" s="5"/>
      <c r="D143" s="5"/>
      <c r="E143" s="5"/>
      <c r="F143" s="5"/>
      <c r="G143" s="5"/>
      <c r="H143" s="5"/>
      <c r="I143" s="5"/>
      <c r="J143" s="7"/>
      <c r="K143" s="5"/>
    </row>
    <row r="144" spans="1:11">
      <c r="A144" s="4"/>
      <c r="B144" s="6"/>
      <c r="C144" s="5"/>
      <c r="D144" s="5"/>
      <c r="E144" s="5"/>
      <c r="F144" s="5"/>
      <c r="G144" s="5"/>
      <c r="H144" s="5"/>
      <c r="I144" s="5"/>
      <c r="J144" s="7"/>
      <c r="K144" s="5"/>
    </row>
    <row r="145" spans="1:11">
      <c r="A145" s="4"/>
      <c r="B145" s="6"/>
      <c r="C145" s="5"/>
      <c r="D145" s="5"/>
      <c r="E145" s="5"/>
      <c r="F145" s="5"/>
      <c r="G145" s="5"/>
      <c r="H145" s="5"/>
      <c r="I145" s="5"/>
      <c r="J145" s="7"/>
      <c r="K145" s="5"/>
    </row>
    <row r="146" spans="1:11">
      <c r="A146" s="4"/>
      <c r="B146" s="6"/>
      <c r="C146" s="5"/>
      <c r="D146" s="5"/>
      <c r="E146" s="5"/>
      <c r="F146" s="5"/>
      <c r="G146" s="5"/>
      <c r="H146" s="5"/>
      <c r="I146" s="5"/>
      <c r="J146" s="7"/>
      <c r="K146" s="5"/>
    </row>
    <row r="147" spans="1:11">
      <c r="A147" s="4"/>
      <c r="B147" s="6"/>
      <c r="C147" s="5"/>
      <c r="D147" s="5"/>
      <c r="E147" s="5"/>
      <c r="F147" s="5"/>
      <c r="G147" s="5"/>
      <c r="H147" s="5"/>
      <c r="I147" s="5"/>
      <c r="J147" s="7"/>
      <c r="K147" s="5"/>
    </row>
    <row r="148" spans="1:11">
      <c r="A148" s="4"/>
      <c r="B148" s="6"/>
      <c r="C148" s="5"/>
      <c r="D148" s="5"/>
      <c r="E148" s="5"/>
      <c r="F148" s="5"/>
      <c r="G148" s="5"/>
      <c r="H148" s="5"/>
      <c r="I148" s="5"/>
      <c r="J148" s="7"/>
      <c r="K148" s="5"/>
    </row>
    <row r="149" spans="1:11">
      <c r="A149" s="4"/>
      <c r="B149" s="6"/>
      <c r="C149" s="5"/>
      <c r="D149" s="5"/>
      <c r="E149" s="5"/>
      <c r="F149" s="5"/>
      <c r="G149" s="5"/>
      <c r="H149" s="5"/>
      <c r="I149" s="5"/>
      <c r="J149" s="7"/>
      <c r="K149" s="5"/>
    </row>
    <row r="150" spans="1:11">
      <c r="A150" s="4"/>
      <c r="B150" s="6"/>
      <c r="C150" s="5"/>
      <c r="D150" s="5"/>
      <c r="E150" s="5"/>
      <c r="F150" s="5"/>
      <c r="G150" s="5"/>
      <c r="H150" s="5"/>
      <c r="I150" s="5"/>
      <c r="J150" s="7"/>
      <c r="K150" s="5"/>
    </row>
    <row r="151" spans="1:11">
      <c r="A151" s="4"/>
      <c r="B151" s="6"/>
      <c r="C151" s="5"/>
      <c r="D151" s="5"/>
      <c r="E151" s="5"/>
      <c r="F151" s="5"/>
      <c r="G151" s="5"/>
      <c r="H151" s="5"/>
      <c r="I151" s="5"/>
      <c r="J151" s="7"/>
      <c r="K151" s="5"/>
    </row>
    <row r="152" spans="1:11">
      <c r="A152" s="4"/>
      <c r="B152" s="6"/>
      <c r="C152" s="5"/>
      <c r="D152" s="5"/>
      <c r="E152" s="5"/>
      <c r="F152" s="5"/>
      <c r="G152" s="5"/>
      <c r="H152" s="5"/>
      <c r="I152" s="5"/>
      <c r="J152" s="7"/>
      <c r="K152" s="5"/>
    </row>
    <row r="153" spans="1:11">
      <c r="A153" s="4"/>
      <c r="B153" s="6"/>
      <c r="C153" s="5"/>
      <c r="D153" s="5"/>
      <c r="E153" s="5"/>
      <c r="F153" s="5"/>
      <c r="G153" s="5"/>
      <c r="H153" s="5"/>
      <c r="I153" s="5"/>
      <c r="J153" s="7"/>
      <c r="K153" s="5"/>
    </row>
    <row r="154" spans="1:11">
      <c r="A154" s="4"/>
      <c r="B154" s="6"/>
      <c r="C154" s="5"/>
      <c r="D154" s="5"/>
      <c r="E154" s="5"/>
      <c r="F154" s="5"/>
      <c r="G154" s="5"/>
      <c r="H154" s="5"/>
      <c r="I154" s="5"/>
      <c r="J154" s="7"/>
      <c r="K154" s="5"/>
    </row>
    <row r="155" spans="1:11">
      <c r="A155" s="4"/>
      <c r="B155" s="6"/>
      <c r="C155" s="5"/>
      <c r="D155" s="5"/>
      <c r="E155" s="5"/>
      <c r="F155" s="5"/>
      <c r="G155" s="5"/>
      <c r="H155" s="5"/>
      <c r="I155" s="5"/>
      <c r="J155" s="7"/>
      <c r="K155" s="5"/>
    </row>
    <row r="156" spans="1:11">
      <c r="A156" s="4"/>
      <c r="B156" s="6"/>
      <c r="C156" s="5"/>
      <c r="D156" s="5"/>
      <c r="E156" s="5"/>
      <c r="F156" s="5"/>
      <c r="G156" s="5"/>
      <c r="H156" s="5"/>
      <c r="I156" s="5"/>
      <c r="J156" s="7"/>
      <c r="K156" s="5"/>
    </row>
    <row r="157" spans="1:11">
      <c r="A157" s="4"/>
      <c r="B157" s="6"/>
      <c r="C157" s="5"/>
      <c r="D157" s="5"/>
      <c r="E157" s="5"/>
      <c r="F157" s="5"/>
      <c r="G157" s="5"/>
      <c r="H157" s="5"/>
      <c r="I157" s="5"/>
      <c r="J157" s="7"/>
      <c r="K157" s="5"/>
    </row>
    <row r="158" spans="1:11">
      <c r="A158" s="4"/>
      <c r="B158" s="6"/>
      <c r="C158" s="5"/>
      <c r="D158" s="5"/>
      <c r="E158" s="5"/>
      <c r="F158" s="5"/>
      <c r="G158" s="5"/>
      <c r="H158" s="5"/>
      <c r="I158" s="5"/>
      <c r="J158" s="7"/>
      <c r="K158" s="5"/>
    </row>
    <row r="159" spans="1:11">
      <c r="A159" s="4"/>
      <c r="B159" s="6"/>
      <c r="C159" s="5"/>
      <c r="D159" s="5"/>
      <c r="E159" s="5"/>
      <c r="F159" s="5"/>
      <c r="G159" s="5"/>
      <c r="H159" s="5"/>
      <c r="I159" s="5"/>
      <c r="J159" s="7"/>
      <c r="K159" s="5"/>
    </row>
    <row r="160" spans="1:11">
      <c r="A160" s="4"/>
      <c r="B160" s="6"/>
      <c r="C160" s="5"/>
      <c r="D160" s="5"/>
      <c r="E160" s="5"/>
      <c r="F160" s="5"/>
      <c r="G160" s="5"/>
      <c r="H160" s="5"/>
      <c r="I160" s="5"/>
      <c r="J160" s="7"/>
      <c r="K160" s="5"/>
    </row>
    <row r="161" spans="1:11">
      <c r="A161" s="4"/>
      <c r="B161" s="6"/>
      <c r="C161" s="5"/>
      <c r="D161" s="5"/>
      <c r="E161" s="5"/>
      <c r="F161" s="5"/>
      <c r="G161" s="5"/>
      <c r="H161" s="5"/>
      <c r="I161" s="5"/>
      <c r="J161" s="7"/>
      <c r="K161" s="5"/>
    </row>
    <row r="162" spans="1:11">
      <c r="A162" s="4"/>
      <c r="B162" s="6"/>
      <c r="C162" s="5"/>
      <c r="D162" s="5"/>
      <c r="E162" s="5"/>
      <c r="F162" s="5"/>
      <c r="G162" s="5"/>
      <c r="H162" s="5"/>
      <c r="I162" s="5"/>
      <c r="J162" s="7"/>
      <c r="K162" s="5"/>
    </row>
    <row r="163" spans="1:11">
      <c r="A163" s="4"/>
      <c r="B163" s="6"/>
      <c r="C163" s="5"/>
      <c r="D163" s="5"/>
      <c r="E163" s="5"/>
      <c r="F163" s="5"/>
      <c r="G163" s="5"/>
      <c r="H163" s="5"/>
      <c r="I163" s="5"/>
      <c r="J163" s="7"/>
      <c r="K163" s="5"/>
    </row>
    <row r="164" spans="1:11">
      <c r="A164" s="4"/>
      <c r="B164" s="6"/>
      <c r="C164" s="5"/>
      <c r="D164" s="5"/>
      <c r="E164" s="5"/>
      <c r="F164" s="5"/>
      <c r="G164" s="5"/>
      <c r="H164" s="5"/>
      <c r="I164" s="5"/>
      <c r="J164" s="7"/>
      <c r="K164" s="5"/>
    </row>
    <row r="165" spans="1:11">
      <c r="A165" s="4"/>
      <c r="B165" s="6"/>
      <c r="C165" s="5"/>
      <c r="D165" s="5"/>
      <c r="E165" s="5"/>
      <c r="F165" s="5"/>
      <c r="G165" s="5"/>
      <c r="H165" s="5"/>
      <c r="I165" s="5"/>
      <c r="J165" s="7"/>
      <c r="K165" s="5"/>
    </row>
    <row r="166" spans="1:11">
      <c r="A166" s="4"/>
      <c r="B166" s="6"/>
      <c r="C166" s="5"/>
      <c r="D166" s="5"/>
      <c r="E166" s="5"/>
      <c r="F166" s="5"/>
      <c r="G166" s="5"/>
      <c r="H166" s="5"/>
      <c r="I166" s="5"/>
      <c r="J166" s="7"/>
      <c r="K166" s="5"/>
    </row>
    <row r="167" spans="1:11">
      <c r="A167" s="4"/>
      <c r="B167" s="6"/>
      <c r="C167" s="5"/>
      <c r="D167" s="5"/>
      <c r="E167" s="5"/>
      <c r="F167" s="5"/>
      <c r="G167" s="5"/>
      <c r="H167" s="5"/>
      <c r="I167" s="5"/>
      <c r="J167" s="7"/>
      <c r="K167" s="5"/>
    </row>
    <row r="168" spans="1:11">
      <c r="A168" s="4"/>
      <c r="B168" s="6"/>
      <c r="C168" s="5"/>
      <c r="D168" s="5"/>
      <c r="E168" s="5"/>
      <c r="F168" s="5"/>
      <c r="G168" s="5"/>
      <c r="H168" s="5"/>
      <c r="I168" s="5"/>
      <c r="J168" s="7"/>
      <c r="K168" s="5"/>
    </row>
    <row r="169" spans="1:11">
      <c r="A169" s="4"/>
      <c r="B169" s="6"/>
      <c r="C169" s="5"/>
      <c r="D169" s="5"/>
      <c r="E169" s="5"/>
      <c r="F169" s="5"/>
      <c r="G169" s="5"/>
      <c r="H169" s="5"/>
      <c r="I169" s="5"/>
      <c r="J169" s="7"/>
      <c r="K169" s="5"/>
    </row>
    <row r="170" spans="1:11">
      <c r="A170" s="4"/>
      <c r="B170" s="6"/>
      <c r="C170" s="5"/>
      <c r="D170" s="5"/>
      <c r="E170" s="5"/>
      <c r="F170" s="5"/>
      <c r="G170" s="5"/>
      <c r="H170" s="5"/>
      <c r="I170" s="5"/>
      <c r="J170" s="7"/>
      <c r="K170" s="5"/>
    </row>
    <row r="171" spans="1:11">
      <c r="A171" s="4"/>
      <c r="B171" s="6"/>
      <c r="C171" s="5"/>
      <c r="D171" s="5"/>
      <c r="E171" s="5"/>
      <c r="F171" s="5"/>
      <c r="G171" s="5"/>
      <c r="H171" s="5"/>
      <c r="I171" s="5"/>
      <c r="J171" s="7"/>
      <c r="K171" s="5"/>
    </row>
    <row r="172" spans="1:11">
      <c r="A172" s="4"/>
      <c r="B172" s="6"/>
      <c r="C172" s="5"/>
      <c r="D172" s="5"/>
      <c r="E172" s="5"/>
      <c r="F172" s="5"/>
      <c r="G172" s="5"/>
      <c r="H172" s="5"/>
      <c r="I172" s="5"/>
      <c r="J172" s="7"/>
      <c r="K172" s="5"/>
    </row>
    <row r="173" spans="1:11">
      <c r="A173" s="4"/>
      <c r="B173" s="6"/>
      <c r="C173" s="5"/>
      <c r="D173" s="5"/>
      <c r="E173" s="5"/>
      <c r="F173" s="5"/>
      <c r="G173" s="5"/>
      <c r="H173" s="5"/>
      <c r="I173" s="5"/>
      <c r="J173" s="7"/>
      <c r="K173" s="5"/>
    </row>
    <row r="174" spans="1:11">
      <c r="A174" s="4"/>
      <c r="B174" s="6"/>
      <c r="C174" s="5"/>
      <c r="D174" s="5"/>
      <c r="E174" s="5"/>
      <c r="F174" s="5"/>
      <c r="G174" s="5"/>
      <c r="H174" s="5"/>
      <c r="I174" s="5"/>
      <c r="J174" s="7"/>
      <c r="K174" s="5"/>
    </row>
    <row r="175" spans="1:11">
      <c r="A175" s="4"/>
      <c r="B175" s="6"/>
      <c r="C175" s="5"/>
      <c r="D175" s="5"/>
      <c r="E175" s="5"/>
      <c r="F175" s="5"/>
      <c r="G175" s="5"/>
      <c r="H175" s="5"/>
      <c r="I175" s="5"/>
      <c r="J175" s="7"/>
      <c r="K175" s="5"/>
    </row>
    <row r="176" spans="1:11">
      <c r="A176" s="4"/>
      <c r="B176" s="6"/>
      <c r="C176" s="5"/>
      <c r="D176" s="5"/>
      <c r="E176" s="5"/>
      <c r="F176" s="5"/>
      <c r="G176" s="5"/>
      <c r="H176" s="5"/>
      <c r="I176" s="5"/>
      <c r="J176" s="7"/>
      <c r="K176" s="5"/>
    </row>
    <row r="177" spans="1:11">
      <c r="A177" s="4"/>
      <c r="B177" s="6"/>
      <c r="C177" s="5"/>
      <c r="D177" s="5"/>
      <c r="E177" s="5"/>
      <c r="F177" s="5"/>
      <c r="G177" s="5"/>
      <c r="H177" s="5"/>
      <c r="I177" s="5"/>
      <c r="J177" s="7"/>
      <c r="K177" s="5"/>
    </row>
    <row r="178" spans="1:11">
      <c r="A178" s="4"/>
      <c r="B178" s="6"/>
      <c r="C178" s="5"/>
      <c r="D178" s="5"/>
      <c r="E178" s="5"/>
      <c r="F178" s="5"/>
      <c r="G178" s="5"/>
      <c r="H178" s="5"/>
      <c r="I178" s="5"/>
      <c r="J178" s="7"/>
      <c r="K178" s="5"/>
    </row>
    <row r="179" spans="1:11">
      <c r="A179" s="4"/>
      <c r="B179" s="6"/>
      <c r="C179" s="5"/>
      <c r="D179" s="5"/>
      <c r="E179" s="5"/>
      <c r="F179" s="5"/>
      <c r="G179" s="5"/>
      <c r="H179" s="5"/>
      <c r="I179" s="5"/>
      <c r="J179" s="7"/>
      <c r="K179" s="5"/>
    </row>
    <row r="180" spans="1:11">
      <c r="A180" s="4"/>
      <c r="B180" s="6"/>
      <c r="C180" s="5"/>
      <c r="D180" s="5"/>
      <c r="E180" s="5"/>
      <c r="F180" s="5"/>
      <c r="G180" s="5"/>
      <c r="H180" s="5"/>
      <c r="I180" s="5"/>
      <c r="J180" s="7"/>
      <c r="K180" s="5"/>
    </row>
    <row r="181" spans="1:11">
      <c r="A181" s="4"/>
      <c r="B181" s="6"/>
      <c r="C181" s="5"/>
      <c r="D181" s="5"/>
      <c r="E181" s="5"/>
      <c r="F181" s="5"/>
      <c r="G181" s="5"/>
      <c r="H181" s="5"/>
      <c r="I181" s="5"/>
      <c r="J181" s="7"/>
      <c r="K181" s="5"/>
    </row>
    <row r="182" spans="1:11">
      <c r="A182" s="4"/>
      <c r="B182" s="6"/>
      <c r="C182" s="5"/>
      <c r="D182" s="5"/>
      <c r="E182" s="5"/>
      <c r="F182" s="5"/>
      <c r="G182" s="5"/>
      <c r="H182" s="5"/>
      <c r="I182" s="5"/>
      <c r="J182" s="7"/>
      <c r="K182" s="5"/>
    </row>
    <row r="183" spans="1:11">
      <c r="A183" s="4"/>
      <c r="B183" s="6"/>
      <c r="C183" s="5"/>
      <c r="D183" s="5"/>
      <c r="E183" s="5"/>
      <c r="F183" s="5"/>
      <c r="G183" s="5"/>
      <c r="H183" s="5"/>
      <c r="I183" s="5"/>
      <c r="J183" s="7"/>
      <c r="K183" s="5"/>
    </row>
    <row r="184" spans="1:11">
      <c r="A184" s="4"/>
      <c r="B184" s="6"/>
      <c r="C184" s="5"/>
      <c r="D184" s="5"/>
      <c r="E184" s="5"/>
      <c r="F184" s="5"/>
      <c r="G184" s="5"/>
      <c r="H184" s="5"/>
      <c r="I184" s="5"/>
      <c r="J184" s="7"/>
      <c r="K184" s="5"/>
    </row>
    <row r="185" spans="1:11">
      <c r="A185" s="4"/>
      <c r="B185" s="6"/>
      <c r="C185" s="5"/>
      <c r="D185" s="5"/>
      <c r="E185" s="5"/>
      <c r="F185" s="5"/>
      <c r="G185" s="5"/>
      <c r="H185" s="5"/>
      <c r="I185" s="5"/>
      <c r="J185" s="7"/>
      <c r="K185" s="5"/>
    </row>
    <row r="186" spans="1:11">
      <c r="A186" s="4"/>
      <c r="B186" s="6"/>
      <c r="C186" s="5"/>
      <c r="D186" s="5"/>
      <c r="E186" s="5"/>
      <c r="F186" s="5"/>
      <c r="G186" s="5"/>
      <c r="H186" s="5"/>
      <c r="I186" s="5"/>
      <c r="J186" s="7"/>
      <c r="K186" s="5"/>
    </row>
    <row r="187" spans="1:11">
      <c r="A187" s="4"/>
      <c r="B187" s="6"/>
      <c r="C187" s="5"/>
      <c r="D187" s="5"/>
      <c r="E187" s="5"/>
      <c r="F187" s="5"/>
      <c r="G187" s="5"/>
      <c r="H187" s="5"/>
      <c r="I187" s="5"/>
      <c r="J187" s="7"/>
      <c r="K187" s="5"/>
    </row>
    <row r="188" spans="1:11">
      <c r="A188" s="4"/>
      <c r="B188" s="6"/>
      <c r="C188" s="5"/>
      <c r="D188" s="5"/>
      <c r="E188" s="5"/>
      <c r="F188" s="5"/>
      <c r="G188" s="5"/>
      <c r="H188" s="5"/>
      <c r="I188" s="5"/>
      <c r="J188" s="7"/>
      <c r="K188" s="5"/>
    </row>
    <row r="189" spans="1:11">
      <c r="A189" s="4"/>
      <c r="B189" s="6"/>
      <c r="C189" s="5"/>
      <c r="D189" s="5"/>
      <c r="E189" s="5"/>
      <c r="F189" s="5"/>
      <c r="G189" s="5"/>
      <c r="H189" s="5"/>
      <c r="I189" s="5"/>
      <c r="J189" s="7"/>
      <c r="K189" s="5"/>
    </row>
    <row r="190" spans="1:11">
      <c r="A190" s="4"/>
      <c r="B190" s="6"/>
      <c r="C190" s="5"/>
      <c r="D190" s="5"/>
      <c r="E190" s="5"/>
      <c r="F190" s="5"/>
      <c r="G190" s="5"/>
      <c r="H190" s="5"/>
      <c r="I190" s="5"/>
      <c r="J190" s="7"/>
      <c r="K190" s="5"/>
    </row>
    <row r="191" spans="1:11">
      <c r="A191" s="4"/>
      <c r="B191" s="6"/>
      <c r="C191" s="5"/>
      <c r="D191" s="5"/>
      <c r="E191" s="5"/>
      <c r="F191" s="5"/>
      <c r="G191" s="5"/>
      <c r="H191" s="5"/>
      <c r="I191" s="5"/>
      <c r="J191" s="7"/>
      <c r="K191" s="5"/>
    </row>
    <row r="192" spans="1:11">
      <c r="A192" s="4"/>
      <c r="B192" s="6"/>
      <c r="C192" s="5"/>
      <c r="D192" s="5"/>
      <c r="E192" s="5"/>
      <c r="F192" s="5"/>
      <c r="G192" s="5"/>
      <c r="H192" s="5"/>
      <c r="I192" s="5"/>
      <c r="J192" s="7"/>
      <c r="K192" s="5"/>
    </row>
    <row r="193" spans="1:11">
      <c r="A193" s="4"/>
      <c r="B193" s="6"/>
      <c r="C193" s="5"/>
      <c r="D193" s="5"/>
      <c r="E193" s="5"/>
      <c r="F193" s="5"/>
      <c r="G193" s="5"/>
      <c r="H193" s="5"/>
      <c r="I193" s="5"/>
      <c r="J193" s="7"/>
      <c r="K193" s="5"/>
    </row>
    <row r="194" spans="1:11">
      <c r="A194" s="4"/>
      <c r="B194" s="6"/>
      <c r="C194" s="5"/>
      <c r="D194" s="5"/>
      <c r="E194" s="5"/>
      <c r="F194" s="5"/>
      <c r="G194" s="5"/>
      <c r="H194" s="5"/>
      <c r="I194" s="5"/>
      <c r="J194" s="7"/>
      <c r="K194" s="5"/>
    </row>
    <row r="195" spans="1:11">
      <c r="A195" s="4"/>
      <c r="B195" s="6"/>
      <c r="C195" s="5"/>
      <c r="D195" s="5"/>
      <c r="E195" s="5"/>
      <c r="F195" s="5"/>
      <c r="G195" s="5"/>
      <c r="H195" s="5"/>
      <c r="I195" s="5"/>
      <c r="J195" s="7"/>
      <c r="K195" s="5"/>
    </row>
    <row r="196" spans="1:11">
      <c r="A196" s="4"/>
      <c r="B196" s="6"/>
      <c r="C196" s="5"/>
      <c r="D196" s="5"/>
      <c r="E196" s="5"/>
      <c r="F196" s="5"/>
      <c r="G196" s="5"/>
      <c r="H196" s="5"/>
      <c r="I196" s="5"/>
      <c r="J196" s="7"/>
      <c r="K196" s="5"/>
    </row>
    <row r="197" spans="1:11">
      <c r="A197" s="4"/>
      <c r="B197" s="6"/>
      <c r="C197" s="5"/>
      <c r="D197" s="5"/>
      <c r="E197" s="5"/>
      <c r="F197" s="5"/>
      <c r="G197" s="5"/>
      <c r="H197" s="5"/>
      <c r="I197" s="5"/>
      <c r="J197" s="7"/>
      <c r="K197" s="5"/>
    </row>
    <row r="198" spans="1:11">
      <c r="A198" s="4"/>
      <c r="B198" s="6"/>
      <c r="C198" s="5"/>
      <c r="D198" s="5"/>
      <c r="E198" s="5"/>
      <c r="F198" s="5"/>
      <c r="G198" s="5"/>
      <c r="H198" s="5"/>
      <c r="I198" s="5"/>
      <c r="J198" s="7"/>
      <c r="K198" s="5"/>
    </row>
    <row r="199" spans="1:11">
      <c r="A199" s="4"/>
      <c r="B199" s="6"/>
      <c r="C199" s="5"/>
      <c r="D199" s="5"/>
      <c r="E199" s="5"/>
      <c r="F199" s="5"/>
      <c r="G199" s="5"/>
      <c r="H199" s="5"/>
      <c r="I199" s="5"/>
      <c r="J199" s="7"/>
      <c r="K199" s="5"/>
    </row>
    <row r="200" spans="1:11">
      <c r="A200" s="4"/>
      <c r="B200" s="6"/>
      <c r="C200" s="5"/>
      <c r="D200" s="5"/>
      <c r="E200" s="5"/>
      <c r="F200" s="5"/>
      <c r="G200" s="5"/>
      <c r="H200" s="5"/>
      <c r="I200" s="5"/>
      <c r="J200" s="7"/>
      <c r="K200" s="5"/>
    </row>
    <row r="201" spans="1:11">
      <c r="A201" s="4"/>
      <c r="B201" s="6"/>
      <c r="C201" s="5"/>
      <c r="D201" s="5"/>
      <c r="E201" s="5"/>
      <c r="F201" s="5"/>
      <c r="G201" s="5"/>
      <c r="H201" s="5"/>
      <c r="I201" s="5"/>
      <c r="J201" s="7"/>
      <c r="K201" s="5"/>
    </row>
    <row r="202" spans="1:11">
      <c r="A202" s="4"/>
      <c r="B202" s="6"/>
      <c r="C202" s="5"/>
      <c r="D202" s="5"/>
      <c r="E202" s="5"/>
      <c r="F202" s="5"/>
      <c r="G202" s="5"/>
      <c r="H202" s="5"/>
      <c r="I202" s="5"/>
      <c r="J202" s="7"/>
      <c r="K202" s="5"/>
    </row>
    <row r="203" spans="1:11">
      <c r="A203" s="4"/>
      <c r="B203" s="6"/>
      <c r="C203" s="5"/>
      <c r="D203" s="5"/>
      <c r="E203" s="5"/>
      <c r="F203" s="5"/>
      <c r="G203" s="5"/>
      <c r="H203" s="5"/>
      <c r="I203" s="5"/>
      <c r="J203" s="7"/>
      <c r="K203" s="5"/>
    </row>
    <row r="204" spans="1:11">
      <c r="A204" s="4"/>
      <c r="B204" s="6"/>
      <c r="C204" s="5"/>
      <c r="D204" s="5"/>
      <c r="E204" s="5"/>
      <c r="F204" s="5"/>
      <c r="G204" s="5"/>
      <c r="H204" s="5"/>
      <c r="I204" s="5"/>
      <c r="J204" s="7"/>
      <c r="K204" s="5"/>
    </row>
    <row r="205" spans="1:11">
      <c r="A205" s="4"/>
      <c r="B205" s="6"/>
      <c r="C205" s="5"/>
      <c r="D205" s="5"/>
      <c r="E205" s="5"/>
      <c r="F205" s="5"/>
      <c r="G205" s="5"/>
      <c r="H205" s="5"/>
      <c r="I205" s="5"/>
      <c r="J205" s="7"/>
      <c r="K205" s="5"/>
    </row>
    <row r="206" spans="1:11">
      <c r="A206" s="4"/>
      <c r="B206" s="6"/>
      <c r="C206" s="5"/>
      <c r="D206" s="5"/>
      <c r="E206" s="5"/>
      <c r="F206" s="5"/>
      <c r="G206" s="5"/>
      <c r="H206" s="5"/>
      <c r="I206" s="5"/>
      <c r="J206" s="7"/>
      <c r="K206" s="5"/>
    </row>
    <row r="207" spans="1:11">
      <c r="A207" s="4"/>
      <c r="B207" s="6"/>
      <c r="C207" s="5"/>
      <c r="D207" s="5"/>
      <c r="E207" s="5"/>
      <c r="F207" s="5"/>
      <c r="G207" s="5"/>
      <c r="H207" s="5"/>
      <c r="I207" s="5"/>
      <c r="J207" s="7"/>
      <c r="K207" s="5"/>
    </row>
    <row r="208" spans="1:11">
      <c r="A208" s="4"/>
      <c r="B208" s="6"/>
      <c r="C208" s="5"/>
      <c r="D208" s="5"/>
      <c r="E208" s="5"/>
      <c r="F208" s="5"/>
      <c r="G208" s="5"/>
      <c r="H208" s="5"/>
      <c r="I208" s="5"/>
      <c r="J208" s="7"/>
      <c r="K208" s="5"/>
    </row>
    <row r="209" spans="1:11">
      <c r="A209" s="4"/>
      <c r="B209" s="6"/>
      <c r="C209" s="5"/>
      <c r="D209" s="5"/>
      <c r="E209" s="5"/>
      <c r="F209" s="5"/>
      <c r="G209" s="5"/>
      <c r="H209" s="5"/>
      <c r="I209" s="5"/>
      <c r="J209" s="7"/>
      <c r="K209" s="5"/>
    </row>
    <row r="210" spans="1:11">
      <c r="A210" s="4"/>
      <c r="B210" s="6"/>
      <c r="C210" s="5"/>
      <c r="D210" s="5"/>
      <c r="E210" s="5"/>
      <c r="F210" s="5"/>
      <c r="G210" s="5"/>
      <c r="H210" s="5"/>
      <c r="I210" s="5"/>
      <c r="J210" s="7"/>
      <c r="K210" s="5"/>
    </row>
    <row r="211" spans="1:11">
      <c r="A211" s="4"/>
      <c r="B211" s="6"/>
      <c r="C211" s="5"/>
      <c r="D211" s="5"/>
      <c r="E211" s="5"/>
      <c r="F211" s="5"/>
      <c r="G211" s="5"/>
      <c r="H211" s="5"/>
      <c r="I211" s="5"/>
      <c r="J211" s="7"/>
      <c r="K211" s="5"/>
    </row>
    <row r="212" spans="1:11">
      <c r="A212" s="4"/>
      <c r="B212" s="6"/>
      <c r="C212" s="5"/>
      <c r="D212" s="5"/>
      <c r="E212" s="5"/>
      <c r="F212" s="5"/>
      <c r="G212" s="5"/>
      <c r="H212" s="5"/>
      <c r="I212" s="5"/>
      <c r="J212" s="7"/>
      <c r="K212" s="5"/>
    </row>
    <row r="213" spans="1:11">
      <c r="A213" s="4"/>
      <c r="B213" s="6"/>
      <c r="C213" s="5"/>
      <c r="D213" s="5"/>
      <c r="E213" s="5"/>
      <c r="F213" s="5"/>
      <c r="G213" s="5"/>
      <c r="H213" s="5"/>
      <c r="I213" s="5"/>
      <c r="J213" s="7"/>
      <c r="K213" s="5"/>
    </row>
    <row r="214" spans="1:11">
      <c r="A214" s="4"/>
      <c r="B214" s="6"/>
      <c r="C214" s="5"/>
      <c r="D214" s="5"/>
      <c r="E214" s="5"/>
      <c r="F214" s="5"/>
      <c r="G214" s="5"/>
      <c r="H214" s="5"/>
      <c r="I214" s="5"/>
      <c r="J214" s="7"/>
      <c r="K214" s="5"/>
    </row>
    <row r="215" spans="1:11">
      <c r="A215" s="4"/>
      <c r="B215" s="6"/>
      <c r="C215" s="5"/>
      <c r="D215" s="5"/>
      <c r="E215" s="5"/>
      <c r="F215" s="5"/>
      <c r="G215" s="5"/>
      <c r="H215" s="5"/>
      <c r="I215" s="5"/>
      <c r="J215" s="7"/>
      <c r="K215" s="5"/>
    </row>
    <row r="216" spans="1:11">
      <c r="A216" s="4"/>
      <c r="B216" s="6"/>
      <c r="C216" s="5"/>
      <c r="D216" s="5"/>
      <c r="E216" s="5"/>
      <c r="F216" s="5"/>
      <c r="G216" s="5"/>
      <c r="H216" s="5"/>
      <c r="I216" s="5"/>
      <c r="J216" s="7"/>
      <c r="K216" s="5"/>
    </row>
    <row r="217" spans="1:11">
      <c r="A217" s="4"/>
      <c r="B217" s="6"/>
      <c r="C217" s="5"/>
      <c r="D217" s="5"/>
      <c r="E217" s="5"/>
      <c r="F217" s="5"/>
      <c r="G217" s="5"/>
      <c r="H217" s="5"/>
      <c r="I217" s="5"/>
      <c r="J217" s="7"/>
      <c r="K217" s="5"/>
    </row>
    <row r="218" spans="1:11">
      <c r="A218" s="4"/>
      <c r="B218" s="6"/>
      <c r="C218" s="5"/>
      <c r="D218" s="5"/>
      <c r="E218" s="5"/>
      <c r="F218" s="5"/>
      <c r="G218" s="5"/>
      <c r="H218" s="5"/>
      <c r="I218" s="5"/>
      <c r="J218" s="7"/>
      <c r="K218" s="5"/>
    </row>
    <row r="219" spans="1:11">
      <c r="A219" s="4"/>
      <c r="B219" s="6"/>
      <c r="C219" s="5"/>
      <c r="D219" s="5"/>
      <c r="E219" s="5"/>
      <c r="F219" s="5"/>
      <c r="G219" s="5"/>
      <c r="H219" s="5"/>
      <c r="I219" s="5"/>
      <c r="J219" s="7"/>
      <c r="K219" s="5"/>
    </row>
    <row r="220" spans="1:11">
      <c r="A220" s="4"/>
      <c r="B220" s="6"/>
      <c r="C220" s="5"/>
      <c r="D220" s="5"/>
      <c r="E220" s="5"/>
      <c r="F220" s="5"/>
      <c r="G220" s="5"/>
      <c r="H220" s="5"/>
      <c r="I220" s="5"/>
      <c r="J220" s="7"/>
      <c r="K220" s="5"/>
    </row>
    <row r="221" spans="1:11">
      <c r="A221" s="4"/>
      <c r="B221" s="6"/>
      <c r="C221" s="5"/>
      <c r="D221" s="5"/>
      <c r="E221" s="5"/>
      <c r="F221" s="5"/>
      <c r="G221" s="5"/>
      <c r="H221" s="5"/>
      <c r="I221" s="5"/>
      <c r="J221" s="7"/>
      <c r="K221" s="5"/>
    </row>
    <row r="222" spans="1:11">
      <c r="A222" s="4"/>
      <c r="B222" s="6"/>
      <c r="C222" s="5"/>
      <c r="D222" s="5"/>
      <c r="E222" s="5"/>
      <c r="F222" s="5"/>
      <c r="G222" s="5"/>
      <c r="H222" s="5"/>
      <c r="I222" s="5"/>
      <c r="J222" s="7"/>
      <c r="K222" s="5"/>
    </row>
    <row r="223" spans="1:11">
      <c r="A223" s="4"/>
      <c r="B223" s="6"/>
      <c r="C223" s="5"/>
      <c r="D223" s="5"/>
      <c r="E223" s="5"/>
      <c r="F223" s="5"/>
      <c r="G223" s="5"/>
      <c r="H223" s="5"/>
      <c r="I223" s="5"/>
      <c r="J223" s="7"/>
      <c r="K223" s="5"/>
    </row>
    <row r="224" spans="1:11">
      <c r="A224" s="4"/>
      <c r="B224" s="6"/>
      <c r="C224" s="5"/>
      <c r="D224" s="5"/>
      <c r="E224" s="5"/>
      <c r="F224" s="5"/>
      <c r="G224" s="5"/>
      <c r="H224" s="5"/>
      <c r="I224" s="5"/>
      <c r="J224" s="7"/>
      <c r="K224" s="5"/>
    </row>
    <row r="225" spans="1:11">
      <c r="A225" s="4"/>
      <c r="B225" s="6"/>
      <c r="C225" s="5"/>
      <c r="D225" s="5"/>
      <c r="E225" s="5"/>
      <c r="F225" s="5"/>
      <c r="G225" s="5"/>
      <c r="H225" s="5"/>
      <c r="I225" s="5"/>
      <c r="J225" s="7"/>
      <c r="K225" s="5"/>
    </row>
    <row r="226" spans="1:11">
      <c r="A226" s="4"/>
      <c r="B226" s="6"/>
      <c r="C226" s="5"/>
      <c r="D226" s="5"/>
      <c r="E226" s="5"/>
      <c r="F226" s="5"/>
      <c r="G226" s="5"/>
      <c r="H226" s="5"/>
      <c r="I226" s="5"/>
      <c r="J226" s="7"/>
      <c r="K226" s="5"/>
    </row>
    <row r="227" spans="1:11">
      <c r="A227" s="4"/>
      <c r="B227" s="6"/>
      <c r="C227" s="5"/>
      <c r="D227" s="5"/>
      <c r="E227" s="5"/>
      <c r="F227" s="5"/>
      <c r="G227" s="5"/>
      <c r="H227" s="5"/>
      <c r="I227" s="5"/>
      <c r="J227" s="7"/>
      <c r="K227" s="5"/>
    </row>
    <row r="228" spans="1:11">
      <c r="A228" s="4"/>
      <c r="B228" s="6"/>
      <c r="C228" s="5"/>
      <c r="D228" s="5"/>
      <c r="E228" s="5"/>
      <c r="F228" s="5"/>
      <c r="G228" s="5"/>
      <c r="H228" s="5"/>
      <c r="I228" s="5"/>
      <c r="J228" s="7"/>
      <c r="K228" s="5"/>
    </row>
    <row r="229" spans="1:11">
      <c r="A229" s="4"/>
      <c r="B229" s="6"/>
      <c r="C229" s="5"/>
      <c r="D229" s="5"/>
      <c r="E229" s="5"/>
      <c r="F229" s="5"/>
      <c r="G229" s="5"/>
      <c r="H229" s="5"/>
      <c r="I229" s="5"/>
      <c r="J229" s="7"/>
      <c r="K229" s="5"/>
    </row>
    <row r="230" spans="1:11">
      <c r="A230" s="4"/>
      <c r="B230" s="6"/>
      <c r="C230" s="5"/>
      <c r="D230" s="5"/>
      <c r="E230" s="5"/>
      <c r="F230" s="5"/>
      <c r="G230" s="5"/>
      <c r="H230" s="5"/>
      <c r="I230" s="5"/>
      <c r="J230" s="7"/>
      <c r="K230" s="5"/>
    </row>
    <row r="231" spans="1:11">
      <c r="A231" s="4"/>
      <c r="B231" s="6"/>
      <c r="C231" s="5"/>
      <c r="D231" s="5"/>
      <c r="E231" s="5"/>
      <c r="F231" s="5"/>
      <c r="G231" s="5"/>
      <c r="H231" s="5"/>
      <c r="I231" s="5"/>
      <c r="J231" s="7"/>
      <c r="K231" s="5"/>
    </row>
    <row r="232" spans="1:11">
      <c r="A232" s="4"/>
      <c r="B232" s="6"/>
      <c r="C232" s="5"/>
      <c r="D232" s="5"/>
      <c r="E232" s="5"/>
      <c r="F232" s="5"/>
      <c r="G232" s="5"/>
      <c r="H232" s="5"/>
      <c r="I232" s="5"/>
      <c r="J232" s="7"/>
      <c r="K232" s="5"/>
    </row>
    <row r="233" spans="1:11">
      <c r="A233" s="4"/>
      <c r="B233" s="6"/>
      <c r="C233" s="5"/>
      <c r="D233" s="5"/>
      <c r="E233" s="5"/>
      <c r="F233" s="5"/>
      <c r="G233" s="5"/>
      <c r="H233" s="5"/>
      <c r="I233" s="5"/>
      <c r="J233" s="7"/>
      <c r="K233" s="5"/>
    </row>
    <row r="234" spans="1:11">
      <c r="A234" s="4"/>
      <c r="B234" s="6"/>
      <c r="C234" s="5"/>
      <c r="D234" s="5"/>
      <c r="E234" s="5"/>
      <c r="F234" s="5"/>
      <c r="G234" s="5"/>
      <c r="H234" s="5"/>
      <c r="I234" s="5"/>
      <c r="J234" s="7"/>
      <c r="K234" s="5"/>
    </row>
    <row r="235" spans="1:11">
      <c r="A235" s="4"/>
      <c r="B235" s="6"/>
      <c r="C235" s="5"/>
      <c r="D235" s="5"/>
      <c r="E235" s="5"/>
      <c r="F235" s="5"/>
      <c r="G235" s="5"/>
      <c r="H235" s="5"/>
      <c r="I235" s="5"/>
      <c r="J235" s="7"/>
      <c r="K235" s="5"/>
    </row>
    <row r="236" spans="1:11">
      <c r="A236" s="4"/>
      <c r="B236" s="6"/>
      <c r="C236" s="5"/>
      <c r="D236" s="5"/>
      <c r="E236" s="5"/>
      <c r="F236" s="5"/>
      <c r="G236" s="5"/>
      <c r="H236" s="5"/>
      <c r="I236" s="5"/>
      <c r="J236" s="7"/>
      <c r="K236" s="5"/>
    </row>
    <row r="237" spans="1:11">
      <c r="A237" s="4"/>
      <c r="B237" s="6"/>
      <c r="C237" s="5"/>
      <c r="D237" s="5"/>
      <c r="E237" s="5"/>
      <c r="F237" s="5"/>
      <c r="G237" s="5"/>
      <c r="H237" s="5"/>
      <c r="I237" s="5"/>
      <c r="J237" s="7"/>
      <c r="K237" s="5"/>
    </row>
    <row r="238" spans="1:11">
      <c r="A238" s="4"/>
      <c r="B238" s="6"/>
      <c r="C238" s="5"/>
      <c r="D238" s="5"/>
      <c r="E238" s="5"/>
      <c r="F238" s="5"/>
      <c r="G238" s="5"/>
      <c r="H238" s="5"/>
      <c r="I238" s="5"/>
      <c r="J238" s="7"/>
      <c r="K238" s="5"/>
    </row>
    <row r="239" spans="1:11">
      <c r="A239" s="4"/>
      <c r="B239" s="6"/>
      <c r="C239" s="5"/>
      <c r="D239" s="5"/>
      <c r="E239" s="5"/>
      <c r="F239" s="5"/>
      <c r="G239" s="5"/>
      <c r="H239" s="5"/>
      <c r="I239" s="5"/>
      <c r="J239" s="7"/>
      <c r="K239" s="5"/>
    </row>
    <row r="240" spans="1:11">
      <c r="A240" s="4"/>
      <c r="B240" s="6"/>
      <c r="C240" s="5"/>
      <c r="D240" s="5"/>
      <c r="E240" s="5"/>
      <c r="F240" s="5"/>
      <c r="G240" s="5"/>
      <c r="H240" s="5"/>
      <c r="I240" s="5"/>
      <c r="J240" s="7"/>
      <c r="K240" s="5"/>
    </row>
    <row r="241" spans="1:11">
      <c r="A241" s="4"/>
      <c r="B241" s="6"/>
      <c r="C241" s="5"/>
      <c r="D241" s="5"/>
      <c r="E241" s="5"/>
      <c r="F241" s="5"/>
      <c r="G241" s="5"/>
      <c r="H241" s="5"/>
      <c r="I241" s="5"/>
      <c r="J241" s="7"/>
      <c r="K241" s="5"/>
    </row>
    <row r="242" spans="1:11">
      <c r="A242" s="4"/>
      <c r="B242" s="6"/>
      <c r="C242" s="5"/>
      <c r="D242" s="5"/>
      <c r="E242" s="5"/>
      <c r="F242" s="5"/>
      <c r="G242" s="5"/>
      <c r="H242" s="5"/>
      <c r="I242" s="5"/>
      <c r="J242" s="7"/>
      <c r="K242" s="5"/>
    </row>
    <row r="243" spans="1:11">
      <c r="A243" s="4"/>
      <c r="B243" s="6"/>
      <c r="C243" s="5"/>
      <c r="D243" s="5"/>
      <c r="E243" s="5"/>
      <c r="F243" s="5"/>
      <c r="G243" s="5"/>
      <c r="H243" s="5"/>
      <c r="I243" s="5"/>
      <c r="J243" s="7"/>
      <c r="K243" s="5"/>
    </row>
    <row r="244" spans="1:11">
      <c r="A244" s="4"/>
      <c r="B244" s="6"/>
      <c r="C244" s="5"/>
      <c r="D244" s="5"/>
      <c r="E244" s="5"/>
      <c r="F244" s="5"/>
      <c r="G244" s="5"/>
      <c r="H244" s="5"/>
      <c r="I244" s="5"/>
      <c r="J244" s="7"/>
      <c r="K244" s="5"/>
    </row>
    <row r="245" spans="1:11">
      <c r="A245" s="4"/>
      <c r="B245" s="6"/>
      <c r="C245" s="5"/>
      <c r="D245" s="5"/>
      <c r="E245" s="5"/>
      <c r="F245" s="5"/>
      <c r="G245" s="5"/>
      <c r="H245" s="5"/>
      <c r="I245" s="5"/>
      <c r="J245" s="7"/>
      <c r="K245" s="5"/>
    </row>
    <row r="246" spans="1:11">
      <c r="A246" s="4"/>
      <c r="B246" s="6"/>
      <c r="C246" s="5"/>
      <c r="D246" s="5"/>
      <c r="E246" s="5"/>
      <c r="F246" s="5"/>
      <c r="G246" s="5"/>
      <c r="H246" s="5"/>
      <c r="I246" s="5"/>
      <c r="J246" s="7"/>
      <c r="K246" s="5"/>
    </row>
    <row r="247" spans="1:11">
      <c r="A247" s="4"/>
      <c r="B247" s="6"/>
      <c r="C247" s="5"/>
      <c r="D247" s="5"/>
      <c r="E247" s="5"/>
      <c r="F247" s="5"/>
      <c r="G247" s="5"/>
      <c r="H247" s="5"/>
      <c r="I247" s="5"/>
      <c r="J247" s="7"/>
      <c r="K247" s="5"/>
    </row>
    <row r="248" spans="1:11">
      <c r="A248" s="4"/>
      <c r="B248" s="6"/>
      <c r="C248" s="5"/>
      <c r="D248" s="5"/>
      <c r="E248" s="5"/>
      <c r="F248" s="5"/>
      <c r="G248" s="5"/>
      <c r="H248" s="5"/>
      <c r="I248" s="5"/>
      <c r="J248" s="7"/>
      <c r="K248" s="5"/>
    </row>
    <row r="249" spans="1:11">
      <c r="A249" s="4"/>
      <c r="B249" s="6"/>
      <c r="C249" s="5"/>
      <c r="D249" s="5"/>
      <c r="E249" s="5"/>
      <c r="F249" s="5"/>
      <c r="G249" s="5"/>
      <c r="H249" s="5"/>
      <c r="I249" s="5"/>
      <c r="J249" s="7"/>
      <c r="K249" s="5"/>
    </row>
    <row r="250" spans="1:11">
      <c r="A250" s="4"/>
      <c r="B250" s="6"/>
      <c r="C250" s="5"/>
      <c r="D250" s="5"/>
      <c r="E250" s="5"/>
      <c r="F250" s="5"/>
      <c r="G250" s="5"/>
      <c r="H250" s="5"/>
      <c r="I250" s="5"/>
      <c r="J250" s="7"/>
      <c r="K250" s="5"/>
    </row>
    <row r="251" spans="1:11">
      <c r="A251" s="4"/>
      <c r="B251" s="6"/>
      <c r="C251" s="5"/>
      <c r="D251" s="5"/>
      <c r="E251" s="5"/>
      <c r="F251" s="5"/>
      <c r="G251" s="5"/>
      <c r="H251" s="5"/>
      <c r="I251" s="5"/>
      <c r="J251" s="7"/>
      <c r="K251" s="5"/>
    </row>
    <row r="252" spans="1:11">
      <c r="A252" s="4"/>
      <c r="B252" s="6"/>
      <c r="C252" s="5"/>
      <c r="D252" s="5"/>
      <c r="E252" s="5"/>
      <c r="F252" s="5"/>
      <c r="G252" s="5"/>
      <c r="H252" s="5"/>
      <c r="I252" s="5"/>
      <c r="J252" s="7"/>
      <c r="K252" s="5"/>
    </row>
    <row r="253" spans="1:11">
      <c r="A253" s="4"/>
      <c r="B253" s="6"/>
      <c r="C253" s="5"/>
      <c r="D253" s="5"/>
      <c r="E253" s="5"/>
      <c r="F253" s="5"/>
      <c r="G253" s="5"/>
      <c r="H253" s="5"/>
      <c r="I253" s="5"/>
      <c r="J253" s="7"/>
      <c r="K253" s="5"/>
    </row>
    <row r="254" spans="1:11">
      <c r="A254" s="4"/>
      <c r="B254" s="6"/>
      <c r="C254" s="5"/>
      <c r="D254" s="5"/>
      <c r="E254" s="5"/>
      <c r="F254" s="5"/>
      <c r="G254" s="5"/>
      <c r="H254" s="5"/>
      <c r="I254" s="5"/>
      <c r="J254" s="7"/>
      <c r="K254" s="5"/>
    </row>
    <row r="255" spans="1:11">
      <c r="A255" s="4"/>
      <c r="B255" s="6"/>
      <c r="C255" s="5"/>
      <c r="D255" s="5"/>
      <c r="E255" s="5"/>
      <c r="F255" s="5"/>
      <c r="G255" s="5"/>
      <c r="H255" s="5"/>
      <c r="I255" s="5"/>
      <c r="J255" s="7"/>
      <c r="K255" s="5"/>
    </row>
    <row r="256" spans="1:11">
      <c r="A256" s="4"/>
      <c r="B256" s="6"/>
      <c r="C256" s="5"/>
      <c r="D256" s="5"/>
      <c r="E256" s="5"/>
      <c r="F256" s="5"/>
      <c r="G256" s="5"/>
      <c r="H256" s="5"/>
      <c r="I256" s="5"/>
      <c r="J256" s="7"/>
      <c r="K256" s="5"/>
    </row>
    <row r="257" spans="1:11">
      <c r="A257" s="4"/>
      <c r="B257" s="6"/>
      <c r="C257" s="5"/>
      <c r="D257" s="5"/>
      <c r="E257" s="5"/>
      <c r="F257" s="5"/>
      <c r="G257" s="5"/>
      <c r="H257" s="5"/>
      <c r="I257" s="5"/>
      <c r="J257" s="7"/>
      <c r="K257" s="5"/>
    </row>
    <row r="258" spans="1:11">
      <c r="A258" s="4"/>
      <c r="B258" s="6"/>
      <c r="C258" s="5"/>
      <c r="D258" s="5"/>
      <c r="E258" s="5"/>
      <c r="F258" s="5"/>
      <c r="G258" s="5"/>
      <c r="H258" s="5"/>
      <c r="I258" s="5"/>
      <c r="J258" s="7"/>
      <c r="K258" s="5"/>
    </row>
    <row r="259" spans="1:11">
      <c r="A259" s="4"/>
      <c r="B259" s="6"/>
      <c r="C259" s="5"/>
      <c r="D259" s="5"/>
      <c r="E259" s="5"/>
      <c r="F259" s="5"/>
      <c r="G259" s="5"/>
      <c r="H259" s="5"/>
      <c r="I259" s="5"/>
      <c r="J259" s="7"/>
      <c r="K259" s="5"/>
    </row>
    <row r="260" spans="1:11">
      <c r="A260" s="4"/>
      <c r="B260" s="6"/>
      <c r="C260" s="5"/>
      <c r="D260" s="5"/>
      <c r="E260" s="5"/>
      <c r="F260" s="5"/>
      <c r="G260" s="5"/>
      <c r="H260" s="5"/>
      <c r="I260" s="5"/>
      <c r="J260" s="7"/>
      <c r="K260" s="5"/>
    </row>
    <row r="261" spans="1:11">
      <c r="A261" s="4"/>
      <c r="B261" s="6"/>
      <c r="C261" s="5"/>
      <c r="D261" s="5"/>
      <c r="E261" s="5"/>
      <c r="F261" s="5"/>
      <c r="G261" s="5"/>
      <c r="H261" s="5"/>
      <c r="I261" s="5"/>
      <c r="J261" s="7"/>
      <c r="K261" s="5"/>
    </row>
    <row r="262" spans="1:11">
      <c r="A262" s="4"/>
      <c r="B262" s="6"/>
      <c r="C262" s="5"/>
      <c r="D262" s="5"/>
      <c r="E262" s="5"/>
      <c r="F262" s="5"/>
      <c r="G262" s="5"/>
      <c r="H262" s="5"/>
      <c r="I262" s="5"/>
      <c r="J262" s="7"/>
      <c r="K262" s="5"/>
    </row>
    <row r="263" spans="1:11">
      <c r="A263" s="4"/>
      <c r="B263" s="6"/>
      <c r="C263" s="5"/>
      <c r="D263" s="5"/>
      <c r="E263" s="5"/>
      <c r="F263" s="5"/>
      <c r="G263" s="5"/>
      <c r="H263" s="5"/>
      <c r="I263" s="5"/>
      <c r="J263" s="7"/>
      <c r="K263" s="5"/>
    </row>
    <row r="264" spans="1:11">
      <c r="A264" s="4"/>
      <c r="B264" s="6"/>
      <c r="C264" s="5"/>
      <c r="D264" s="5"/>
      <c r="E264" s="5"/>
      <c r="F264" s="5"/>
      <c r="G264" s="5"/>
      <c r="H264" s="5"/>
      <c r="I264" s="5"/>
      <c r="J264" s="7"/>
      <c r="K264" s="5"/>
    </row>
    <row r="265" spans="1:11">
      <c r="A265" s="4"/>
      <c r="B265" s="6"/>
      <c r="C265" s="5"/>
      <c r="D265" s="5"/>
      <c r="E265" s="5"/>
      <c r="F265" s="5"/>
      <c r="G265" s="5"/>
      <c r="H265" s="5"/>
      <c r="I265" s="5"/>
      <c r="J265" s="7"/>
      <c r="K265" s="5"/>
    </row>
    <row r="266" spans="1:11">
      <c r="A266" s="4"/>
      <c r="B266" s="6"/>
      <c r="C266" s="5"/>
      <c r="D266" s="5"/>
      <c r="E266" s="5"/>
      <c r="F266" s="5"/>
      <c r="G266" s="5"/>
      <c r="H266" s="5"/>
      <c r="I266" s="5"/>
      <c r="J266" s="7"/>
      <c r="K266" s="5"/>
    </row>
    <row r="267" spans="1:11">
      <c r="A267" s="4"/>
      <c r="B267" s="6"/>
      <c r="C267" s="5"/>
      <c r="D267" s="5"/>
      <c r="E267" s="5"/>
      <c r="F267" s="5"/>
      <c r="G267" s="5"/>
      <c r="H267" s="5"/>
      <c r="I267" s="5"/>
      <c r="J267" s="7"/>
      <c r="K267" s="5"/>
    </row>
    <row r="268" spans="1:11">
      <c r="A268" s="4"/>
      <c r="B268" s="6"/>
      <c r="C268" s="5"/>
      <c r="D268" s="5"/>
      <c r="E268" s="5"/>
      <c r="F268" s="5"/>
      <c r="G268" s="5"/>
      <c r="H268" s="5"/>
      <c r="I268" s="5"/>
      <c r="J268" s="7"/>
      <c r="K268" s="5"/>
    </row>
    <row r="269" spans="1:11">
      <c r="A269" s="4"/>
      <c r="B269" s="6"/>
      <c r="C269" s="5"/>
      <c r="D269" s="5"/>
      <c r="E269" s="5"/>
      <c r="F269" s="5"/>
      <c r="G269" s="5"/>
      <c r="H269" s="5"/>
      <c r="I269" s="5"/>
      <c r="J269" s="7"/>
      <c r="K269" s="5"/>
    </row>
    <row r="270" spans="1:11">
      <c r="A270" s="4"/>
      <c r="B270" s="6"/>
      <c r="C270" s="5"/>
      <c r="D270" s="5"/>
      <c r="E270" s="5"/>
      <c r="F270" s="5"/>
      <c r="G270" s="5"/>
      <c r="H270" s="5"/>
      <c r="I270" s="5"/>
      <c r="J270" s="7"/>
      <c r="K270" s="5"/>
    </row>
    <row r="271" spans="1:11">
      <c r="A271" s="4"/>
      <c r="B271" s="6"/>
      <c r="C271" s="5"/>
      <c r="D271" s="5"/>
      <c r="E271" s="5"/>
      <c r="F271" s="5"/>
      <c r="G271" s="5"/>
      <c r="H271" s="5"/>
      <c r="I271" s="5"/>
      <c r="J271" s="7"/>
      <c r="K271" s="5"/>
    </row>
    <row r="272" spans="1:11">
      <c r="A272" s="4"/>
      <c r="B272" s="6"/>
      <c r="C272" s="5"/>
      <c r="D272" s="5"/>
      <c r="E272" s="5"/>
      <c r="F272" s="5"/>
      <c r="G272" s="5"/>
      <c r="H272" s="5"/>
      <c r="I272" s="5"/>
      <c r="J272" s="7"/>
      <c r="K272" s="5"/>
    </row>
    <row r="273" spans="1:11">
      <c r="A273" s="4"/>
      <c r="B273" s="6"/>
      <c r="C273" s="5"/>
      <c r="D273" s="5"/>
      <c r="E273" s="5"/>
      <c r="F273" s="5"/>
      <c r="G273" s="5"/>
      <c r="H273" s="5"/>
      <c r="I273" s="5"/>
      <c r="J273" s="7"/>
      <c r="K273" s="5"/>
    </row>
    <row r="274" spans="1:11">
      <c r="A274" s="4"/>
      <c r="B274" s="6"/>
      <c r="C274" s="5"/>
      <c r="D274" s="5"/>
      <c r="E274" s="5"/>
      <c r="F274" s="5"/>
      <c r="G274" s="5"/>
      <c r="H274" s="5"/>
      <c r="I274" s="5"/>
      <c r="J274" s="7"/>
      <c r="K274" s="5"/>
    </row>
    <row r="275" spans="1:11">
      <c r="A275" s="4"/>
      <c r="B275" s="6"/>
      <c r="C275" s="5"/>
      <c r="D275" s="5"/>
      <c r="E275" s="5"/>
      <c r="F275" s="5"/>
      <c r="G275" s="5"/>
      <c r="H275" s="5"/>
      <c r="I275" s="5"/>
      <c r="J275" s="7"/>
      <c r="K275" s="5"/>
    </row>
    <row r="276" spans="1:11">
      <c r="A276" s="4"/>
      <c r="B276" s="6"/>
      <c r="C276" s="5"/>
      <c r="D276" s="5"/>
      <c r="E276" s="5"/>
      <c r="F276" s="5"/>
      <c r="G276" s="5"/>
      <c r="H276" s="5"/>
      <c r="I276" s="5"/>
      <c r="J276" s="4"/>
      <c r="K276" s="5"/>
    </row>
    <row r="277" spans="1:11">
      <c r="A277" s="4"/>
      <c r="B277" s="6"/>
      <c r="C277" s="5"/>
      <c r="D277" s="5"/>
      <c r="E277" s="5"/>
      <c r="F277" s="5"/>
      <c r="G277" s="5"/>
      <c r="H277" s="5"/>
      <c r="I277" s="5"/>
      <c r="J277" s="4"/>
      <c r="K277" s="5"/>
    </row>
    <row r="278" spans="1:11">
      <c r="A278" s="4"/>
      <c r="B278" s="6"/>
      <c r="C278" s="5"/>
      <c r="D278" s="5"/>
      <c r="E278" s="5"/>
      <c r="F278" s="5"/>
      <c r="G278" s="5"/>
      <c r="H278" s="5"/>
      <c r="I278" s="5"/>
      <c r="J278" s="4"/>
      <c r="K278" s="5"/>
    </row>
    <row r="279" spans="1:11">
      <c r="A279" s="4"/>
      <c r="B279" s="6"/>
      <c r="C279" s="5"/>
      <c r="D279" s="5"/>
      <c r="E279" s="5"/>
      <c r="F279" s="5"/>
      <c r="G279" s="5"/>
      <c r="H279" s="5"/>
      <c r="I279" s="5"/>
      <c r="J279" s="4"/>
      <c r="K279" s="5"/>
    </row>
    <row r="280" spans="1:11">
      <c r="A280" s="4"/>
      <c r="B280" s="6"/>
      <c r="C280" s="5"/>
      <c r="D280" s="5"/>
      <c r="E280" s="5"/>
      <c r="F280" s="5"/>
      <c r="G280" s="5"/>
      <c r="H280" s="5"/>
      <c r="I280" s="5"/>
      <c r="J280" s="4"/>
      <c r="K280" s="5"/>
    </row>
    <row r="281" spans="1:11">
      <c r="A281" s="4"/>
      <c r="B281" s="6"/>
      <c r="C281" s="5"/>
      <c r="D281" s="5"/>
      <c r="E281" s="5"/>
      <c r="F281" s="5"/>
      <c r="G281" s="5"/>
      <c r="H281" s="5"/>
      <c r="I281" s="5"/>
      <c r="J281" s="4"/>
      <c r="K281" s="5"/>
    </row>
    <row r="282" spans="1:11">
      <c r="A282" s="4"/>
      <c r="B282" s="6"/>
      <c r="C282" s="5"/>
      <c r="D282" s="5"/>
      <c r="E282" s="5"/>
      <c r="F282" s="5"/>
      <c r="G282" s="5"/>
      <c r="H282" s="5"/>
      <c r="I282" s="5"/>
      <c r="J282" s="4"/>
      <c r="K282" s="5"/>
    </row>
    <row r="283" spans="1:11">
      <c r="A283" s="4"/>
      <c r="B283" s="6"/>
      <c r="C283" s="5"/>
      <c r="D283" s="5"/>
      <c r="E283" s="5"/>
      <c r="F283" s="5"/>
      <c r="G283" s="5"/>
      <c r="H283" s="5"/>
      <c r="I283" s="5"/>
      <c r="J283" s="4"/>
      <c r="K283" s="5"/>
    </row>
    <row r="284" spans="1:11">
      <c r="A284" s="4"/>
      <c r="B284" s="6"/>
      <c r="C284" s="5"/>
      <c r="D284" s="5"/>
      <c r="E284" s="5"/>
      <c r="F284" s="5"/>
      <c r="G284" s="5"/>
      <c r="H284" s="5"/>
      <c r="I284" s="5"/>
      <c r="J284" s="4"/>
      <c r="K284" s="5"/>
    </row>
    <row r="285" spans="1:11">
      <c r="A285" s="4"/>
      <c r="B285" s="6"/>
      <c r="C285" s="5"/>
      <c r="D285" s="5"/>
      <c r="E285" s="5"/>
      <c r="F285" s="5"/>
      <c r="G285" s="5"/>
      <c r="H285" s="5"/>
      <c r="I285" s="5"/>
      <c r="J285" s="4"/>
      <c r="K285" s="5"/>
    </row>
    <row r="286" spans="1:11">
      <c r="A286" s="4"/>
      <c r="B286" s="6"/>
      <c r="C286" s="5"/>
      <c r="D286" s="5"/>
      <c r="E286" s="5"/>
      <c r="F286" s="5"/>
      <c r="G286" s="5"/>
      <c r="H286" s="5"/>
      <c r="I286" s="5"/>
      <c r="J286" s="4"/>
      <c r="K286" s="5"/>
    </row>
    <row r="287" spans="1:11">
      <c r="A287" s="4"/>
      <c r="B287" s="6"/>
      <c r="C287" s="5"/>
      <c r="D287" s="5"/>
      <c r="E287" s="5"/>
      <c r="F287" s="5"/>
      <c r="G287" s="5"/>
      <c r="H287" s="5"/>
      <c r="I287" s="5"/>
      <c r="J287" s="4"/>
      <c r="K287" s="5"/>
    </row>
    <row r="288" spans="1:11">
      <c r="A288" s="4"/>
      <c r="B288" s="6"/>
      <c r="C288" s="5"/>
      <c r="D288" s="5"/>
      <c r="E288" s="5"/>
      <c r="F288" s="5"/>
      <c r="G288" s="5"/>
      <c r="H288" s="5"/>
      <c r="I288" s="5"/>
      <c r="J288" s="4"/>
      <c r="K288" s="5"/>
    </row>
    <row r="289" spans="1:11">
      <c r="A289" s="4"/>
      <c r="B289" s="6"/>
      <c r="C289" s="5"/>
      <c r="D289" s="5"/>
      <c r="E289" s="5"/>
      <c r="F289" s="5"/>
      <c r="G289" s="5"/>
      <c r="H289" s="5"/>
      <c r="I289" s="5"/>
      <c r="J289" s="4"/>
      <c r="K289" s="5"/>
    </row>
    <row r="290" spans="1:11">
      <c r="A290" s="4"/>
      <c r="B290" s="6"/>
      <c r="C290" s="5"/>
      <c r="D290" s="5"/>
      <c r="E290" s="5"/>
      <c r="F290" s="5"/>
      <c r="G290" s="5"/>
      <c r="H290" s="5"/>
      <c r="I290" s="5"/>
      <c r="J290" s="4"/>
      <c r="K290" s="5"/>
    </row>
    <row r="291" spans="1:11">
      <c r="A291" s="4"/>
      <c r="B291" s="6"/>
      <c r="C291" s="5"/>
      <c r="D291" s="5"/>
      <c r="E291" s="5"/>
      <c r="F291" s="5"/>
      <c r="G291" s="5"/>
      <c r="H291" s="5"/>
      <c r="I291" s="5"/>
      <c r="J291" s="4"/>
      <c r="K291" s="5"/>
    </row>
    <row r="292" spans="1:11">
      <c r="A292" s="4"/>
      <c r="B292" s="6"/>
      <c r="C292" s="5"/>
      <c r="D292" s="5"/>
      <c r="E292" s="5"/>
      <c r="F292" s="5"/>
      <c r="G292" s="5"/>
      <c r="H292" s="5"/>
      <c r="I292" s="5"/>
      <c r="J292" s="4"/>
      <c r="K292" s="5"/>
    </row>
    <row r="293" spans="1:11">
      <c r="A293" s="4"/>
      <c r="B293" s="6"/>
      <c r="C293" s="5"/>
      <c r="D293" s="5"/>
      <c r="E293" s="5"/>
      <c r="F293" s="5"/>
      <c r="G293" s="5"/>
      <c r="H293" s="5"/>
      <c r="I293" s="5"/>
      <c r="J293" s="4"/>
      <c r="K293" s="5"/>
    </row>
    <row r="294" spans="1:11">
      <c r="A294" s="4"/>
      <c r="B294" s="6"/>
      <c r="C294" s="5"/>
      <c r="D294" s="5"/>
      <c r="E294" s="5"/>
      <c r="F294" s="5"/>
      <c r="G294" s="5"/>
      <c r="H294" s="5"/>
      <c r="I294" s="5"/>
      <c r="J294" s="4"/>
      <c r="K294" s="5"/>
    </row>
    <row r="295" spans="1:11">
      <c r="A295" s="4"/>
      <c r="B295" s="6"/>
      <c r="C295" s="5"/>
      <c r="D295" s="5"/>
      <c r="E295" s="5"/>
      <c r="F295" s="5"/>
      <c r="G295" s="5"/>
      <c r="H295" s="5"/>
      <c r="I295" s="5"/>
      <c r="J295" s="4"/>
      <c r="K295" s="5"/>
    </row>
    <row r="296" spans="1:11">
      <c r="A296" s="4"/>
      <c r="B296" s="6"/>
      <c r="C296" s="5"/>
      <c r="D296" s="5"/>
      <c r="E296" s="5"/>
      <c r="F296" s="5"/>
      <c r="G296" s="5"/>
      <c r="H296" s="5"/>
      <c r="I296" s="5"/>
      <c r="J296" s="4"/>
      <c r="K296" s="5"/>
    </row>
    <row r="297" spans="1:11">
      <c r="A297" s="4"/>
      <c r="B297" s="6"/>
      <c r="C297" s="5"/>
      <c r="D297" s="5"/>
      <c r="E297" s="5"/>
      <c r="F297" s="5"/>
      <c r="G297" s="5"/>
      <c r="H297" s="5"/>
      <c r="I297" s="5"/>
      <c r="J297" s="4"/>
      <c r="K297" s="5"/>
    </row>
  </sheetData>
  <autoFilter ref="B1:B297" xr:uid="{00000000-0009-0000-0000-000001000000}"/>
  <dataValidations count="1">
    <dataValidation type="list" allowBlank="1" showErrorMessage="1" sqref="E2:I97 G98:G189" xr:uid="{00000000-0002-0000-0100-000000000000}">
      <formula1>#REF!</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230"/>
  <sheetViews>
    <sheetView workbookViewId="0"/>
  </sheetViews>
  <sheetFormatPr defaultColWidth="11.19921875" defaultRowHeight="15" customHeight="1"/>
  <cols>
    <col min="1" max="1" width="8.3984375" customWidth="1"/>
    <col min="2" max="2" width="28.59765625" customWidth="1"/>
    <col min="3" max="3" width="4.69921875" customWidth="1"/>
    <col min="4" max="5" width="10.69921875" customWidth="1"/>
    <col min="6" max="6" width="36.3984375" customWidth="1"/>
    <col min="7" max="7" width="35" customWidth="1"/>
    <col min="8" max="8" width="39.19921875" customWidth="1"/>
    <col min="9" max="9" width="41.796875" customWidth="1"/>
    <col min="10" max="10" width="37.796875" customWidth="1"/>
    <col min="11" max="11" width="37.69921875" customWidth="1"/>
    <col min="12" max="12" width="38.19921875" customWidth="1"/>
    <col min="13" max="13" width="34.59765625" customWidth="1"/>
    <col min="14" max="14" width="39.09765625" customWidth="1"/>
    <col min="15" max="15" width="42.19921875" customWidth="1"/>
    <col min="16" max="16" width="36.3984375" customWidth="1"/>
    <col min="17" max="17" width="36.09765625" customWidth="1"/>
    <col min="18" max="19" width="34.3984375" customWidth="1"/>
    <col min="20" max="20" width="26.796875" customWidth="1"/>
    <col min="21" max="26" width="8.59765625" customWidth="1"/>
  </cols>
  <sheetData>
    <row r="1" spans="1:20">
      <c r="A1" s="1" t="s">
        <v>0</v>
      </c>
      <c r="B1" s="1" t="s">
        <v>185</v>
      </c>
      <c r="C1" s="1" t="s">
        <v>84</v>
      </c>
      <c r="D1" s="1" t="s">
        <v>186</v>
      </c>
      <c r="E1" s="1" t="s">
        <v>187</v>
      </c>
      <c r="F1" s="15" t="s">
        <v>188</v>
      </c>
      <c r="G1" s="15" t="s">
        <v>189</v>
      </c>
      <c r="H1" s="15" t="s">
        <v>190</v>
      </c>
      <c r="I1" s="15" t="s">
        <v>191</v>
      </c>
      <c r="J1" s="15" t="s">
        <v>192</v>
      </c>
      <c r="K1" s="15" t="s">
        <v>193</v>
      </c>
      <c r="L1" s="15" t="s">
        <v>194</v>
      </c>
      <c r="M1" s="15" t="s">
        <v>195</v>
      </c>
      <c r="N1" s="15" t="s">
        <v>196</v>
      </c>
      <c r="O1" s="15" t="s">
        <v>197</v>
      </c>
      <c r="P1" s="15" t="s">
        <v>198</v>
      </c>
      <c r="Q1" s="15" t="s">
        <v>199</v>
      </c>
      <c r="R1" s="15" t="s">
        <v>200</v>
      </c>
      <c r="S1" s="15" t="s">
        <v>201</v>
      </c>
      <c r="T1" s="15" t="s">
        <v>202</v>
      </c>
    </row>
    <row r="2" spans="1:20">
      <c r="A2" s="4">
        <v>1</v>
      </c>
      <c r="B2" s="5" t="s">
        <v>203</v>
      </c>
      <c r="C2" s="5">
        <v>8</v>
      </c>
      <c r="D2" s="5" t="s">
        <v>204</v>
      </c>
      <c r="E2" s="5" t="s">
        <v>204</v>
      </c>
      <c r="F2" s="16" t="s">
        <v>205</v>
      </c>
      <c r="G2" s="16" t="s">
        <v>206</v>
      </c>
      <c r="H2" s="16" t="s">
        <v>207</v>
      </c>
      <c r="I2" s="16" t="s">
        <v>208</v>
      </c>
      <c r="J2" s="16" t="s">
        <v>209</v>
      </c>
      <c r="K2" s="16" t="s">
        <v>210</v>
      </c>
      <c r="L2" s="16" t="s">
        <v>211</v>
      </c>
      <c r="M2" s="16" t="s">
        <v>212</v>
      </c>
      <c r="N2" s="16" t="s">
        <v>213</v>
      </c>
      <c r="O2" s="16" t="s">
        <v>214</v>
      </c>
      <c r="P2" s="16" t="s">
        <v>215</v>
      </c>
      <c r="Q2" s="16" t="s">
        <v>216</v>
      </c>
      <c r="R2" s="16" t="s">
        <v>217</v>
      </c>
      <c r="S2" s="16" t="s">
        <v>218</v>
      </c>
      <c r="T2" s="16" t="s">
        <v>219</v>
      </c>
    </row>
    <row r="3" spans="1:20">
      <c r="A3" s="4">
        <v>1</v>
      </c>
      <c r="B3" s="5" t="s">
        <v>220</v>
      </c>
      <c r="C3" s="5">
        <v>5</v>
      </c>
      <c r="D3" s="5" t="s">
        <v>204</v>
      </c>
      <c r="E3" s="5" t="s">
        <v>221</v>
      </c>
      <c r="F3" s="7"/>
      <c r="G3" s="7"/>
      <c r="H3" s="7"/>
      <c r="I3" s="7"/>
      <c r="J3" s="7"/>
      <c r="K3" s="7"/>
      <c r="L3" s="16" t="s">
        <v>222</v>
      </c>
      <c r="M3" s="16" t="s">
        <v>223</v>
      </c>
      <c r="N3" s="16" t="s">
        <v>224</v>
      </c>
      <c r="O3" s="16" t="s">
        <v>225</v>
      </c>
      <c r="P3" s="16" t="s">
        <v>226</v>
      </c>
      <c r="Q3" s="7"/>
      <c r="R3" s="7"/>
      <c r="S3" s="7"/>
      <c r="T3" s="17" t="s">
        <v>227</v>
      </c>
    </row>
    <row r="4" spans="1:20">
      <c r="A4" s="4">
        <v>1</v>
      </c>
      <c r="B4" s="5" t="s">
        <v>228</v>
      </c>
      <c r="C4" s="5">
        <v>4</v>
      </c>
      <c r="D4" s="5" t="s">
        <v>221</v>
      </c>
      <c r="E4" s="5" t="s">
        <v>204</v>
      </c>
      <c r="F4" s="7"/>
      <c r="G4" s="7"/>
      <c r="H4" s="7"/>
      <c r="I4" s="7"/>
      <c r="J4" s="7"/>
      <c r="K4" s="7"/>
      <c r="L4" s="7"/>
      <c r="M4" s="7"/>
      <c r="N4" s="7"/>
      <c r="O4" s="7"/>
      <c r="P4" s="16" t="s">
        <v>229</v>
      </c>
      <c r="Q4" s="16" t="s">
        <v>230</v>
      </c>
      <c r="R4" s="16" t="s">
        <v>231</v>
      </c>
      <c r="S4" s="16" t="s">
        <v>232</v>
      </c>
      <c r="T4" s="17" t="s">
        <v>233</v>
      </c>
    </row>
    <row r="5" spans="1:20">
      <c r="A5" s="4">
        <v>2</v>
      </c>
      <c r="B5" s="5" t="s">
        <v>234</v>
      </c>
      <c r="C5" s="5">
        <v>4</v>
      </c>
      <c r="D5" s="5" t="s">
        <v>235</v>
      </c>
      <c r="E5" s="5" t="s">
        <v>236</v>
      </c>
      <c r="F5" s="7"/>
      <c r="G5" s="7"/>
      <c r="H5" s="7"/>
      <c r="I5" s="7"/>
      <c r="J5" s="7"/>
      <c r="K5" s="16" t="s">
        <v>237</v>
      </c>
      <c r="L5" s="16" t="s">
        <v>238</v>
      </c>
      <c r="M5" s="16" t="s">
        <v>239</v>
      </c>
      <c r="N5" s="16" t="s">
        <v>240</v>
      </c>
      <c r="O5" s="7"/>
      <c r="P5" s="7"/>
      <c r="Q5" s="7"/>
      <c r="R5" s="7"/>
      <c r="S5" s="7"/>
      <c r="T5" s="17" t="s">
        <v>241</v>
      </c>
    </row>
    <row r="6" spans="1:20">
      <c r="A6" s="4">
        <v>2</v>
      </c>
      <c r="B6" s="5" t="s">
        <v>242</v>
      </c>
      <c r="C6" s="5">
        <v>5</v>
      </c>
      <c r="D6" s="5" t="s">
        <v>236</v>
      </c>
      <c r="E6" s="5" t="s">
        <v>235</v>
      </c>
      <c r="F6" s="7"/>
      <c r="G6" s="7"/>
      <c r="H6" s="7"/>
      <c r="I6" s="7"/>
      <c r="J6" s="7"/>
      <c r="K6" s="7"/>
      <c r="L6" s="7"/>
      <c r="M6" s="7"/>
      <c r="N6" s="16" t="s">
        <v>243</v>
      </c>
      <c r="O6" s="16" t="s">
        <v>244</v>
      </c>
      <c r="P6" s="16" t="s">
        <v>245</v>
      </c>
      <c r="Q6" s="16" t="s">
        <v>246</v>
      </c>
      <c r="R6" s="16" t="s">
        <v>247</v>
      </c>
      <c r="S6" s="7"/>
      <c r="T6" s="17" t="s">
        <v>248</v>
      </c>
    </row>
    <row r="7" spans="1:20">
      <c r="A7" s="4">
        <v>2</v>
      </c>
      <c r="B7" s="5" t="s">
        <v>249</v>
      </c>
      <c r="C7" s="5">
        <v>8</v>
      </c>
      <c r="D7" s="5" t="s">
        <v>235</v>
      </c>
      <c r="E7" s="5" t="s">
        <v>235</v>
      </c>
      <c r="F7" s="16" t="s">
        <v>250</v>
      </c>
      <c r="G7" s="16" t="s">
        <v>251</v>
      </c>
      <c r="H7" s="16" t="s">
        <v>252</v>
      </c>
      <c r="I7" s="16" t="s">
        <v>253</v>
      </c>
      <c r="J7" s="16" t="s">
        <v>254</v>
      </c>
      <c r="K7" s="16" t="s">
        <v>255</v>
      </c>
      <c r="L7" s="16" t="s">
        <v>256</v>
      </c>
      <c r="M7" s="16" t="s">
        <v>257</v>
      </c>
      <c r="N7" s="16" t="s">
        <v>258</v>
      </c>
      <c r="O7" s="16" t="s">
        <v>259</v>
      </c>
      <c r="P7" s="16" t="s">
        <v>260</v>
      </c>
      <c r="Q7" s="16" t="s">
        <v>261</v>
      </c>
      <c r="R7" s="16" t="s">
        <v>262</v>
      </c>
      <c r="S7" s="16" t="s">
        <v>263</v>
      </c>
      <c r="T7" s="17" t="s">
        <v>264</v>
      </c>
    </row>
    <row r="8" spans="1:20">
      <c r="A8" s="4">
        <v>3</v>
      </c>
      <c r="B8" s="5" t="s">
        <v>265</v>
      </c>
      <c r="C8" s="5">
        <v>4</v>
      </c>
      <c r="D8" s="5" t="s">
        <v>266</v>
      </c>
      <c r="E8" s="5" t="s">
        <v>266</v>
      </c>
      <c r="F8" s="16" t="s">
        <v>267</v>
      </c>
      <c r="G8" s="16" t="s">
        <v>268</v>
      </c>
      <c r="H8" s="16" t="s">
        <v>269</v>
      </c>
      <c r="I8" s="16" t="s">
        <v>270</v>
      </c>
      <c r="J8" s="7"/>
      <c r="K8" s="7"/>
      <c r="L8" s="7"/>
      <c r="M8" s="7"/>
      <c r="N8" s="7"/>
      <c r="O8" s="7"/>
      <c r="P8" s="7"/>
      <c r="Q8" s="7"/>
      <c r="R8" s="7"/>
      <c r="S8" s="7"/>
      <c r="T8" s="17" t="s">
        <v>271</v>
      </c>
    </row>
    <row r="9" spans="1:20">
      <c r="A9" s="4">
        <v>3</v>
      </c>
      <c r="B9" s="5" t="s">
        <v>272</v>
      </c>
      <c r="C9" s="5">
        <v>5</v>
      </c>
      <c r="D9" s="5" t="s">
        <v>221</v>
      </c>
      <c r="E9" s="5" t="s">
        <v>266</v>
      </c>
      <c r="F9" s="7"/>
      <c r="G9" s="7"/>
      <c r="H9" s="7"/>
      <c r="I9" s="16" t="s">
        <v>273</v>
      </c>
      <c r="J9" s="16" t="s">
        <v>274</v>
      </c>
      <c r="K9" s="16" t="s">
        <v>275</v>
      </c>
      <c r="L9" s="16" t="s">
        <v>276</v>
      </c>
      <c r="M9" s="7" t="s">
        <v>277</v>
      </c>
      <c r="N9" s="7"/>
      <c r="O9" s="7"/>
      <c r="P9" s="7"/>
      <c r="Q9" s="7"/>
      <c r="R9" s="7"/>
      <c r="S9" s="7"/>
      <c r="T9" s="17" t="s">
        <v>278</v>
      </c>
    </row>
    <row r="10" spans="1:20">
      <c r="A10" s="4">
        <v>3</v>
      </c>
      <c r="B10" s="5" t="s">
        <v>279</v>
      </c>
      <c r="C10" s="5">
        <v>8</v>
      </c>
      <c r="D10" s="5" t="s">
        <v>266</v>
      </c>
      <c r="E10" s="5" t="s">
        <v>266</v>
      </c>
      <c r="F10" s="16" t="s">
        <v>280</v>
      </c>
      <c r="G10" s="16" t="s">
        <v>281</v>
      </c>
      <c r="H10" s="16" t="s">
        <v>282</v>
      </c>
      <c r="I10" s="16" t="s">
        <v>283</v>
      </c>
      <c r="J10" s="16" t="s">
        <v>284</v>
      </c>
      <c r="K10" s="16" t="s">
        <v>285</v>
      </c>
      <c r="L10" s="16" t="s">
        <v>286</v>
      </c>
      <c r="M10" s="16" t="s">
        <v>287</v>
      </c>
      <c r="N10" s="16" t="s">
        <v>288</v>
      </c>
      <c r="O10" s="16" t="s">
        <v>289</v>
      </c>
      <c r="P10" s="16" t="s">
        <v>290</v>
      </c>
      <c r="Q10" s="16" t="s">
        <v>291</v>
      </c>
      <c r="R10" s="16" t="s">
        <v>292</v>
      </c>
      <c r="S10" s="16" t="s">
        <v>293</v>
      </c>
      <c r="T10" s="17" t="s">
        <v>294</v>
      </c>
    </row>
    <row r="11" spans="1:20">
      <c r="A11" s="4">
        <v>3</v>
      </c>
      <c r="B11" s="5" t="s">
        <v>265</v>
      </c>
      <c r="C11" s="5">
        <v>4</v>
      </c>
      <c r="D11" s="5" t="s">
        <v>266</v>
      </c>
      <c r="E11" s="5" t="s">
        <v>221</v>
      </c>
      <c r="F11" s="16" t="s">
        <v>295</v>
      </c>
      <c r="G11" s="16" t="s">
        <v>296</v>
      </c>
      <c r="H11" s="16" t="s">
        <v>297</v>
      </c>
      <c r="I11" s="16" t="s">
        <v>298</v>
      </c>
      <c r="J11" s="7"/>
      <c r="K11" s="7"/>
      <c r="L11" s="7"/>
      <c r="M11" s="7"/>
      <c r="N11" s="7"/>
      <c r="O11" s="7"/>
      <c r="P11" s="7"/>
      <c r="Q11" s="7"/>
      <c r="R11" s="7"/>
      <c r="S11" s="7"/>
      <c r="T11" s="17" t="s">
        <v>299</v>
      </c>
    </row>
    <row r="12" spans="1:20">
      <c r="A12" s="4">
        <v>3</v>
      </c>
      <c r="B12" s="5" t="s">
        <v>272</v>
      </c>
      <c r="C12" s="5">
        <v>5</v>
      </c>
      <c r="D12" s="5" t="s">
        <v>221</v>
      </c>
      <c r="E12" s="5" t="s">
        <v>266</v>
      </c>
      <c r="F12" s="7"/>
      <c r="G12" s="7"/>
      <c r="H12" s="7"/>
      <c r="I12" s="16" t="s">
        <v>300</v>
      </c>
      <c r="J12" s="16" t="s">
        <v>301</v>
      </c>
      <c r="K12" s="16" t="s">
        <v>302</v>
      </c>
      <c r="L12" s="16" t="s">
        <v>303</v>
      </c>
      <c r="M12" s="7" t="s">
        <v>304</v>
      </c>
      <c r="N12" s="7"/>
      <c r="O12" s="7"/>
      <c r="P12" s="7"/>
      <c r="Q12" s="7"/>
      <c r="R12" s="7"/>
      <c r="S12" s="7"/>
      <c r="T12" s="17" t="s">
        <v>278</v>
      </c>
    </row>
    <row r="13" spans="1:20">
      <c r="A13" s="4">
        <v>3</v>
      </c>
      <c r="B13" s="5" t="s">
        <v>279</v>
      </c>
      <c r="C13" s="5">
        <v>8</v>
      </c>
      <c r="D13" s="5" t="s">
        <v>266</v>
      </c>
      <c r="E13" s="5" t="s">
        <v>266</v>
      </c>
      <c r="F13" s="16" t="s">
        <v>305</v>
      </c>
      <c r="G13" s="16" t="s">
        <v>306</v>
      </c>
      <c r="H13" s="16" t="s">
        <v>307</v>
      </c>
      <c r="I13" s="16" t="s">
        <v>308</v>
      </c>
      <c r="J13" s="16" t="s">
        <v>309</v>
      </c>
      <c r="K13" s="16" t="s">
        <v>310</v>
      </c>
      <c r="L13" s="16" t="s">
        <v>311</v>
      </c>
      <c r="M13" s="16" t="s">
        <v>312</v>
      </c>
      <c r="N13" s="16" t="s">
        <v>313</v>
      </c>
      <c r="O13" s="16" t="s">
        <v>314</v>
      </c>
      <c r="P13" s="16" t="s">
        <v>315</v>
      </c>
      <c r="Q13" s="16" t="s">
        <v>316</v>
      </c>
      <c r="R13" s="16" t="s">
        <v>317</v>
      </c>
      <c r="S13" s="16" t="s">
        <v>318</v>
      </c>
      <c r="T13" s="17" t="s">
        <v>319</v>
      </c>
    </row>
    <row r="14" spans="1:20">
      <c r="A14" s="4">
        <v>4</v>
      </c>
      <c r="B14" s="5" t="s">
        <v>320</v>
      </c>
      <c r="C14" s="5">
        <v>4</v>
      </c>
      <c r="D14" s="5" t="s">
        <v>236</v>
      </c>
      <c r="E14" s="5" t="s">
        <v>321</v>
      </c>
      <c r="F14" s="7"/>
      <c r="G14" s="16" t="s">
        <v>322</v>
      </c>
      <c r="H14" s="16" t="s">
        <v>323</v>
      </c>
      <c r="I14" s="16" t="s">
        <v>324</v>
      </c>
      <c r="J14" s="16" t="s">
        <v>325</v>
      </c>
      <c r="K14" s="7"/>
      <c r="L14" s="7"/>
      <c r="M14" s="7"/>
      <c r="N14" s="7"/>
      <c r="O14" s="7"/>
      <c r="P14" s="7"/>
      <c r="Q14" s="7"/>
      <c r="R14" s="7"/>
      <c r="S14" s="7"/>
      <c r="T14" s="17" t="s">
        <v>326</v>
      </c>
    </row>
    <row r="15" spans="1:20">
      <c r="A15" s="4">
        <v>4</v>
      </c>
      <c r="B15" s="5" t="s">
        <v>327</v>
      </c>
      <c r="C15" s="5">
        <v>5</v>
      </c>
      <c r="D15" s="5" t="s">
        <v>321</v>
      </c>
      <c r="E15" s="5" t="s">
        <v>236</v>
      </c>
      <c r="F15" s="7"/>
      <c r="G15" s="7"/>
      <c r="H15" s="7"/>
      <c r="I15" s="7"/>
      <c r="J15" s="16" t="s">
        <v>328</v>
      </c>
      <c r="K15" s="16" t="s">
        <v>329</v>
      </c>
      <c r="L15" s="16" t="s">
        <v>330</v>
      </c>
      <c r="M15" s="16" t="s">
        <v>331</v>
      </c>
      <c r="N15" s="7" t="s">
        <v>332</v>
      </c>
      <c r="O15" s="7"/>
      <c r="P15" s="7"/>
      <c r="Q15" s="7"/>
      <c r="R15" s="7"/>
      <c r="S15" s="7"/>
      <c r="T15" s="17" t="s">
        <v>333</v>
      </c>
    </row>
    <row r="16" spans="1:20">
      <c r="A16" s="4">
        <v>4</v>
      </c>
      <c r="B16" s="5" t="s">
        <v>334</v>
      </c>
      <c r="C16" s="5">
        <v>8</v>
      </c>
      <c r="D16" s="5" t="s">
        <v>236</v>
      </c>
      <c r="E16" s="5" t="s">
        <v>236</v>
      </c>
      <c r="F16" s="16" t="s">
        <v>335</v>
      </c>
      <c r="G16" s="16" t="s">
        <v>336</v>
      </c>
      <c r="H16" s="16" t="s">
        <v>337</v>
      </c>
      <c r="I16" s="16" t="s">
        <v>338</v>
      </c>
      <c r="J16" s="16" t="s">
        <v>339</v>
      </c>
      <c r="K16" s="16" t="s">
        <v>340</v>
      </c>
      <c r="L16" s="16" t="s">
        <v>341</v>
      </c>
      <c r="M16" s="16" t="s">
        <v>342</v>
      </c>
      <c r="N16" s="16" t="s">
        <v>343</v>
      </c>
      <c r="O16" s="16" t="s">
        <v>344</v>
      </c>
      <c r="P16" s="16" t="s">
        <v>345</v>
      </c>
      <c r="Q16" s="16" t="s">
        <v>346</v>
      </c>
      <c r="R16" s="16" t="s">
        <v>347</v>
      </c>
      <c r="S16" s="16" t="s">
        <v>348</v>
      </c>
      <c r="T16" s="17" t="s">
        <v>349</v>
      </c>
    </row>
    <row r="17" spans="1:20">
      <c r="A17" s="4">
        <v>5</v>
      </c>
      <c r="B17" s="5" t="s">
        <v>350</v>
      </c>
      <c r="C17" s="5">
        <v>4</v>
      </c>
      <c r="D17" s="5" t="s">
        <v>351</v>
      </c>
      <c r="E17" s="5" t="s">
        <v>235</v>
      </c>
      <c r="F17" s="7"/>
      <c r="G17" s="7"/>
      <c r="H17" s="16" t="s">
        <v>352</v>
      </c>
      <c r="I17" s="16" t="s">
        <v>353</v>
      </c>
      <c r="J17" s="16" t="s">
        <v>354</v>
      </c>
      <c r="K17" s="16" t="s">
        <v>355</v>
      </c>
      <c r="L17" s="7"/>
      <c r="M17" s="7"/>
      <c r="N17" s="7"/>
      <c r="O17" s="7"/>
      <c r="P17" s="7"/>
      <c r="Q17" s="7"/>
      <c r="R17" s="7"/>
      <c r="S17" s="7"/>
      <c r="T17" s="17" t="s">
        <v>356</v>
      </c>
    </row>
    <row r="18" spans="1:20">
      <c r="A18" s="4">
        <v>5</v>
      </c>
      <c r="B18" s="5" t="s">
        <v>357</v>
      </c>
      <c r="C18" s="5">
        <v>5</v>
      </c>
      <c r="D18" s="5" t="s">
        <v>235</v>
      </c>
      <c r="E18" s="5" t="s">
        <v>351</v>
      </c>
      <c r="F18" s="16" t="s">
        <v>358</v>
      </c>
      <c r="G18" s="16" t="s">
        <v>359</v>
      </c>
      <c r="H18" s="16" t="s">
        <v>360</v>
      </c>
      <c r="I18" s="7"/>
      <c r="J18" s="7"/>
      <c r="K18" s="7"/>
      <c r="L18" s="7"/>
      <c r="M18" s="7"/>
      <c r="N18" s="7"/>
      <c r="O18" s="7"/>
      <c r="P18" s="7"/>
      <c r="Q18" s="7"/>
      <c r="R18" s="16" t="s">
        <v>361</v>
      </c>
      <c r="S18" s="16" t="s">
        <v>362</v>
      </c>
      <c r="T18" s="17" t="s">
        <v>363</v>
      </c>
    </row>
    <row r="19" spans="1:20">
      <c r="A19" s="4">
        <v>5</v>
      </c>
      <c r="B19" s="5" t="s">
        <v>364</v>
      </c>
      <c r="C19" s="5">
        <v>8</v>
      </c>
      <c r="D19" s="5" t="s">
        <v>235</v>
      </c>
      <c r="E19" s="5" t="s">
        <v>235</v>
      </c>
      <c r="F19" s="16" t="s">
        <v>365</v>
      </c>
      <c r="G19" s="16" t="s">
        <v>366</v>
      </c>
      <c r="H19" s="16" t="s">
        <v>367</v>
      </c>
      <c r="I19" s="16" t="s">
        <v>368</v>
      </c>
      <c r="J19" s="16" t="s">
        <v>369</v>
      </c>
      <c r="K19" s="16" t="s">
        <v>370</v>
      </c>
      <c r="L19" s="16" t="s">
        <v>371</v>
      </c>
      <c r="M19" s="16" t="s">
        <v>372</v>
      </c>
      <c r="N19" s="16" t="s">
        <v>373</v>
      </c>
      <c r="O19" s="16" t="s">
        <v>374</v>
      </c>
      <c r="P19" s="16" t="s">
        <v>375</v>
      </c>
      <c r="Q19" s="16" t="s">
        <v>376</v>
      </c>
      <c r="R19" s="16" t="s">
        <v>377</v>
      </c>
      <c r="S19" s="16" t="s">
        <v>378</v>
      </c>
      <c r="T19" s="17" t="s">
        <v>379</v>
      </c>
    </row>
    <row r="20" spans="1:20">
      <c r="A20" s="4">
        <v>6</v>
      </c>
      <c r="B20" s="6" t="s">
        <v>380</v>
      </c>
      <c r="C20" s="6">
        <v>5</v>
      </c>
      <c r="D20" s="6" t="s">
        <v>266</v>
      </c>
      <c r="E20" s="6" t="s">
        <v>321</v>
      </c>
      <c r="F20" s="16" t="s">
        <v>381</v>
      </c>
      <c r="G20" s="16" t="s">
        <v>382</v>
      </c>
      <c r="H20" s="16" t="s">
        <v>383</v>
      </c>
      <c r="I20" s="16" t="s">
        <v>384</v>
      </c>
      <c r="J20" s="7" t="s">
        <v>385</v>
      </c>
      <c r="K20" s="7"/>
      <c r="L20" s="7"/>
      <c r="M20" s="7"/>
      <c r="N20" s="7"/>
      <c r="O20" s="7"/>
      <c r="P20" s="16" t="s">
        <v>386</v>
      </c>
      <c r="Q20" s="16" t="s">
        <v>387</v>
      </c>
      <c r="R20" s="16" t="s">
        <v>388</v>
      </c>
      <c r="S20" s="16" t="s">
        <v>389</v>
      </c>
      <c r="T20" s="17" t="s">
        <v>390</v>
      </c>
    </row>
    <row r="21" spans="1:20">
      <c r="A21" s="4">
        <v>6</v>
      </c>
      <c r="B21" s="6" t="s">
        <v>391</v>
      </c>
      <c r="C21" s="6">
        <v>5</v>
      </c>
      <c r="D21" s="6" t="s">
        <v>221</v>
      </c>
      <c r="E21" s="6" t="s">
        <v>266</v>
      </c>
      <c r="F21" s="16" t="s">
        <v>392</v>
      </c>
      <c r="G21" s="16" t="s">
        <v>393</v>
      </c>
      <c r="H21" s="16" t="s">
        <v>394</v>
      </c>
      <c r="I21" s="16" t="s">
        <v>395</v>
      </c>
      <c r="J21" s="7" t="s">
        <v>396</v>
      </c>
      <c r="K21" s="7"/>
      <c r="L21" s="7"/>
      <c r="M21" s="7"/>
      <c r="N21" s="7"/>
      <c r="O21" s="7"/>
      <c r="P21" s="16" t="s">
        <v>397</v>
      </c>
      <c r="Q21" s="16" t="s">
        <v>398</v>
      </c>
      <c r="R21" s="16" t="s">
        <v>399</v>
      </c>
      <c r="S21" s="16" t="s">
        <v>400</v>
      </c>
      <c r="T21" s="17" t="s">
        <v>390</v>
      </c>
    </row>
    <row r="22" spans="1:20">
      <c r="A22" s="4">
        <v>6</v>
      </c>
      <c r="B22" s="5" t="s">
        <v>401</v>
      </c>
      <c r="C22" s="5">
        <v>7</v>
      </c>
      <c r="D22" s="5" t="s">
        <v>321</v>
      </c>
      <c r="E22" s="5" t="s">
        <v>221</v>
      </c>
      <c r="F22" s="7"/>
      <c r="G22" s="7"/>
      <c r="H22" s="7"/>
      <c r="I22" s="7"/>
      <c r="J22" s="16" t="s">
        <v>402</v>
      </c>
      <c r="K22" s="16" t="s">
        <v>403</v>
      </c>
      <c r="L22" s="16" t="s">
        <v>404</v>
      </c>
      <c r="M22" s="16" t="s">
        <v>405</v>
      </c>
      <c r="N22" s="16" t="s">
        <v>406</v>
      </c>
      <c r="O22" s="16" t="s">
        <v>407</v>
      </c>
      <c r="P22" s="7" t="s">
        <v>408</v>
      </c>
      <c r="Q22" s="7"/>
      <c r="R22" s="7"/>
      <c r="S22" s="7"/>
      <c r="T22" s="17" t="s">
        <v>409</v>
      </c>
    </row>
    <row r="23" spans="1:20">
      <c r="A23" s="4">
        <v>7</v>
      </c>
      <c r="B23" s="6" t="s">
        <v>380</v>
      </c>
      <c r="C23" s="6">
        <v>5</v>
      </c>
      <c r="D23" s="6" t="s">
        <v>266</v>
      </c>
      <c r="E23" s="6" t="s">
        <v>321</v>
      </c>
      <c r="F23" s="16" t="s">
        <v>410</v>
      </c>
      <c r="G23" s="16" t="s">
        <v>411</v>
      </c>
      <c r="H23" s="16" t="s">
        <v>412</v>
      </c>
      <c r="I23" s="16" t="s">
        <v>413</v>
      </c>
      <c r="J23" s="7" t="s">
        <v>414</v>
      </c>
      <c r="K23" s="7"/>
      <c r="L23" s="7"/>
      <c r="M23" s="7"/>
      <c r="N23" s="7"/>
      <c r="O23" s="7"/>
      <c r="P23" s="16" t="s">
        <v>415</v>
      </c>
      <c r="Q23" s="16" t="s">
        <v>416</v>
      </c>
      <c r="R23" s="16" t="s">
        <v>417</v>
      </c>
      <c r="S23" s="16" t="s">
        <v>418</v>
      </c>
      <c r="T23" s="17" t="s">
        <v>419</v>
      </c>
    </row>
    <row r="24" spans="1:20">
      <c r="A24" s="4">
        <v>7</v>
      </c>
      <c r="B24" s="6" t="s">
        <v>420</v>
      </c>
      <c r="C24" s="6">
        <v>5</v>
      </c>
      <c r="D24" s="6" t="s">
        <v>221</v>
      </c>
      <c r="E24" s="6" t="s">
        <v>266</v>
      </c>
      <c r="F24" s="16" t="s">
        <v>421</v>
      </c>
      <c r="G24" s="16" t="s">
        <v>422</v>
      </c>
      <c r="H24" s="16" t="s">
        <v>423</v>
      </c>
      <c r="I24" s="16" t="s">
        <v>424</v>
      </c>
      <c r="J24" s="7" t="s">
        <v>425</v>
      </c>
      <c r="K24" s="7"/>
      <c r="L24" s="7"/>
      <c r="M24" s="7"/>
      <c r="N24" s="7"/>
      <c r="O24" s="7"/>
      <c r="P24" s="16" t="s">
        <v>426</v>
      </c>
      <c r="Q24" s="16" t="s">
        <v>427</v>
      </c>
      <c r="R24" s="16" t="s">
        <v>428</v>
      </c>
      <c r="S24" s="16" t="s">
        <v>429</v>
      </c>
      <c r="T24" s="17" t="s">
        <v>430</v>
      </c>
    </row>
    <row r="25" spans="1:20">
      <c r="A25" s="4">
        <v>7</v>
      </c>
      <c r="B25" s="5" t="s">
        <v>431</v>
      </c>
      <c r="C25" s="5">
        <v>7</v>
      </c>
      <c r="D25" s="5" t="s">
        <v>321</v>
      </c>
      <c r="E25" s="5" t="s">
        <v>221</v>
      </c>
      <c r="F25" s="7"/>
      <c r="G25" s="7"/>
      <c r="H25" s="7"/>
      <c r="I25" s="7"/>
      <c r="J25" s="16" t="s">
        <v>432</v>
      </c>
      <c r="K25" s="16" t="s">
        <v>433</v>
      </c>
      <c r="L25" s="16" t="s">
        <v>434</v>
      </c>
      <c r="M25" s="16" t="s">
        <v>435</v>
      </c>
      <c r="N25" s="16" t="s">
        <v>436</v>
      </c>
      <c r="O25" s="16" t="s">
        <v>437</v>
      </c>
      <c r="P25" s="7" t="s">
        <v>438</v>
      </c>
      <c r="Q25" s="7"/>
      <c r="R25" s="7"/>
      <c r="S25" s="7"/>
      <c r="T25" s="17" t="s">
        <v>439</v>
      </c>
    </row>
    <row r="26" spans="1:20">
      <c r="A26" s="4">
        <v>8</v>
      </c>
      <c r="B26" s="6" t="s">
        <v>440</v>
      </c>
      <c r="C26" s="6">
        <v>4</v>
      </c>
      <c r="D26" s="6" t="s">
        <v>321</v>
      </c>
      <c r="E26" s="6" t="s">
        <v>266</v>
      </c>
      <c r="F26" s="16" t="s">
        <v>441</v>
      </c>
      <c r="G26" s="7"/>
      <c r="H26" s="7"/>
      <c r="I26" s="7"/>
      <c r="J26" s="7"/>
      <c r="K26" s="7"/>
      <c r="L26" s="7"/>
      <c r="M26" s="7"/>
      <c r="N26" s="7"/>
      <c r="O26" s="7"/>
      <c r="P26" s="7"/>
      <c r="Q26" s="16" t="s">
        <v>442</v>
      </c>
      <c r="R26" s="16" t="s">
        <v>443</v>
      </c>
      <c r="S26" s="16" t="s">
        <v>444</v>
      </c>
      <c r="T26" s="17" t="s">
        <v>445</v>
      </c>
    </row>
    <row r="27" spans="1:20">
      <c r="A27" s="4">
        <v>8</v>
      </c>
      <c r="B27" s="6" t="s">
        <v>446</v>
      </c>
      <c r="C27" s="6">
        <v>5</v>
      </c>
      <c r="D27" s="6" t="s">
        <v>266</v>
      </c>
      <c r="E27" s="6" t="s">
        <v>321</v>
      </c>
      <c r="F27" s="16" t="s">
        <v>447</v>
      </c>
      <c r="G27" s="16" t="s">
        <v>448</v>
      </c>
      <c r="H27" s="16" t="s">
        <v>449</v>
      </c>
      <c r="I27" s="16" t="s">
        <v>450</v>
      </c>
      <c r="J27" s="16" t="s">
        <v>451</v>
      </c>
      <c r="K27" s="7"/>
      <c r="L27" s="7"/>
      <c r="M27" s="7"/>
      <c r="N27" s="7"/>
      <c r="O27" s="7"/>
      <c r="P27" s="7"/>
      <c r="Q27" s="7"/>
      <c r="R27" s="7"/>
      <c r="S27" s="7"/>
      <c r="T27" s="17" t="s">
        <v>452</v>
      </c>
    </row>
    <row r="28" spans="1:20">
      <c r="A28" s="4">
        <v>8</v>
      </c>
      <c r="B28" s="6" t="s">
        <v>453</v>
      </c>
      <c r="C28" s="6">
        <v>6</v>
      </c>
      <c r="D28" s="6" t="s">
        <v>351</v>
      </c>
      <c r="E28" s="6" t="s">
        <v>266</v>
      </c>
      <c r="F28" s="16" t="s">
        <v>454</v>
      </c>
      <c r="G28" s="7"/>
      <c r="H28" s="7"/>
      <c r="I28" s="7"/>
      <c r="J28" s="16" t="s">
        <v>455</v>
      </c>
      <c r="K28" s="16" t="s">
        <v>456</v>
      </c>
      <c r="L28" s="16" t="s">
        <v>457</v>
      </c>
      <c r="M28" s="16" t="s">
        <v>458</v>
      </c>
      <c r="N28" s="16" t="s">
        <v>459</v>
      </c>
      <c r="O28" s="16" t="s">
        <v>460</v>
      </c>
      <c r="P28" s="16" t="s">
        <v>461</v>
      </c>
      <c r="Q28" s="16" t="s">
        <v>462</v>
      </c>
      <c r="R28" s="16" t="s">
        <v>463</v>
      </c>
      <c r="S28" s="16" t="s">
        <v>464</v>
      </c>
      <c r="T28" s="17" t="s">
        <v>465</v>
      </c>
    </row>
    <row r="29" spans="1:20">
      <c r="A29" s="4">
        <v>8</v>
      </c>
      <c r="B29" s="6" t="s">
        <v>466</v>
      </c>
      <c r="C29" s="6">
        <v>6</v>
      </c>
      <c r="D29" s="6" t="s">
        <v>321</v>
      </c>
      <c r="E29" s="6" t="s">
        <v>351</v>
      </c>
      <c r="F29" s="16" t="s">
        <v>467</v>
      </c>
      <c r="G29" s="7"/>
      <c r="H29" s="7"/>
      <c r="I29" s="7"/>
      <c r="J29" s="16" t="s">
        <v>468</v>
      </c>
      <c r="K29" s="16" t="s">
        <v>469</v>
      </c>
      <c r="L29" s="16" t="s">
        <v>470</v>
      </c>
      <c r="M29" s="16" t="s">
        <v>471</v>
      </c>
      <c r="N29" s="16" t="s">
        <v>472</v>
      </c>
      <c r="O29" s="16" t="s">
        <v>473</v>
      </c>
      <c r="P29" s="16" t="s">
        <v>474</v>
      </c>
      <c r="Q29" s="16" t="s">
        <v>475</v>
      </c>
      <c r="R29" s="16" t="s">
        <v>476</v>
      </c>
      <c r="S29" s="16" t="s">
        <v>477</v>
      </c>
      <c r="T29" s="17" t="s">
        <v>465</v>
      </c>
    </row>
    <row r="30" spans="1:20">
      <c r="A30" s="4">
        <v>8</v>
      </c>
      <c r="B30" s="6" t="s">
        <v>478</v>
      </c>
      <c r="C30" s="6">
        <v>8</v>
      </c>
      <c r="D30" s="6" t="s">
        <v>321</v>
      </c>
      <c r="E30" s="6" t="s">
        <v>321</v>
      </c>
      <c r="F30" s="16" t="s">
        <v>479</v>
      </c>
      <c r="G30" s="16" t="s">
        <v>480</v>
      </c>
      <c r="H30" s="16" t="s">
        <v>481</v>
      </c>
      <c r="I30" s="16" t="s">
        <v>482</v>
      </c>
      <c r="J30" s="16" t="s">
        <v>483</v>
      </c>
      <c r="K30" s="16" t="s">
        <v>484</v>
      </c>
      <c r="L30" s="16" t="s">
        <v>485</v>
      </c>
      <c r="M30" s="16" t="s">
        <v>486</v>
      </c>
      <c r="N30" s="16" t="s">
        <v>487</v>
      </c>
      <c r="O30" s="16" t="s">
        <v>488</v>
      </c>
      <c r="P30" s="16" t="s">
        <v>489</v>
      </c>
      <c r="Q30" s="16" t="s">
        <v>490</v>
      </c>
      <c r="R30" s="16" t="s">
        <v>491</v>
      </c>
      <c r="S30" s="16" t="s">
        <v>492</v>
      </c>
      <c r="T30" s="17" t="s">
        <v>493</v>
      </c>
    </row>
    <row r="31" spans="1:20">
      <c r="A31" s="4"/>
      <c r="B31" s="5"/>
      <c r="C31" s="5"/>
      <c r="D31" s="5"/>
      <c r="E31" s="5"/>
      <c r="F31" s="7"/>
      <c r="G31" s="7"/>
      <c r="H31" s="7"/>
      <c r="I31" s="7"/>
      <c r="J31" s="7"/>
      <c r="K31" s="7"/>
      <c r="L31" s="7"/>
      <c r="M31" s="7"/>
      <c r="N31" s="7"/>
      <c r="O31" s="7"/>
      <c r="P31" s="7"/>
      <c r="Q31" s="7"/>
      <c r="R31" s="7"/>
      <c r="S31" s="7"/>
    </row>
    <row r="32" spans="1:20">
      <c r="A32" s="4"/>
      <c r="B32" s="5"/>
      <c r="C32" s="5"/>
      <c r="D32" s="5"/>
      <c r="E32" s="5"/>
      <c r="F32" s="7"/>
      <c r="G32" s="7"/>
      <c r="H32" s="7"/>
      <c r="I32" s="7"/>
      <c r="J32" s="7"/>
      <c r="K32" s="7"/>
      <c r="L32" s="7"/>
      <c r="M32" s="7"/>
      <c r="N32" s="7"/>
      <c r="O32" s="7"/>
      <c r="P32" s="7"/>
      <c r="Q32" s="7"/>
      <c r="R32" s="7"/>
      <c r="S32" s="7"/>
    </row>
    <row r="33" spans="1:19">
      <c r="A33" s="4"/>
      <c r="B33" s="5"/>
      <c r="C33" s="5"/>
      <c r="D33" s="5"/>
      <c r="E33" s="5"/>
      <c r="F33" s="7"/>
      <c r="G33" s="7"/>
      <c r="H33" s="7"/>
      <c r="I33" s="7"/>
      <c r="J33" s="7"/>
      <c r="K33" s="7"/>
      <c r="L33" s="7"/>
      <c r="M33" s="7"/>
      <c r="N33" s="7"/>
      <c r="O33" s="7"/>
      <c r="P33" s="7"/>
      <c r="Q33" s="7"/>
      <c r="R33" s="7"/>
      <c r="S33" s="7"/>
    </row>
    <row r="34" spans="1:19">
      <c r="A34" s="4"/>
      <c r="B34" s="5"/>
      <c r="C34" s="5"/>
      <c r="D34" s="5"/>
      <c r="E34" s="5"/>
      <c r="F34" s="7"/>
      <c r="G34" s="7"/>
      <c r="H34" s="7"/>
      <c r="I34" s="7"/>
      <c r="J34" s="7"/>
      <c r="K34" s="7"/>
      <c r="L34" s="7"/>
      <c r="M34" s="7"/>
      <c r="N34" s="7"/>
      <c r="O34" s="7"/>
      <c r="P34" s="7"/>
      <c r="Q34" s="7"/>
      <c r="R34" s="7"/>
      <c r="S34" s="7"/>
    </row>
    <row r="35" spans="1:19">
      <c r="A35" s="4"/>
      <c r="B35" s="5"/>
      <c r="C35" s="5"/>
      <c r="D35" s="5"/>
      <c r="E35" s="5"/>
      <c r="F35" s="7"/>
      <c r="G35" s="7"/>
      <c r="H35" s="7"/>
      <c r="I35" s="7"/>
      <c r="J35" s="7"/>
      <c r="K35" s="7"/>
      <c r="L35" s="7"/>
      <c r="M35" s="7"/>
      <c r="N35" s="7"/>
      <c r="O35" s="7"/>
      <c r="P35" s="7"/>
      <c r="Q35" s="7"/>
      <c r="R35" s="7"/>
      <c r="S35" s="7"/>
    </row>
    <row r="36" spans="1:19">
      <c r="A36" s="4"/>
      <c r="B36" s="5"/>
      <c r="C36" s="5"/>
      <c r="D36" s="5"/>
      <c r="E36" s="5"/>
      <c r="F36" s="7"/>
      <c r="G36" s="7"/>
      <c r="H36" s="7"/>
      <c r="I36" s="7"/>
      <c r="J36" s="7"/>
      <c r="K36" s="7"/>
      <c r="L36" s="7"/>
      <c r="M36" s="7"/>
      <c r="N36" s="7"/>
      <c r="O36" s="7"/>
      <c r="P36" s="7"/>
      <c r="Q36" s="7"/>
      <c r="R36" s="7"/>
      <c r="S36" s="7"/>
    </row>
    <row r="37" spans="1:19">
      <c r="A37" s="4"/>
      <c r="B37" s="5"/>
      <c r="C37" s="5"/>
      <c r="D37" s="5"/>
      <c r="E37" s="5"/>
      <c r="F37" s="7"/>
      <c r="G37" s="7"/>
      <c r="H37" s="7"/>
      <c r="I37" s="7"/>
      <c r="J37" s="7"/>
      <c r="K37" s="7"/>
      <c r="L37" s="7"/>
      <c r="M37" s="7"/>
      <c r="N37" s="7"/>
      <c r="O37" s="7"/>
      <c r="P37" s="7"/>
      <c r="Q37" s="7"/>
      <c r="R37" s="7"/>
      <c r="S37" s="7"/>
    </row>
    <row r="38" spans="1:19">
      <c r="A38" s="4"/>
      <c r="B38" s="5"/>
      <c r="C38" s="5"/>
      <c r="D38" s="5"/>
      <c r="E38" s="5"/>
      <c r="F38" s="7"/>
      <c r="G38" s="7"/>
      <c r="H38" s="7"/>
      <c r="I38" s="7"/>
      <c r="J38" s="7"/>
      <c r="K38" s="7"/>
      <c r="L38" s="7"/>
      <c r="M38" s="7"/>
      <c r="N38" s="7"/>
      <c r="O38" s="7"/>
      <c r="P38" s="7"/>
      <c r="Q38" s="7"/>
      <c r="R38" s="7"/>
      <c r="S38" s="7"/>
    </row>
    <row r="39" spans="1:19">
      <c r="A39" s="4"/>
      <c r="B39" s="5"/>
      <c r="C39" s="5"/>
      <c r="D39" s="5"/>
      <c r="E39" s="5"/>
      <c r="F39" s="7"/>
      <c r="G39" s="7"/>
      <c r="H39" s="7"/>
      <c r="I39" s="7"/>
      <c r="J39" s="7"/>
      <c r="K39" s="7"/>
      <c r="L39" s="7"/>
      <c r="M39" s="7"/>
      <c r="N39" s="7"/>
      <c r="O39" s="7"/>
      <c r="P39" s="7"/>
      <c r="Q39" s="7"/>
      <c r="R39" s="7"/>
      <c r="S39" s="7"/>
    </row>
    <row r="40" spans="1:19">
      <c r="A40" s="4"/>
      <c r="B40" s="5"/>
      <c r="C40" s="5"/>
      <c r="D40" s="5"/>
      <c r="E40" s="5"/>
      <c r="F40" s="7"/>
      <c r="G40" s="7"/>
      <c r="H40" s="7"/>
      <c r="I40" s="7"/>
      <c r="J40" s="7"/>
      <c r="K40" s="7"/>
      <c r="L40" s="7"/>
      <c r="M40" s="7"/>
      <c r="N40" s="7"/>
      <c r="O40" s="7"/>
      <c r="P40" s="7"/>
      <c r="Q40" s="7"/>
      <c r="R40" s="7"/>
      <c r="S40" s="7"/>
    </row>
    <row r="41" spans="1:19">
      <c r="A41" s="4"/>
      <c r="B41" s="5"/>
      <c r="C41" s="5"/>
      <c r="D41" s="5"/>
      <c r="E41" s="5"/>
      <c r="F41" s="7"/>
      <c r="G41" s="7"/>
      <c r="H41" s="7"/>
      <c r="I41" s="7"/>
      <c r="J41" s="7"/>
      <c r="K41" s="7"/>
      <c r="L41" s="7"/>
      <c r="M41" s="7"/>
      <c r="N41" s="7"/>
      <c r="O41" s="7"/>
      <c r="P41" s="7"/>
      <c r="Q41" s="7"/>
      <c r="R41" s="7"/>
      <c r="S41" s="7"/>
    </row>
    <row r="42" spans="1:19">
      <c r="A42" s="4"/>
      <c r="B42" s="5"/>
      <c r="C42" s="5"/>
      <c r="D42" s="5"/>
      <c r="E42" s="5"/>
      <c r="F42" s="7"/>
      <c r="G42" s="7"/>
      <c r="H42" s="7"/>
      <c r="I42" s="7"/>
      <c r="J42" s="7"/>
      <c r="K42" s="7"/>
      <c r="L42" s="7"/>
      <c r="M42" s="7"/>
      <c r="N42" s="7"/>
      <c r="O42" s="7"/>
      <c r="P42" s="7"/>
      <c r="Q42" s="7"/>
      <c r="R42" s="7"/>
      <c r="S42" s="7"/>
    </row>
    <row r="43" spans="1:19">
      <c r="A43" s="4"/>
      <c r="B43" s="5"/>
      <c r="C43" s="5"/>
      <c r="D43" s="5"/>
      <c r="E43" s="5"/>
      <c r="F43" s="7"/>
      <c r="G43" s="7"/>
      <c r="H43" s="7"/>
      <c r="I43" s="7"/>
      <c r="J43" s="7"/>
      <c r="K43" s="7"/>
      <c r="L43" s="7"/>
      <c r="M43" s="7"/>
      <c r="N43" s="7"/>
      <c r="O43" s="7"/>
      <c r="P43" s="7"/>
      <c r="Q43" s="7"/>
      <c r="R43" s="7"/>
      <c r="S43" s="7"/>
    </row>
    <row r="44" spans="1:19">
      <c r="A44" s="4"/>
      <c r="B44" s="5"/>
      <c r="C44" s="5"/>
      <c r="D44" s="5"/>
      <c r="E44" s="5"/>
      <c r="F44" s="7"/>
      <c r="G44" s="7"/>
      <c r="H44" s="7"/>
      <c r="I44" s="7"/>
      <c r="J44" s="7"/>
      <c r="K44" s="7"/>
      <c r="L44" s="7"/>
      <c r="M44" s="7"/>
      <c r="N44" s="7"/>
      <c r="O44" s="7"/>
      <c r="P44" s="7"/>
      <c r="Q44" s="7"/>
      <c r="R44" s="7"/>
      <c r="S44" s="7"/>
    </row>
    <row r="45" spans="1:19">
      <c r="A45" s="4"/>
      <c r="B45" s="5"/>
      <c r="C45" s="5"/>
      <c r="D45" s="5"/>
      <c r="E45" s="5"/>
      <c r="F45" s="7"/>
      <c r="G45" s="7"/>
      <c r="H45" s="7"/>
      <c r="I45" s="7"/>
      <c r="J45" s="7"/>
      <c r="K45" s="7"/>
      <c r="L45" s="7"/>
      <c r="M45" s="7"/>
      <c r="N45" s="7"/>
      <c r="O45" s="7"/>
      <c r="P45" s="7"/>
      <c r="Q45" s="7"/>
      <c r="R45" s="7"/>
      <c r="S45" s="7"/>
    </row>
    <row r="46" spans="1:19">
      <c r="A46" s="4"/>
      <c r="B46" s="5"/>
      <c r="C46" s="5"/>
      <c r="D46" s="5"/>
      <c r="E46" s="5"/>
      <c r="F46" s="7"/>
      <c r="G46" s="7"/>
      <c r="H46" s="7"/>
      <c r="I46" s="7"/>
      <c r="J46" s="7"/>
      <c r="K46" s="7"/>
      <c r="L46" s="7"/>
      <c r="M46" s="7"/>
      <c r="N46" s="7"/>
      <c r="O46" s="7"/>
      <c r="P46" s="7"/>
      <c r="Q46" s="7"/>
      <c r="R46" s="7"/>
      <c r="S46" s="7"/>
    </row>
    <row r="47" spans="1:19">
      <c r="A47" s="4"/>
      <c r="B47" s="5"/>
      <c r="C47" s="5"/>
      <c r="D47" s="5"/>
      <c r="E47" s="5"/>
      <c r="F47" s="7"/>
      <c r="G47" s="7"/>
      <c r="H47" s="7"/>
      <c r="I47" s="7"/>
      <c r="J47" s="7"/>
      <c r="K47" s="7"/>
      <c r="L47" s="7"/>
      <c r="M47" s="7"/>
      <c r="N47" s="7"/>
      <c r="O47" s="7"/>
      <c r="P47" s="7"/>
      <c r="Q47" s="7"/>
      <c r="R47" s="7"/>
      <c r="S47" s="7"/>
    </row>
    <row r="48" spans="1:19">
      <c r="A48" s="4"/>
      <c r="B48" s="5"/>
      <c r="C48" s="5"/>
      <c r="D48" s="5"/>
      <c r="E48" s="5"/>
      <c r="F48" s="7"/>
      <c r="G48" s="7"/>
      <c r="H48" s="7"/>
      <c r="I48" s="7"/>
      <c r="J48" s="7"/>
      <c r="K48" s="7"/>
      <c r="L48" s="7"/>
      <c r="M48" s="7"/>
      <c r="N48" s="7"/>
      <c r="O48" s="7"/>
      <c r="P48" s="7"/>
      <c r="Q48" s="7"/>
      <c r="R48" s="7"/>
      <c r="S48" s="7"/>
    </row>
    <row r="49" spans="1:19">
      <c r="A49" s="4"/>
      <c r="B49" s="5"/>
      <c r="C49" s="5"/>
      <c r="D49" s="5"/>
      <c r="E49" s="5"/>
      <c r="F49" s="7"/>
      <c r="G49" s="7"/>
      <c r="H49" s="7"/>
      <c r="I49" s="7"/>
      <c r="J49" s="7"/>
      <c r="K49" s="7"/>
      <c r="L49" s="7"/>
      <c r="M49" s="7"/>
      <c r="N49" s="7"/>
      <c r="O49" s="7"/>
      <c r="P49" s="7"/>
      <c r="Q49" s="7"/>
      <c r="R49" s="7"/>
      <c r="S49" s="7"/>
    </row>
    <row r="50" spans="1:19">
      <c r="A50" s="4"/>
      <c r="B50" s="5"/>
      <c r="C50" s="5"/>
      <c r="D50" s="5"/>
      <c r="E50" s="5"/>
      <c r="F50" s="7"/>
      <c r="G50" s="7"/>
      <c r="H50" s="7"/>
      <c r="I50" s="7"/>
      <c r="J50" s="7"/>
      <c r="K50" s="7"/>
      <c r="L50" s="7"/>
      <c r="M50" s="7"/>
      <c r="N50" s="7"/>
      <c r="O50" s="7"/>
      <c r="P50" s="7"/>
      <c r="Q50" s="7"/>
      <c r="R50" s="7"/>
      <c r="S50" s="7"/>
    </row>
    <row r="51" spans="1:19">
      <c r="A51" s="4"/>
      <c r="B51" s="5"/>
      <c r="C51" s="5"/>
      <c r="D51" s="5"/>
      <c r="E51" s="5"/>
      <c r="F51" s="7"/>
      <c r="G51" s="7"/>
      <c r="H51" s="7"/>
      <c r="I51" s="7"/>
      <c r="J51" s="7"/>
      <c r="K51" s="7"/>
      <c r="L51" s="7"/>
      <c r="M51" s="7"/>
      <c r="N51" s="7"/>
      <c r="O51" s="7"/>
      <c r="P51" s="7"/>
      <c r="Q51" s="7"/>
      <c r="R51" s="7"/>
      <c r="S51" s="7"/>
    </row>
    <row r="52" spans="1:19">
      <c r="A52" s="4"/>
      <c r="B52" s="5"/>
      <c r="C52" s="5"/>
      <c r="D52" s="5"/>
      <c r="E52" s="5"/>
      <c r="F52" s="7"/>
      <c r="G52" s="7"/>
      <c r="H52" s="7"/>
      <c r="I52" s="7"/>
      <c r="J52" s="7"/>
      <c r="K52" s="7"/>
      <c r="L52" s="7"/>
      <c r="M52" s="7"/>
      <c r="N52" s="7"/>
      <c r="O52" s="7"/>
      <c r="P52" s="7"/>
      <c r="Q52" s="7"/>
      <c r="R52" s="7"/>
      <c r="S52" s="7"/>
    </row>
    <row r="53" spans="1:19">
      <c r="A53" s="4"/>
      <c r="B53" s="5"/>
      <c r="C53" s="5"/>
      <c r="D53" s="5"/>
      <c r="E53" s="5"/>
      <c r="F53" s="7"/>
      <c r="G53" s="7"/>
      <c r="H53" s="7"/>
      <c r="I53" s="7"/>
      <c r="J53" s="7"/>
      <c r="K53" s="7"/>
      <c r="L53" s="7"/>
      <c r="M53" s="7"/>
      <c r="N53" s="7"/>
      <c r="O53" s="7"/>
      <c r="P53" s="7"/>
      <c r="Q53" s="7"/>
      <c r="R53" s="7"/>
      <c r="S53" s="7"/>
    </row>
    <row r="54" spans="1:19">
      <c r="A54" s="4"/>
      <c r="B54" s="5"/>
      <c r="C54" s="5"/>
      <c r="D54" s="5"/>
      <c r="E54" s="5"/>
      <c r="F54" s="7"/>
      <c r="G54" s="7"/>
      <c r="H54" s="7"/>
      <c r="I54" s="7"/>
      <c r="J54" s="7"/>
      <c r="K54" s="7"/>
      <c r="L54" s="7"/>
      <c r="M54" s="7"/>
      <c r="N54" s="7"/>
      <c r="O54" s="7"/>
      <c r="P54" s="7"/>
      <c r="Q54" s="7"/>
      <c r="R54" s="7"/>
      <c r="S54" s="7"/>
    </row>
    <row r="55" spans="1:19">
      <c r="A55" s="4"/>
      <c r="B55" s="5"/>
      <c r="C55" s="5"/>
      <c r="D55" s="5"/>
      <c r="E55" s="5"/>
      <c r="F55" s="7"/>
      <c r="G55" s="7"/>
      <c r="H55" s="7"/>
      <c r="I55" s="7"/>
      <c r="J55" s="7"/>
      <c r="K55" s="7"/>
      <c r="L55" s="7"/>
      <c r="M55" s="7"/>
      <c r="N55" s="7"/>
      <c r="O55" s="7"/>
      <c r="P55" s="7"/>
      <c r="Q55" s="7"/>
      <c r="R55" s="7"/>
      <c r="S55" s="7"/>
    </row>
    <row r="56" spans="1:19">
      <c r="A56" s="4"/>
      <c r="B56" s="5"/>
      <c r="C56" s="5"/>
      <c r="D56" s="5"/>
      <c r="E56" s="5"/>
      <c r="F56" s="7"/>
      <c r="G56" s="7"/>
      <c r="H56" s="7"/>
      <c r="I56" s="7"/>
      <c r="J56" s="7"/>
      <c r="K56" s="7"/>
      <c r="L56" s="7"/>
      <c r="M56" s="7"/>
      <c r="N56" s="7"/>
      <c r="O56" s="7"/>
      <c r="P56" s="7"/>
      <c r="Q56" s="7"/>
      <c r="R56" s="7"/>
      <c r="S56" s="7"/>
    </row>
    <row r="57" spans="1:19">
      <c r="A57" s="4"/>
      <c r="B57" s="5"/>
      <c r="C57" s="5"/>
      <c r="D57" s="5"/>
      <c r="E57" s="5"/>
      <c r="F57" s="7"/>
      <c r="G57" s="7"/>
      <c r="H57" s="7"/>
      <c r="I57" s="7"/>
      <c r="J57" s="7"/>
      <c r="K57" s="7"/>
      <c r="L57" s="7"/>
      <c r="M57" s="7"/>
      <c r="N57" s="7"/>
      <c r="O57" s="7"/>
      <c r="P57" s="7"/>
      <c r="Q57" s="7"/>
      <c r="R57" s="7"/>
      <c r="S57" s="7"/>
    </row>
    <row r="58" spans="1:19">
      <c r="A58" s="4"/>
      <c r="B58" s="5"/>
      <c r="C58" s="5"/>
      <c r="D58" s="5"/>
      <c r="E58" s="5"/>
      <c r="F58" s="7"/>
      <c r="G58" s="7"/>
      <c r="H58" s="7"/>
      <c r="I58" s="7"/>
      <c r="J58" s="7"/>
      <c r="K58" s="7"/>
      <c r="L58" s="7"/>
      <c r="M58" s="7"/>
      <c r="N58" s="7"/>
      <c r="O58" s="7"/>
      <c r="P58" s="7"/>
      <c r="Q58" s="7"/>
      <c r="R58" s="7"/>
      <c r="S58" s="7"/>
    </row>
    <row r="59" spans="1:19">
      <c r="A59" s="4"/>
      <c r="B59" s="5"/>
      <c r="C59" s="5"/>
      <c r="D59" s="5"/>
      <c r="E59" s="5"/>
      <c r="F59" s="7"/>
      <c r="G59" s="7"/>
      <c r="H59" s="7"/>
      <c r="I59" s="7"/>
      <c r="J59" s="7"/>
      <c r="K59" s="7"/>
      <c r="L59" s="7"/>
      <c r="M59" s="7"/>
      <c r="N59" s="7"/>
      <c r="O59" s="7"/>
      <c r="P59" s="7"/>
      <c r="Q59" s="7"/>
      <c r="R59" s="7"/>
      <c r="S59" s="7"/>
    </row>
    <row r="60" spans="1:19">
      <c r="A60" s="4"/>
      <c r="B60" s="5"/>
      <c r="C60" s="5"/>
      <c r="D60" s="5"/>
      <c r="E60" s="5"/>
      <c r="F60" s="7"/>
      <c r="G60" s="7"/>
      <c r="H60" s="7"/>
      <c r="I60" s="7"/>
      <c r="J60" s="7"/>
      <c r="K60" s="7"/>
      <c r="L60" s="7"/>
      <c r="M60" s="7"/>
      <c r="N60" s="7"/>
      <c r="O60" s="7"/>
      <c r="P60" s="7"/>
      <c r="Q60" s="7"/>
      <c r="R60" s="7"/>
      <c r="S60" s="7"/>
    </row>
    <row r="61" spans="1:19">
      <c r="A61" s="4"/>
      <c r="B61" s="5"/>
      <c r="C61" s="5"/>
      <c r="D61" s="5"/>
      <c r="E61" s="5"/>
      <c r="F61" s="7"/>
      <c r="G61" s="7"/>
      <c r="H61" s="7"/>
      <c r="I61" s="7"/>
      <c r="J61" s="7"/>
      <c r="K61" s="7"/>
      <c r="L61" s="7"/>
      <c r="M61" s="7"/>
      <c r="N61" s="7"/>
      <c r="O61" s="7"/>
      <c r="P61" s="7"/>
      <c r="Q61" s="7"/>
      <c r="R61" s="7"/>
      <c r="S61" s="7"/>
    </row>
    <row r="62" spans="1:19">
      <c r="A62" s="4"/>
      <c r="B62" s="5"/>
      <c r="C62" s="5"/>
      <c r="D62" s="5"/>
      <c r="E62" s="5"/>
      <c r="F62" s="7"/>
      <c r="G62" s="7"/>
      <c r="H62" s="7"/>
      <c r="I62" s="7"/>
      <c r="J62" s="7"/>
      <c r="K62" s="7"/>
      <c r="L62" s="7"/>
      <c r="M62" s="7"/>
      <c r="N62" s="7"/>
      <c r="O62" s="7"/>
      <c r="P62" s="7"/>
      <c r="Q62" s="7"/>
      <c r="R62" s="7"/>
      <c r="S62" s="7"/>
    </row>
    <row r="63" spans="1:19">
      <c r="A63" s="4"/>
      <c r="B63" s="5"/>
      <c r="C63" s="5"/>
      <c r="D63" s="5"/>
      <c r="E63" s="5"/>
      <c r="F63" s="7"/>
      <c r="G63" s="7"/>
      <c r="H63" s="7"/>
      <c r="I63" s="7"/>
      <c r="J63" s="7"/>
      <c r="K63" s="7"/>
      <c r="L63" s="7"/>
      <c r="M63" s="7"/>
      <c r="N63" s="7"/>
      <c r="O63" s="7"/>
      <c r="P63" s="7"/>
      <c r="Q63" s="7"/>
      <c r="R63" s="7"/>
      <c r="S63" s="7"/>
    </row>
    <row r="64" spans="1:19">
      <c r="A64" s="4"/>
      <c r="B64" s="5"/>
      <c r="C64" s="5"/>
      <c r="D64" s="5"/>
      <c r="E64" s="5"/>
      <c r="F64" s="7"/>
      <c r="G64" s="7"/>
      <c r="H64" s="7"/>
      <c r="I64" s="7"/>
      <c r="J64" s="7"/>
      <c r="K64" s="7"/>
      <c r="L64" s="7"/>
      <c r="M64" s="7"/>
      <c r="N64" s="7"/>
      <c r="O64" s="7"/>
      <c r="P64" s="7"/>
      <c r="Q64" s="7"/>
      <c r="R64" s="7"/>
      <c r="S64" s="7"/>
    </row>
    <row r="65" spans="1:19">
      <c r="A65" s="4"/>
      <c r="B65" s="5"/>
      <c r="C65" s="5"/>
      <c r="D65" s="5"/>
      <c r="E65" s="5"/>
      <c r="F65" s="7"/>
      <c r="G65" s="7"/>
      <c r="H65" s="7"/>
      <c r="I65" s="7"/>
      <c r="J65" s="7"/>
      <c r="K65" s="7"/>
      <c r="L65" s="7"/>
      <c r="M65" s="7"/>
      <c r="N65" s="7"/>
      <c r="O65" s="7"/>
      <c r="P65" s="7"/>
      <c r="Q65" s="7"/>
      <c r="R65" s="7"/>
      <c r="S65" s="7"/>
    </row>
    <row r="66" spans="1:19">
      <c r="A66" s="4"/>
      <c r="B66" s="5"/>
      <c r="C66" s="5"/>
      <c r="D66" s="5"/>
      <c r="E66" s="5"/>
      <c r="F66" s="7"/>
      <c r="G66" s="7"/>
      <c r="H66" s="7"/>
      <c r="I66" s="7"/>
      <c r="J66" s="7"/>
      <c r="K66" s="7"/>
      <c r="L66" s="7"/>
      <c r="M66" s="7"/>
      <c r="N66" s="7"/>
      <c r="O66" s="7"/>
      <c r="P66" s="7"/>
      <c r="Q66" s="7"/>
      <c r="R66" s="7"/>
      <c r="S66" s="7"/>
    </row>
    <row r="67" spans="1:19">
      <c r="A67" s="4"/>
      <c r="B67" s="5"/>
      <c r="C67" s="5"/>
      <c r="D67" s="5"/>
      <c r="E67" s="5"/>
      <c r="F67" s="7"/>
      <c r="G67" s="7"/>
      <c r="H67" s="7"/>
      <c r="I67" s="7"/>
      <c r="J67" s="7"/>
      <c r="K67" s="7"/>
      <c r="L67" s="7"/>
      <c r="M67" s="7"/>
      <c r="N67" s="7"/>
      <c r="O67" s="7"/>
      <c r="P67" s="7"/>
      <c r="Q67" s="7"/>
      <c r="R67" s="7"/>
      <c r="S67" s="7"/>
    </row>
    <row r="68" spans="1:19">
      <c r="A68" s="4"/>
      <c r="B68" s="5"/>
      <c r="C68" s="5"/>
      <c r="D68" s="5"/>
      <c r="E68" s="5"/>
      <c r="F68" s="7"/>
      <c r="G68" s="7"/>
      <c r="H68" s="7"/>
      <c r="I68" s="7"/>
      <c r="J68" s="7"/>
      <c r="K68" s="7"/>
      <c r="L68" s="7"/>
      <c r="M68" s="7"/>
      <c r="N68" s="7"/>
      <c r="O68" s="7"/>
      <c r="P68" s="7"/>
      <c r="Q68" s="7"/>
      <c r="R68" s="7"/>
      <c r="S68" s="7"/>
    </row>
    <row r="69" spans="1:19">
      <c r="A69" s="4"/>
      <c r="B69" s="5"/>
      <c r="C69" s="5"/>
      <c r="D69" s="5"/>
      <c r="E69" s="5"/>
      <c r="F69" s="7"/>
      <c r="G69" s="7"/>
      <c r="H69" s="7"/>
      <c r="I69" s="7"/>
      <c r="J69" s="7"/>
      <c r="K69" s="7"/>
      <c r="L69" s="7"/>
      <c r="M69" s="7"/>
      <c r="N69" s="7"/>
      <c r="O69" s="7"/>
      <c r="P69" s="7"/>
      <c r="Q69" s="7"/>
      <c r="R69" s="7"/>
      <c r="S69" s="7"/>
    </row>
    <row r="70" spans="1:19">
      <c r="A70" s="4"/>
      <c r="B70" s="5"/>
      <c r="C70" s="5"/>
      <c r="D70" s="5"/>
      <c r="E70" s="5"/>
      <c r="F70" s="7"/>
      <c r="G70" s="7"/>
      <c r="H70" s="7"/>
      <c r="I70" s="7"/>
      <c r="J70" s="7"/>
      <c r="K70" s="7"/>
      <c r="L70" s="7"/>
      <c r="M70" s="7"/>
      <c r="N70" s="7"/>
      <c r="O70" s="7"/>
      <c r="P70" s="7"/>
      <c r="Q70" s="7"/>
      <c r="R70" s="7"/>
      <c r="S70" s="7"/>
    </row>
    <row r="71" spans="1:19">
      <c r="A71" s="4"/>
      <c r="B71" s="5"/>
      <c r="C71" s="5"/>
      <c r="D71" s="5"/>
      <c r="E71" s="5"/>
      <c r="F71" s="7"/>
      <c r="G71" s="7"/>
      <c r="H71" s="7"/>
      <c r="I71" s="7"/>
      <c r="J71" s="7"/>
      <c r="K71" s="7"/>
      <c r="L71" s="7"/>
      <c r="M71" s="7"/>
      <c r="N71" s="7"/>
      <c r="O71" s="7"/>
      <c r="P71" s="7"/>
      <c r="Q71" s="7"/>
      <c r="R71" s="7"/>
      <c r="S71" s="7"/>
    </row>
    <row r="72" spans="1:19">
      <c r="A72" s="4"/>
      <c r="B72" s="5"/>
      <c r="C72" s="5"/>
      <c r="D72" s="5"/>
      <c r="E72" s="5"/>
      <c r="F72" s="7"/>
      <c r="G72" s="7"/>
      <c r="H72" s="7"/>
      <c r="I72" s="7"/>
      <c r="J72" s="7"/>
      <c r="K72" s="7"/>
      <c r="L72" s="7"/>
      <c r="M72" s="7"/>
      <c r="N72" s="7"/>
      <c r="O72" s="7"/>
      <c r="P72" s="7"/>
      <c r="Q72" s="7"/>
      <c r="R72" s="7"/>
      <c r="S72" s="7"/>
    </row>
    <row r="73" spans="1:19">
      <c r="A73" s="4"/>
      <c r="B73" s="5"/>
      <c r="C73" s="5"/>
      <c r="D73" s="5"/>
      <c r="E73" s="5"/>
      <c r="F73" s="7"/>
      <c r="G73" s="7"/>
      <c r="H73" s="7"/>
      <c r="I73" s="7"/>
      <c r="J73" s="7"/>
      <c r="K73" s="7"/>
      <c r="L73" s="7"/>
      <c r="M73" s="7"/>
      <c r="N73" s="7"/>
      <c r="O73" s="7"/>
      <c r="P73" s="7"/>
      <c r="Q73" s="7"/>
      <c r="R73" s="7"/>
      <c r="S73" s="7"/>
    </row>
    <row r="74" spans="1:19">
      <c r="A74" s="4"/>
      <c r="B74" s="5"/>
      <c r="C74" s="5"/>
      <c r="D74" s="5"/>
      <c r="E74" s="5"/>
      <c r="F74" s="7"/>
      <c r="G74" s="7"/>
      <c r="H74" s="7"/>
      <c r="I74" s="7"/>
      <c r="J74" s="7"/>
      <c r="K74" s="7"/>
      <c r="L74" s="7"/>
      <c r="M74" s="7"/>
      <c r="N74" s="7"/>
      <c r="O74" s="7"/>
      <c r="P74" s="7"/>
      <c r="Q74" s="7"/>
      <c r="R74" s="7"/>
      <c r="S74" s="7"/>
    </row>
    <row r="75" spans="1:19">
      <c r="A75" s="4"/>
      <c r="B75" s="5"/>
      <c r="C75" s="5"/>
      <c r="D75" s="5"/>
      <c r="E75" s="5"/>
      <c r="F75" s="7"/>
      <c r="G75" s="7"/>
      <c r="H75" s="7"/>
      <c r="I75" s="7"/>
      <c r="J75" s="7"/>
      <c r="K75" s="7"/>
      <c r="L75" s="7"/>
      <c r="M75" s="7"/>
      <c r="N75" s="7"/>
      <c r="O75" s="7"/>
      <c r="P75" s="7"/>
      <c r="Q75" s="7"/>
      <c r="R75" s="7"/>
      <c r="S75" s="7"/>
    </row>
    <row r="76" spans="1:19">
      <c r="A76" s="4"/>
      <c r="B76" s="5"/>
      <c r="C76" s="5"/>
      <c r="D76" s="5"/>
      <c r="E76" s="5"/>
      <c r="F76" s="7"/>
      <c r="G76" s="7"/>
      <c r="H76" s="7"/>
      <c r="I76" s="7"/>
      <c r="J76" s="7"/>
      <c r="K76" s="7"/>
      <c r="L76" s="7"/>
      <c r="M76" s="7"/>
      <c r="N76" s="7"/>
      <c r="O76" s="7"/>
      <c r="P76" s="7"/>
      <c r="Q76" s="7"/>
      <c r="R76" s="7"/>
      <c r="S76" s="7"/>
    </row>
    <row r="77" spans="1:19">
      <c r="A77" s="4"/>
      <c r="B77" s="6"/>
      <c r="C77" s="6"/>
      <c r="D77" s="6"/>
      <c r="E77" s="6"/>
      <c r="F77" s="7"/>
      <c r="G77" s="7"/>
      <c r="H77" s="7"/>
      <c r="I77" s="7"/>
      <c r="J77" s="7"/>
      <c r="K77" s="7"/>
      <c r="L77" s="7"/>
      <c r="M77" s="7"/>
      <c r="N77" s="7"/>
      <c r="O77" s="7"/>
      <c r="P77" s="7"/>
      <c r="Q77" s="7"/>
      <c r="R77" s="7"/>
      <c r="S77" s="7"/>
    </row>
    <row r="78" spans="1:19">
      <c r="A78" s="4"/>
      <c r="B78" s="5"/>
      <c r="C78" s="5"/>
      <c r="D78" s="5"/>
      <c r="E78" s="5"/>
      <c r="F78" s="7"/>
      <c r="G78" s="7"/>
      <c r="H78" s="7"/>
      <c r="I78" s="7"/>
      <c r="J78" s="7"/>
      <c r="K78" s="7"/>
      <c r="L78" s="7"/>
      <c r="M78" s="7"/>
      <c r="N78" s="7"/>
      <c r="O78" s="7"/>
      <c r="P78" s="7"/>
      <c r="Q78" s="7"/>
      <c r="R78" s="7"/>
      <c r="S78" s="7"/>
    </row>
    <row r="79" spans="1:19">
      <c r="A79" s="4"/>
      <c r="B79" s="6"/>
      <c r="C79" s="6"/>
      <c r="D79" s="6"/>
      <c r="E79" s="6"/>
      <c r="F79" s="7"/>
      <c r="G79" s="7"/>
      <c r="H79" s="7"/>
      <c r="I79" s="7"/>
      <c r="J79" s="7"/>
      <c r="K79" s="7"/>
      <c r="L79" s="7"/>
      <c r="M79" s="7"/>
      <c r="N79" s="7"/>
      <c r="O79" s="7"/>
      <c r="P79" s="7"/>
      <c r="Q79" s="7"/>
      <c r="R79" s="7"/>
      <c r="S79" s="7"/>
    </row>
    <row r="80" spans="1:19">
      <c r="A80" s="4"/>
      <c r="B80" s="6"/>
      <c r="C80" s="6"/>
      <c r="D80" s="6"/>
      <c r="E80" s="6"/>
      <c r="F80" s="7"/>
      <c r="G80" s="7"/>
      <c r="H80" s="7"/>
      <c r="I80" s="7"/>
      <c r="J80" s="7"/>
      <c r="K80" s="7"/>
      <c r="L80" s="7"/>
      <c r="M80" s="7"/>
      <c r="N80" s="7"/>
      <c r="O80" s="7"/>
      <c r="P80" s="7"/>
      <c r="Q80" s="7"/>
      <c r="R80" s="7"/>
      <c r="S80" s="7"/>
    </row>
    <row r="81" spans="1:19">
      <c r="A81" s="4"/>
      <c r="B81" s="6"/>
      <c r="C81" s="6"/>
      <c r="D81" s="6"/>
      <c r="E81" s="6"/>
      <c r="F81" s="7"/>
      <c r="G81" s="7"/>
      <c r="H81" s="7"/>
      <c r="I81" s="7"/>
      <c r="J81" s="7"/>
      <c r="K81" s="7"/>
      <c r="L81" s="7"/>
      <c r="M81" s="7"/>
      <c r="N81" s="7"/>
      <c r="O81" s="7"/>
      <c r="P81" s="7"/>
      <c r="Q81" s="7"/>
      <c r="R81" s="7"/>
      <c r="S81" s="7"/>
    </row>
    <row r="82" spans="1:19">
      <c r="A82" s="4"/>
      <c r="B82" s="5"/>
      <c r="C82" s="5"/>
      <c r="D82" s="5"/>
      <c r="E82" s="5"/>
      <c r="F82" s="7"/>
      <c r="G82" s="7"/>
      <c r="H82" s="7"/>
      <c r="I82" s="7"/>
      <c r="J82" s="7"/>
      <c r="K82" s="7"/>
      <c r="L82" s="7"/>
      <c r="M82" s="7"/>
      <c r="N82" s="7"/>
      <c r="O82" s="7"/>
      <c r="P82" s="7"/>
      <c r="Q82" s="7"/>
      <c r="R82" s="7"/>
      <c r="S82" s="7"/>
    </row>
    <row r="83" spans="1:19">
      <c r="A83" s="4"/>
      <c r="B83" s="5"/>
      <c r="C83" s="5"/>
      <c r="D83" s="5"/>
      <c r="E83" s="5"/>
      <c r="F83" s="7"/>
      <c r="G83" s="7"/>
      <c r="H83" s="7"/>
      <c r="I83" s="7"/>
      <c r="J83" s="7"/>
      <c r="K83" s="7"/>
      <c r="L83" s="7"/>
      <c r="M83" s="7"/>
      <c r="N83" s="7"/>
      <c r="O83" s="7"/>
      <c r="P83" s="7"/>
      <c r="Q83" s="7"/>
      <c r="R83" s="7"/>
      <c r="S83" s="7"/>
    </row>
    <row r="84" spans="1:19">
      <c r="A84" s="4"/>
      <c r="B84" s="5"/>
      <c r="C84" s="5"/>
      <c r="D84" s="5"/>
      <c r="E84" s="5"/>
      <c r="F84" s="7"/>
      <c r="G84" s="7"/>
      <c r="H84" s="7"/>
      <c r="I84" s="7"/>
      <c r="J84" s="7"/>
      <c r="K84" s="7"/>
      <c r="L84" s="7"/>
      <c r="M84" s="7"/>
      <c r="N84" s="7"/>
      <c r="O84" s="7"/>
      <c r="P84" s="7"/>
      <c r="Q84" s="7"/>
      <c r="R84" s="7"/>
      <c r="S84" s="7"/>
    </row>
    <row r="85" spans="1:19">
      <c r="A85" s="4"/>
      <c r="B85" s="6"/>
      <c r="C85" s="6"/>
      <c r="D85" s="6"/>
      <c r="E85" s="6"/>
      <c r="F85" s="7"/>
      <c r="G85" s="7"/>
      <c r="H85" s="7"/>
      <c r="I85" s="7"/>
      <c r="J85" s="7"/>
      <c r="K85" s="7"/>
      <c r="L85" s="7"/>
      <c r="M85" s="7"/>
      <c r="N85" s="7"/>
      <c r="O85" s="7"/>
      <c r="P85" s="7"/>
      <c r="Q85" s="7"/>
      <c r="R85" s="7"/>
      <c r="S85" s="7"/>
    </row>
    <row r="86" spans="1:19">
      <c r="A86" s="4"/>
      <c r="B86" s="6"/>
      <c r="C86" s="6"/>
      <c r="D86" s="6"/>
      <c r="E86" s="6"/>
      <c r="F86" s="7"/>
      <c r="G86" s="7"/>
      <c r="H86" s="7"/>
      <c r="I86" s="7"/>
      <c r="J86" s="7"/>
      <c r="K86" s="7"/>
      <c r="L86" s="7"/>
      <c r="M86" s="7"/>
      <c r="N86" s="7"/>
      <c r="O86" s="7"/>
      <c r="P86" s="7"/>
      <c r="Q86" s="7"/>
      <c r="R86" s="7"/>
      <c r="S86" s="7"/>
    </row>
    <row r="87" spans="1:19">
      <c r="A87" s="4"/>
      <c r="B87" s="6"/>
      <c r="C87" s="6"/>
      <c r="D87" s="6"/>
      <c r="E87" s="6"/>
      <c r="F87" s="7"/>
      <c r="G87" s="7"/>
      <c r="H87" s="7"/>
      <c r="I87" s="7"/>
      <c r="J87" s="7"/>
      <c r="K87" s="7"/>
      <c r="L87" s="7"/>
      <c r="M87" s="7"/>
      <c r="N87" s="7"/>
      <c r="O87" s="7"/>
      <c r="P87" s="7"/>
      <c r="Q87" s="7"/>
      <c r="R87" s="7"/>
      <c r="S87" s="7"/>
    </row>
    <row r="88" spans="1:19">
      <c r="A88" s="4"/>
      <c r="B88" s="6"/>
      <c r="C88" s="6"/>
      <c r="D88" s="6"/>
      <c r="E88" s="6"/>
      <c r="F88" s="7"/>
      <c r="G88" s="7"/>
      <c r="H88" s="7"/>
      <c r="I88" s="7"/>
      <c r="J88" s="7"/>
      <c r="K88" s="7"/>
      <c r="L88" s="7"/>
      <c r="M88" s="7"/>
      <c r="N88" s="7"/>
      <c r="O88" s="7"/>
      <c r="P88" s="7"/>
      <c r="Q88" s="7"/>
      <c r="R88" s="7"/>
      <c r="S88" s="7"/>
    </row>
    <row r="89" spans="1:19">
      <c r="A89" s="4"/>
      <c r="B89" s="6"/>
      <c r="C89" s="6"/>
      <c r="D89" s="6"/>
      <c r="E89" s="6"/>
      <c r="F89" s="7"/>
      <c r="G89" s="7"/>
      <c r="H89" s="7"/>
      <c r="I89" s="7"/>
      <c r="J89" s="7"/>
      <c r="K89" s="7"/>
      <c r="L89" s="7"/>
      <c r="M89" s="7"/>
      <c r="N89" s="7"/>
      <c r="O89" s="7"/>
      <c r="P89" s="7"/>
      <c r="Q89" s="7"/>
      <c r="R89" s="7"/>
      <c r="S89" s="7"/>
    </row>
    <row r="90" spans="1:19">
      <c r="A90" s="4"/>
      <c r="B90" s="6"/>
      <c r="C90" s="6"/>
      <c r="D90" s="6"/>
      <c r="E90" s="6"/>
      <c r="F90" s="7"/>
      <c r="G90" s="7"/>
      <c r="H90" s="7"/>
      <c r="I90" s="7"/>
      <c r="J90" s="7"/>
      <c r="K90" s="7"/>
      <c r="L90" s="7"/>
      <c r="M90" s="7"/>
      <c r="N90" s="7"/>
      <c r="O90" s="7"/>
      <c r="P90" s="7"/>
      <c r="Q90" s="7"/>
      <c r="R90" s="7"/>
      <c r="S90" s="7"/>
    </row>
    <row r="91" spans="1:19">
      <c r="A91" s="4"/>
      <c r="B91" s="6"/>
      <c r="C91" s="6"/>
      <c r="D91" s="6"/>
      <c r="E91" s="6"/>
      <c r="F91" s="7"/>
      <c r="G91" s="7"/>
      <c r="H91" s="7"/>
      <c r="I91" s="7"/>
      <c r="J91" s="7"/>
      <c r="K91" s="7"/>
      <c r="L91" s="7"/>
      <c r="M91" s="7"/>
      <c r="N91" s="7"/>
      <c r="O91" s="7"/>
      <c r="P91" s="7"/>
      <c r="Q91" s="7"/>
      <c r="R91" s="7"/>
      <c r="S91" s="7"/>
    </row>
    <row r="92" spans="1:19">
      <c r="A92" s="4"/>
      <c r="B92" s="6"/>
      <c r="C92" s="6"/>
      <c r="D92" s="6"/>
      <c r="E92" s="6"/>
      <c r="F92" s="7"/>
      <c r="G92" s="7"/>
      <c r="H92" s="7"/>
      <c r="I92" s="7"/>
      <c r="J92" s="7"/>
      <c r="K92" s="7"/>
      <c r="L92" s="7"/>
      <c r="M92" s="7"/>
      <c r="N92" s="7"/>
      <c r="O92" s="7"/>
      <c r="P92" s="7"/>
      <c r="Q92" s="7"/>
      <c r="R92" s="7"/>
      <c r="S92" s="7"/>
    </row>
    <row r="93" spans="1:19">
      <c r="A93" s="4"/>
      <c r="B93" s="6"/>
      <c r="C93" s="6"/>
      <c r="D93" s="6"/>
      <c r="E93" s="6"/>
      <c r="F93" s="7"/>
      <c r="G93" s="7"/>
      <c r="H93" s="7"/>
      <c r="I93" s="7"/>
      <c r="J93" s="7"/>
      <c r="K93" s="7"/>
      <c r="L93" s="7"/>
      <c r="M93" s="7"/>
      <c r="N93" s="7"/>
      <c r="O93" s="7"/>
      <c r="P93" s="7"/>
      <c r="Q93" s="7"/>
      <c r="R93" s="7"/>
      <c r="S93" s="7"/>
    </row>
    <row r="94" spans="1:19">
      <c r="A94" s="4"/>
      <c r="B94" s="6"/>
      <c r="C94" s="6"/>
      <c r="D94" s="6"/>
      <c r="E94" s="6"/>
      <c r="F94" s="7"/>
      <c r="G94" s="7"/>
      <c r="H94" s="7"/>
      <c r="I94" s="7"/>
      <c r="J94" s="7"/>
      <c r="K94" s="7"/>
      <c r="L94" s="7"/>
      <c r="M94" s="7"/>
      <c r="N94" s="7"/>
      <c r="O94" s="7"/>
      <c r="P94" s="7"/>
      <c r="Q94" s="7"/>
      <c r="R94" s="7"/>
      <c r="S94" s="7"/>
    </row>
    <row r="95" spans="1:19">
      <c r="A95" s="4"/>
      <c r="B95" s="6"/>
      <c r="C95" s="6"/>
      <c r="D95" s="6"/>
      <c r="E95" s="6"/>
      <c r="F95" s="7"/>
      <c r="G95" s="7"/>
      <c r="H95" s="7"/>
      <c r="I95" s="7"/>
      <c r="J95" s="7"/>
      <c r="K95" s="7"/>
      <c r="L95" s="7"/>
      <c r="M95" s="7"/>
      <c r="N95" s="7"/>
      <c r="O95" s="7"/>
      <c r="P95" s="7"/>
      <c r="Q95" s="7"/>
      <c r="R95" s="7"/>
      <c r="S95" s="7"/>
    </row>
    <row r="96" spans="1:19">
      <c r="A96" s="4"/>
      <c r="B96" s="6"/>
      <c r="C96" s="6"/>
      <c r="D96" s="6"/>
      <c r="E96" s="6"/>
      <c r="F96" s="7"/>
      <c r="G96" s="7"/>
      <c r="H96" s="7"/>
      <c r="I96" s="7"/>
      <c r="J96" s="7"/>
      <c r="K96" s="7"/>
      <c r="L96" s="7"/>
      <c r="M96" s="7"/>
      <c r="N96" s="7"/>
      <c r="O96" s="7"/>
      <c r="P96" s="7"/>
      <c r="Q96" s="7"/>
      <c r="R96" s="7"/>
      <c r="S96" s="7"/>
    </row>
    <row r="97" spans="1:19">
      <c r="A97" s="4"/>
      <c r="B97" s="6"/>
      <c r="C97" s="6"/>
      <c r="D97" s="6"/>
      <c r="E97" s="6"/>
      <c r="F97" s="7"/>
      <c r="G97" s="7"/>
      <c r="H97" s="7"/>
      <c r="I97" s="7"/>
      <c r="J97" s="7"/>
      <c r="K97" s="7"/>
      <c r="L97" s="7"/>
      <c r="M97" s="7"/>
      <c r="N97" s="7"/>
      <c r="O97" s="7"/>
      <c r="P97" s="7"/>
      <c r="Q97" s="7"/>
      <c r="R97" s="7"/>
      <c r="S97" s="7"/>
    </row>
    <row r="98" spans="1:19">
      <c r="A98" s="4"/>
      <c r="B98" s="6"/>
      <c r="C98" s="6"/>
      <c r="D98" s="6"/>
      <c r="E98" s="6"/>
      <c r="F98" s="7"/>
      <c r="G98" s="7"/>
      <c r="H98" s="7"/>
      <c r="I98" s="7"/>
      <c r="J98" s="7"/>
      <c r="K98" s="7"/>
      <c r="L98" s="7"/>
      <c r="M98" s="7"/>
      <c r="N98" s="7"/>
      <c r="O98" s="7"/>
      <c r="P98" s="7"/>
      <c r="Q98" s="7"/>
      <c r="R98" s="7"/>
      <c r="S98" s="7"/>
    </row>
    <row r="99" spans="1:19">
      <c r="A99" s="4"/>
      <c r="B99" s="6"/>
      <c r="C99" s="6"/>
      <c r="D99" s="6"/>
      <c r="E99" s="6"/>
      <c r="F99" s="7"/>
      <c r="G99" s="7"/>
      <c r="H99" s="7"/>
      <c r="I99" s="7"/>
      <c r="J99" s="7"/>
      <c r="K99" s="7"/>
      <c r="L99" s="7"/>
      <c r="M99" s="7"/>
      <c r="N99" s="7"/>
      <c r="O99" s="7"/>
      <c r="P99" s="7"/>
      <c r="Q99" s="7"/>
      <c r="R99" s="7"/>
      <c r="S99" s="7"/>
    </row>
    <row r="100" spans="1:19">
      <c r="A100" s="4"/>
      <c r="B100" s="6"/>
      <c r="C100" s="6"/>
      <c r="D100" s="6"/>
      <c r="E100" s="6"/>
      <c r="F100" s="7"/>
      <c r="G100" s="7"/>
      <c r="H100" s="7"/>
      <c r="I100" s="7"/>
      <c r="J100" s="7"/>
      <c r="K100" s="7"/>
      <c r="L100" s="7"/>
      <c r="M100" s="7"/>
      <c r="N100" s="7"/>
      <c r="O100" s="7"/>
      <c r="P100" s="7"/>
      <c r="Q100" s="7"/>
      <c r="R100" s="7"/>
      <c r="S100" s="7"/>
    </row>
    <row r="101" spans="1:19">
      <c r="A101" s="4"/>
      <c r="B101" s="5"/>
      <c r="C101" s="5"/>
      <c r="D101" s="5"/>
      <c r="E101" s="5"/>
      <c r="F101" s="7"/>
      <c r="G101" s="7"/>
      <c r="H101" s="7"/>
      <c r="I101" s="7"/>
      <c r="J101" s="7"/>
      <c r="K101" s="7"/>
      <c r="L101" s="7"/>
      <c r="M101" s="7"/>
      <c r="N101" s="7"/>
      <c r="O101" s="7"/>
      <c r="P101" s="7"/>
      <c r="Q101" s="7"/>
      <c r="R101" s="7"/>
      <c r="S101" s="7"/>
    </row>
    <row r="102" spans="1:19">
      <c r="A102" s="4"/>
      <c r="B102" s="5"/>
      <c r="C102" s="5"/>
      <c r="D102" s="5"/>
      <c r="E102" s="5"/>
      <c r="F102" s="7"/>
      <c r="G102" s="7"/>
      <c r="H102" s="7"/>
      <c r="I102" s="7"/>
      <c r="J102" s="7"/>
      <c r="K102" s="7"/>
      <c r="L102" s="7"/>
      <c r="M102" s="7"/>
      <c r="N102" s="7"/>
      <c r="O102" s="7"/>
      <c r="P102" s="7"/>
      <c r="Q102" s="7"/>
      <c r="R102" s="7"/>
      <c r="S102" s="7"/>
    </row>
    <row r="103" spans="1:19">
      <c r="A103" s="4"/>
      <c r="B103" s="5"/>
      <c r="C103" s="5"/>
      <c r="D103" s="5"/>
      <c r="E103" s="5"/>
      <c r="F103" s="7"/>
      <c r="G103" s="7"/>
      <c r="H103" s="7"/>
      <c r="I103" s="7"/>
      <c r="J103" s="7"/>
      <c r="K103" s="7"/>
      <c r="L103" s="7"/>
      <c r="M103" s="7"/>
      <c r="N103" s="7"/>
      <c r="O103" s="7"/>
      <c r="P103" s="7"/>
      <c r="Q103" s="7"/>
      <c r="R103" s="7"/>
      <c r="S103" s="7"/>
    </row>
    <row r="104" spans="1:19">
      <c r="A104" s="4"/>
      <c r="B104" s="5"/>
      <c r="C104" s="5"/>
      <c r="D104" s="5"/>
      <c r="E104" s="5"/>
      <c r="F104" s="7"/>
      <c r="G104" s="7"/>
      <c r="H104" s="7"/>
      <c r="I104" s="7"/>
      <c r="J104" s="7"/>
      <c r="K104" s="7"/>
      <c r="L104" s="7"/>
      <c r="M104" s="7"/>
      <c r="N104" s="7"/>
      <c r="O104" s="7"/>
      <c r="P104" s="7"/>
      <c r="Q104" s="7"/>
      <c r="R104" s="7"/>
      <c r="S104" s="7"/>
    </row>
    <row r="105" spans="1:19">
      <c r="A105" s="4"/>
      <c r="B105" s="5"/>
      <c r="C105" s="5"/>
      <c r="D105" s="5"/>
      <c r="E105" s="5"/>
      <c r="F105" s="7"/>
      <c r="G105" s="7"/>
      <c r="H105" s="7"/>
      <c r="I105" s="7"/>
      <c r="J105" s="7"/>
      <c r="K105" s="7"/>
      <c r="L105" s="7"/>
      <c r="M105" s="7"/>
      <c r="N105" s="7"/>
      <c r="O105" s="7"/>
      <c r="P105" s="7"/>
      <c r="Q105" s="7"/>
      <c r="R105" s="7"/>
      <c r="S105" s="7"/>
    </row>
    <row r="106" spans="1:19">
      <c r="A106" s="4"/>
      <c r="B106" s="5"/>
      <c r="C106" s="5"/>
      <c r="D106" s="5"/>
      <c r="E106" s="5"/>
      <c r="F106" s="7"/>
      <c r="G106" s="7"/>
      <c r="H106" s="7"/>
      <c r="I106" s="7"/>
      <c r="J106" s="7"/>
      <c r="K106" s="7"/>
      <c r="L106" s="7"/>
      <c r="M106" s="7"/>
      <c r="N106" s="7"/>
      <c r="O106" s="7"/>
      <c r="P106" s="7"/>
      <c r="Q106" s="7"/>
      <c r="R106" s="7"/>
      <c r="S106" s="7"/>
    </row>
    <row r="107" spans="1:19">
      <c r="A107" s="4"/>
      <c r="B107" s="5"/>
      <c r="C107" s="5"/>
      <c r="D107" s="5"/>
      <c r="E107" s="5"/>
      <c r="F107" s="7"/>
      <c r="G107" s="7"/>
      <c r="H107" s="7"/>
      <c r="I107" s="7"/>
      <c r="J107" s="7"/>
      <c r="K107" s="7"/>
      <c r="L107" s="7"/>
      <c r="M107" s="7"/>
      <c r="N107" s="7"/>
      <c r="O107" s="7"/>
      <c r="P107" s="7"/>
      <c r="Q107" s="7"/>
      <c r="R107" s="7"/>
      <c r="S107" s="7"/>
    </row>
    <row r="108" spans="1:19">
      <c r="A108" s="4"/>
      <c r="B108" s="5"/>
      <c r="C108" s="5"/>
      <c r="D108" s="5"/>
      <c r="E108" s="5"/>
      <c r="F108" s="7"/>
      <c r="G108" s="7"/>
      <c r="H108" s="7"/>
      <c r="I108" s="7"/>
      <c r="J108" s="7"/>
      <c r="K108" s="7"/>
      <c r="L108" s="7"/>
      <c r="M108" s="7"/>
      <c r="N108" s="7"/>
      <c r="O108" s="7"/>
      <c r="P108" s="7"/>
      <c r="Q108" s="7"/>
      <c r="R108" s="7"/>
      <c r="S108" s="7"/>
    </row>
    <row r="109" spans="1:19">
      <c r="A109" s="4"/>
      <c r="B109" s="5"/>
      <c r="C109" s="5"/>
      <c r="D109" s="5"/>
      <c r="E109" s="5"/>
      <c r="F109" s="7"/>
      <c r="G109" s="7"/>
      <c r="H109" s="7"/>
      <c r="I109" s="7"/>
      <c r="J109" s="7"/>
      <c r="K109" s="7"/>
      <c r="L109" s="7"/>
      <c r="M109" s="7"/>
      <c r="N109" s="7"/>
      <c r="O109" s="7"/>
      <c r="P109" s="7"/>
      <c r="Q109" s="7"/>
      <c r="R109" s="7"/>
      <c r="S109" s="7"/>
    </row>
    <row r="110" spans="1:19">
      <c r="A110" s="4"/>
      <c r="B110" s="5"/>
      <c r="C110" s="5"/>
      <c r="D110" s="5"/>
      <c r="E110" s="5"/>
      <c r="F110" s="7"/>
      <c r="G110" s="7"/>
      <c r="H110" s="7"/>
      <c r="I110" s="7"/>
      <c r="J110" s="7"/>
      <c r="K110" s="7"/>
      <c r="L110" s="7"/>
      <c r="M110" s="7"/>
      <c r="N110" s="7"/>
      <c r="O110" s="7"/>
      <c r="P110" s="7"/>
      <c r="Q110" s="7"/>
      <c r="R110" s="7"/>
      <c r="S110" s="7"/>
    </row>
    <row r="111" spans="1:19">
      <c r="A111" s="4"/>
      <c r="B111" s="5"/>
      <c r="C111" s="5"/>
      <c r="D111" s="5"/>
      <c r="E111" s="5"/>
      <c r="F111" s="7"/>
      <c r="G111" s="7"/>
      <c r="H111" s="7"/>
      <c r="I111" s="7"/>
      <c r="J111" s="7"/>
      <c r="K111" s="7"/>
      <c r="L111" s="7"/>
      <c r="M111" s="7"/>
      <c r="N111" s="7"/>
      <c r="O111" s="7"/>
      <c r="P111" s="7"/>
      <c r="Q111" s="7"/>
      <c r="R111" s="7"/>
      <c r="S111" s="7"/>
    </row>
    <row r="112" spans="1:19">
      <c r="A112" s="4"/>
      <c r="B112" s="5"/>
      <c r="C112" s="5"/>
      <c r="D112" s="5"/>
      <c r="E112" s="5"/>
      <c r="F112" s="7"/>
      <c r="G112" s="7"/>
      <c r="H112" s="7"/>
      <c r="I112" s="7"/>
      <c r="J112" s="7"/>
      <c r="K112" s="7"/>
      <c r="L112" s="7"/>
      <c r="M112" s="7"/>
      <c r="N112" s="7"/>
      <c r="O112" s="7"/>
      <c r="P112" s="7"/>
      <c r="Q112" s="7"/>
      <c r="R112" s="7"/>
      <c r="S112" s="7"/>
    </row>
    <row r="113" spans="1:19">
      <c r="A113" s="4"/>
      <c r="B113" s="5"/>
      <c r="C113" s="5"/>
      <c r="D113" s="5"/>
      <c r="E113" s="5"/>
      <c r="F113" s="7"/>
      <c r="G113" s="7"/>
      <c r="H113" s="7"/>
      <c r="I113" s="7"/>
      <c r="J113" s="7"/>
      <c r="K113" s="7"/>
      <c r="L113" s="7"/>
      <c r="M113" s="7"/>
      <c r="N113" s="7"/>
      <c r="O113" s="7"/>
      <c r="P113" s="7"/>
      <c r="Q113" s="7"/>
      <c r="R113" s="7"/>
      <c r="S113" s="7"/>
    </row>
    <row r="114" spans="1:19">
      <c r="A114" s="4"/>
      <c r="B114" s="5"/>
      <c r="C114" s="5"/>
      <c r="D114" s="5"/>
      <c r="E114" s="5"/>
      <c r="F114" s="7"/>
      <c r="G114" s="7"/>
      <c r="H114" s="7"/>
      <c r="I114" s="7"/>
      <c r="J114" s="7"/>
      <c r="K114" s="7"/>
      <c r="L114" s="7"/>
      <c r="M114" s="7"/>
      <c r="N114" s="7"/>
      <c r="O114" s="7"/>
      <c r="P114" s="7"/>
      <c r="Q114" s="7"/>
      <c r="R114" s="7"/>
      <c r="S114" s="7"/>
    </row>
    <row r="115" spans="1:19">
      <c r="A115" s="4"/>
      <c r="B115" s="5"/>
      <c r="C115" s="5"/>
      <c r="D115" s="5"/>
      <c r="E115" s="5"/>
      <c r="F115" s="7"/>
      <c r="G115" s="7"/>
      <c r="H115" s="7"/>
      <c r="I115" s="7"/>
      <c r="J115" s="7"/>
      <c r="K115" s="7"/>
      <c r="L115" s="7"/>
      <c r="M115" s="7"/>
      <c r="N115" s="7"/>
      <c r="O115" s="7"/>
      <c r="P115" s="7"/>
      <c r="Q115" s="7"/>
      <c r="R115" s="7"/>
      <c r="S115" s="7"/>
    </row>
    <row r="116" spans="1:19">
      <c r="A116" s="4"/>
      <c r="B116" s="5"/>
      <c r="C116" s="5"/>
      <c r="D116" s="5"/>
      <c r="E116" s="5"/>
      <c r="F116" s="7"/>
      <c r="G116" s="7"/>
      <c r="H116" s="7"/>
      <c r="I116" s="7"/>
      <c r="J116" s="7"/>
      <c r="K116" s="7"/>
      <c r="L116" s="7"/>
      <c r="M116" s="7"/>
      <c r="N116" s="7"/>
      <c r="O116" s="7"/>
      <c r="P116" s="7"/>
      <c r="Q116" s="7"/>
      <c r="R116" s="7"/>
      <c r="S116" s="7"/>
    </row>
    <row r="117" spans="1:19">
      <c r="A117" s="4"/>
      <c r="B117" s="5"/>
      <c r="C117" s="5"/>
      <c r="D117" s="5"/>
      <c r="E117" s="5"/>
      <c r="F117" s="7"/>
      <c r="G117" s="7"/>
      <c r="H117" s="7"/>
      <c r="I117" s="7"/>
      <c r="J117" s="7"/>
      <c r="K117" s="7"/>
      <c r="L117" s="7"/>
      <c r="M117" s="7"/>
      <c r="N117" s="7"/>
      <c r="O117" s="7"/>
      <c r="P117" s="7"/>
      <c r="Q117" s="7"/>
      <c r="R117" s="7"/>
      <c r="S117" s="7"/>
    </row>
    <row r="118" spans="1:19">
      <c r="A118" s="4"/>
      <c r="B118" s="5"/>
      <c r="C118" s="5"/>
      <c r="D118" s="5"/>
      <c r="E118" s="5"/>
      <c r="F118" s="7"/>
      <c r="G118" s="7"/>
      <c r="H118" s="7"/>
      <c r="I118" s="7"/>
      <c r="J118" s="7"/>
      <c r="K118" s="7"/>
      <c r="L118" s="7"/>
      <c r="M118" s="7"/>
      <c r="N118" s="7"/>
      <c r="O118" s="7"/>
      <c r="P118" s="7"/>
      <c r="Q118" s="7"/>
      <c r="R118" s="7"/>
      <c r="S118" s="7"/>
    </row>
    <row r="119" spans="1:19">
      <c r="A119" s="4"/>
      <c r="B119" s="5"/>
      <c r="C119" s="5"/>
      <c r="D119" s="5"/>
      <c r="E119" s="5"/>
      <c r="F119" s="7"/>
      <c r="G119" s="7"/>
      <c r="H119" s="7"/>
      <c r="I119" s="7"/>
      <c r="J119" s="7"/>
      <c r="K119" s="7"/>
      <c r="L119" s="7"/>
      <c r="M119" s="7"/>
      <c r="N119" s="7"/>
      <c r="O119" s="7"/>
      <c r="P119" s="7"/>
      <c r="Q119" s="7"/>
      <c r="R119" s="7"/>
      <c r="S119" s="7"/>
    </row>
    <row r="120" spans="1:19">
      <c r="A120" s="4"/>
      <c r="B120" s="5"/>
      <c r="C120" s="5"/>
      <c r="D120" s="5"/>
      <c r="E120" s="5"/>
      <c r="F120" s="7"/>
      <c r="G120" s="7"/>
      <c r="H120" s="7"/>
      <c r="I120" s="7"/>
      <c r="J120" s="7"/>
      <c r="K120" s="7"/>
      <c r="L120" s="7"/>
      <c r="M120" s="7"/>
      <c r="N120" s="7"/>
      <c r="O120" s="7"/>
      <c r="P120" s="7"/>
      <c r="Q120" s="7"/>
      <c r="R120" s="7"/>
      <c r="S120" s="7"/>
    </row>
    <row r="121" spans="1:19">
      <c r="A121" s="4"/>
      <c r="B121" s="5"/>
      <c r="C121" s="5"/>
      <c r="D121" s="5"/>
      <c r="E121" s="5"/>
      <c r="F121" s="7"/>
      <c r="G121" s="7"/>
      <c r="H121" s="7"/>
      <c r="I121" s="7"/>
      <c r="J121" s="7"/>
      <c r="K121" s="7"/>
      <c r="L121" s="7"/>
      <c r="M121" s="7"/>
      <c r="N121" s="7"/>
      <c r="O121" s="7"/>
      <c r="P121" s="7"/>
      <c r="Q121" s="7"/>
      <c r="R121" s="7"/>
      <c r="S121" s="7"/>
    </row>
    <row r="122" spans="1:19">
      <c r="A122" s="4"/>
      <c r="B122" s="5"/>
      <c r="C122" s="5"/>
      <c r="D122" s="5"/>
      <c r="E122" s="5"/>
      <c r="F122" s="7"/>
      <c r="G122" s="7"/>
      <c r="H122" s="7"/>
      <c r="I122" s="7"/>
      <c r="J122" s="7"/>
      <c r="K122" s="7"/>
      <c r="L122" s="7"/>
      <c r="M122" s="7"/>
      <c r="N122" s="7"/>
      <c r="O122" s="7"/>
      <c r="P122" s="7"/>
      <c r="Q122" s="7"/>
      <c r="R122" s="7"/>
      <c r="S122" s="7"/>
    </row>
    <row r="123" spans="1:19">
      <c r="A123" s="4"/>
      <c r="B123" s="5"/>
      <c r="C123" s="5"/>
      <c r="D123" s="5"/>
      <c r="E123" s="5"/>
      <c r="F123" s="7"/>
      <c r="G123" s="7"/>
      <c r="H123" s="7"/>
      <c r="I123" s="7"/>
      <c r="J123" s="7"/>
      <c r="K123" s="7"/>
      <c r="L123" s="7"/>
      <c r="M123" s="7"/>
      <c r="N123" s="7"/>
      <c r="O123" s="7"/>
      <c r="P123" s="7"/>
      <c r="Q123" s="7"/>
      <c r="R123" s="7"/>
      <c r="S123" s="7"/>
    </row>
    <row r="124" spans="1:19">
      <c r="A124" s="4"/>
      <c r="B124" s="5"/>
      <c r="C124" s="5"/>
      <c r="D124" s="5"/>
      <c r="E124" s="5"/>
      <c r="F124" s="7"/>
      <c r="G124" s="7"/>
      <c r="H124" s="7"/>
      <c r="I124" s="7"/>
      <c r="J124" s="7"/>
      <c r="K124" s="7"/>
      <c r="L124" s="7"/>
      <c r="M124" s="7"/>
      <c r="N124" s="7"/>
      <c r="O124" s="7"/>
      <c r="P124" s="7"/>
      <c r="Q124" s="7"/>
      <c r="R124" s="7"/>
      <c r="S124" s="7"/>
    </row>
    <row r="125" spans="1:19">
      <c r="A125" s="4"/>
      <c r="B125" s="5"/>
      <c r="C125" s="5"/>
      <c r="D125" s="5"/>
      <c r="E125" s="5"/>
      <c r="F125" s="7"/>
      <c r="G125" s="7"/>
      <c r="H125" s="7"/>
      <c r="I125" s="7"/>
      <c r="J125" s="7"/>
      <c r="K125" s="7"/>
      <c r="L125" s="7"/>
      <c r="M125" s="7"/>
      <c r="N125" s="7"/>
      <c r="O125" s="7"/>
      <c r="P125" s="7"/>
      <c r="Q125" s="7"/>
      <c r="R125" s="7"/>
      <c r="S125" s="7"/>
    </row>
    <row r="126" spans="1:19">
      <c r="A126" s="4"/>
      <c r="B126" s="5"/>
      <c r="C126" s="5"/>
      <c r="D126" s="5"/>
      <c r="E126" s="5"/>
      <c r="F126" s="7"/>
      <c r="G126" s="7"/>
      <c r="H126" s="7"/>
      <c r="I126" s="7"/>
      <c r="J126" s="7"/>
      <c r="K126" s="7"/>
      <c r="L126" s="7"/>
      <c r="M126" s="7"/>
      <c r="N126" s="7"/>
      <c r="O126" s="7"/>
      <c r="P126" s="7"/>
      <c r="Q126" s="7"/>
      <c r="R126" s="7"/>
      <c r="S126" s="7"/>
    </row>
    <row r="127" spans="1:19">
      <c r="A127" s="4"/>
      <c r="B127" s="5"/>
      <c r="C127" s="5"/>
      <c r="D127" s="5"/>
      <c r="E127" s="5"/>
      <c r="F127" s="7"/>
      <c r="G127" s="7"/>
      <c r="H127" s="7"/>
      <c r="I127" s="7"/>
      <c r="J127" s="7"/>
      <c r="K127" s="7"/>
      <c r="L127" s="7"/>
      <c r="M127" s="7"/>
      <c r="N127" s="7"/>
      <c r="O127" s="7"/>
      <c r="P127" s="7"/>
      <c r="Q127" s="7"/>
      <c r="R127" s="7"/>
      <c r="S127" s="7"/>
    </row>
    <row r="128" spans="1:19">
      <c r="A128" s="4"/>
      <c r="B128" s="5"/>
      <c r="C128" s="5"/>
      <c r="D128" s="5"/>
      <c r="E128" s="5"/>
      <c r="F128" s="7"/>
      <c r="G128" s="7"/>
      <c r="H128" s="7"/>
      <c r="I128" s="7"/>
      <c r="J128" s="7"/>
      <c r="K128" s="7"/>
      <c r="L128" s="7"/>
      <c r="M128" s="7"/>
      <c r="N128" s="7"/>
      <c r="O128" s="7"/>
      <c r="P128" s="7"/>
      <c r="Q128" s="7"/>
      <c r="R128" s="7"/>
      <c r="S128" s="7"/>
    </row>
    <row r="129" spans="1:19">
      <c r="A129" s="4"/>
      <c r="B129" s="5"/>
      <c r="C129" s="5"/>
      <c r="D129" s="5"/>
      <c r="E129" s="5"/>
      <c r="F129" s="7"/>
      <c r="G129" s="7"/>
      <c r="H129" s="7"/>
      <c r="I129" s="7"/>
      <c r="J129" s="7"/>
      <c r="K129" s="7"/>
      <c r="L129" s="7"/>
      <c r="M129" s="7"/>
      <c r="N129" s="7"/>
      <c r="O129" s="7"/>
      <c r="P129" s="7"/>
      <c r="Q129" s="7"/>
      <c r="R129" s="7"/>
      <c r="S129" s="7"/>
    </row>
    <row r="130" spans="1:19">
      <c r="A130" s="4"/>
      <c r="B130" s="5"/>
      <c r="C130" s="5"/>
      <c r="D130" s="5"/>
      <c r="E130" s="5"/>
      <c r="F130" s="7"/>
      <c r="G130" s="7"/>
      <c r="H130" s="7"/>
      <c r="I130" s="7"/>
      <c r="J130" s="7"/>
      <c r="K130" s="7"/>
      <c r="L130" s="7"/>
      <c r="M130" s="7"/>
      <c r="N130" s="7"/>
      <c r="O130" s="7"/>
      <c r="P130" s="7"/>
      <c r="Q130" s="7"/>
      <c r="R130" s="7"/>
      <c r="S130" s="7"/>
    </row>
    <row r="131" spans="1:19">
      <c r="A131" s="4"/>
      <c r="B131" s="5"/>
      <c r="C131" s="5"/>
      <c r="D131" s="5"/>
      <c r="E131" s="5"/>
      <c r="F131" s="7"/>
      <c r="G131" s="7"/>
      <c r="H131" s="7"/>
      <c r="I131" s="7"/>
      <c r="J131" s="7"/>
      <c r="K131" s="7"/>
      <c r="L131" s="7"/>
      <c r="M131" s="7"/>
      <c r="N131" s="7"/>
      <c r="O131" s="7"/>
      <c r="P131" s="7"/>
      <c r="Q131" s="7"/>
      <c r="R131" s="7"/>
      <c r="S131" s="7"/>
    </row>
    <row r="132" spans="1:19">
      <c r="A132" s="4"/>
      <c r="B132" s="5"/>
      <c r="C132" s="5"/>
      <c r="D132" s="5"/>
      <c r="E132" s="5"/>
      <c r="F132" s="7"/>
      <c r="G132" s="7"/>
      <c r="H132" s="7"/>
      <c r="I132" s="7"/>
      <c r="J132" s="7"/>
      <c r="K132" s="7"/>
      <c r="L132" s="7"/>
      <c r="M132" s="7"/>
      <c r="N132" s="7"/>
      <c r="O132" s="7"/>
      <c r="P132" s="7"/>
      <c r="Q132" s="7"/>
      <c r="R132" s="7"/>
      <c r="S132" s="7"/>
    </row>
    <row r="133" spans="1:19">
      <c r="A133" s="4"/>
      <c r="B133" s="5"/>
      <c r="C133" s="5"/>
      <c r="D133" s="5"/>
      <c r="E133" s="5"/>
      <c r="F133" s="7"/>
      <c r="G133" s="7"/>
      <c r="H133" s="7"/>
      <c r="I133" s="7"/>
      <c r="J133" s="7"/>
      <c r="K133" s="7"/>
      <c r="L133" s="7"/>
      <c r="M133" s="7"/>
      <c r="N133" s="7"/>
      <c r="O133" s="7"/>
      <c r="P133" s="7"/>
      <c r="Q133" s="7"/>
      <c r="R133" s="7"/>
      <c r="S133" s="7"/>
    </row>
    <row r="134" spans="1:19">
      <c r="A134" s="4"/>
      <c r="B134" s="5"/>
      <c r="C134" s="5"/>
      <c r="D134" s="5"/>
      <c r="E134" s="5"/>
      <c r="F134" s="7"/>
      <c r="G134" s="7"/>
      <c r="H134" s="7"/>
      <c r="I134" s="7"/>
      <c r="J134" s="7"/>
      <c r="K134" s="7"/>
      <c r="L134" s="7"/>
      <c r="M134" s="7"/>
      <c r="N134" s="7"/>
      <c r="O134" s="7"/>
      <c r="P134" s="7"/>
      <c r="Q134" s="7"/>
      <c r="R134" s="7"/>
      <c r="S134" s="7"/>
    </row>
    <row r="135" spans="1:19">
      <c r="A135" s="4"/>
      <c r="B135" s="5"/>
      <c r="C135" s="5"/>
      <c r="D135" s="5"/>
      <c r="E135" s="5"/>
      <c r="F135" s="7"/>
      <c r="G135" s="7"/>
      <c r="H135" s="7"/>
      <c r="I135" s="7"/>
      <c r="J135" s="7"/>
      <c r="K135" s="7"/>
      <c r="L135" s="7"/>
      <c r="M135" s="7"/>
      <c r="N135" s="7"/>
      <c r="O135" s="7"/>
      <c r="P135" s="7"/>
      <c r="Q135" s="7"/>
      <c r="R135" s="7"/>
      <c r="S135" s="7"/>
    </row>
    <row r="136" spans="1:19">
      <c r="A136" s="4"/>
      <c r="B136" s="5"/>
      <c r="C136" s="5"/>
      <c r="D136" s="5"/>
      <c r="E136" s="5"/>
      <c r="F136" s="7"/>
      <c r="G136" s="7"/>
      <c r="H136" s="7"/>
      <c r="I136" s="7"/>
      <c r="J136" s="7"/>
      <c r="K136" s="7"/>
      <c r="L136" s="7"/>
      <c r="M136" s="7"/>
      <c r="N136" s="7"/>
      <c r="O136" s="7"/>
      <c r="P136" s="7"/>
      <c r="Q136" s="7"/>
      <c r="R136" s="7"/>
      <c r="S136" s="7"/>
    </row>
    <row r="137" spans="1:19">
      <c r="A137" s="4"/>
      <c r="B137" s="5"/>
      <c r="C137" s="5"/>
      <c r="D137" s="5"/>
      <c r="E137" s="5"/>
      <c r="F137" s="7"/>
      <c r="G137" s="7"/>
      <c r="H137" s="7"/>
      <c r="I137" s="7"/>
      <c r="J137" s="7"/>
      <c r="K137" s="7"/>
      <c r="L137" s="7"/>
      <c r="M137" s="7"/>
      <c r="N137" s="7"/>
      <c r="O137" s="7"/>
      <c r="P137" s="7"/>
      <c r="Q137" s="7"/>
      <c r="R137" s="7"/>
      <c r="S137" s="7"/>
    </row>
    <row r="138" spans="1:19">
      <c r="A138" s="4"/>
      <c r="B138" s="5"/>
      <c r="C138" s="5"/>
      <c r="D138" s="5"/>
      <c r="E138" s="5"/>
      <c r="F138" s="7"/>
      <c r="G138" s="7"/>
      <c r="H138" s="7"/>
      <c r="I138" s="7"/>
      <c r="J138" s="7"/>
      <c r="K138" s="7"/>
      <c r="L138" s="7"/>
      <c r="M138" s="7"/>
      <c r="N138" s="7"/>
      <c r="O138" s="7"/>
      <c r="P138" s="7"/>
      <c r="Q138" s="7"/>
      <c r="R138" s="7"/>
      <c r="S138" s="7"/>
    </row>
    <row r="139" spans="1:19">
      <c r="A139" s="4"/>
      <c r="B139" s="5"/>
      <c r="C139" s="5"/>
      <c r="D139" s="5"/>
      <c r="E139" s="5"/>
      <c r="F139" s="7"/>
      <c r="G139" s="7"/>
      <c r="H139" s="7"/>
      <c r="I139" s="7"/>
      <c r="J139" s="7"/>
      <c r="K139" s="7"/>
      <c r="L139" s="7"/>
      <c r="M139" s="7"/>
      <c r="N139" s="7"/>
      <c r="O139" s="7"/>
      <c r="P139" s="7"/>
      <c r="Q139" s="7"/>
      <c r="R139" s="7"/>
      <c r="S139" s="7"/>
    </row>
    <row r="140" spans="1:19">
      <c r="A140" s="4"/>
      <c r="B140" s="5"/>
      <c r="C140" s="5"/>
      <c r="D140" s="5"/>
      <c r="E140" s="5"/>
      <c r="F140" s="7"/>
      <c r="G140" s="7"/>
      <c r="H140" s="7"/>
      <c r="I140" s="7"/>
      <c r="J140" s="7"/>
      <c r="K140" s="7"/>
      <c r="L140" s="7"/>
      <c r="M140" s="7"/>
      <c r="N140" s="7"/>
      <c r="O140" s="7"/>
      <c r="P140" s="7"/>
      <c r="Q140" s="7"/>
      <c r="R140" s="7"/>
      <c r="S140" s="7"/>
    </row>
    <row r="141" spans="1:19">
      <c r="A141" s="4"/>
      <c r="B141" s="5"/>
      <c r="C141" s="5"/>
      <c r="D141" s="5"/>
      <c r="E141" s="5"/>
      <c r="F141" s="7"/>
      <c r="G141" s="7"/>
      <c r="H141" s="7"/>
      <c r="I141" s="7"/>
      <c r="J141" s="7"/>
      <c r="K141" s="7"/>
      <c r="L141" s="7"/>
      <c r="M141" s="7"/>
      <c r="N141" s="7"/>
      <c r="O141" s="7"/>
      <c r="P141" s="7"/>
      <c r="Q141" s="7"/>
      <c r="R141" s="7"/>
      <c r="S141" s="7"/>
    </row>
    <row r="142" spans="1:19">
      <c r="A142" s="4"/>
      <c r="B142" s="5"/>
      <c r="C142" s="5"/>
      <c r="D142" s="5"/>
      <c r="E142" s="5"/>
      <c r="F142" s="7"/>
      <c r="G142" s="7"/>
      <c r="H142" s="7"/>
      <c r="I142" s="7"/>
      <c r="J142" s="7"/>
      <c r="K142" s="7"/>
      <c r="L142" s="7"/>
      <c r="M142" s="7"/>
      <c r="N142" s="7"/>
      <c r="O142" s="7"/>
      <c r="P142" s="7"/>
      <c r="Q142" s="7"/>
      <c r="R142" s="7"/>
      <c r="S142" s="7"/>
    </row>
    <row r="143" spans="1:19">
      <c r="A143" s="4"/>
      <c r="B143" s="5"/>
      <c r="C143" s="5"/>
      <c r="D143" s="5"/>
      <c r="E143" s="5"/>
      <c r="F143" s="7"/>
      <c r="G143" s="7"/>
      <c r="H143" s="7"/>
      <c r="I143" s="7"/>
      <c r="J143" s="7"/>
      <c r="K143" s="7"/>
      <c r="L143" s="7"/>
      <c r="M143" s="7"/>
      <c r="N143" s="7"/>
      <c r="O143" s="7"/>
      <c r="P143" s="7"/>
      <c r="Q143" s="7"/>
      <c r="R143" s="7"/>
      <c r="S143" s="7"/>
    </row>
    <row r="144" spans="1:19">
      <c r="A144" s="4"/>
      <c r="B144" s="5"/>
      <c r="C144" s="5"/>
      <c r="D144" s="5"/>
      <c r="E144" s="5"/>
      <c r="F144" s="7"/>
      <c r="G144" s="7"/>
      <c r="H144" s="7"/>
      <c r="I144" s="7"/>
      <c r="J144" s="7"/>
      <c r="K144" s="7"/>
      <c r="L144" s="7"/>
      <c r="M144" s="7"/>
      <c r="N144" s="7"/>
      <c r="O144" s="7"/>
      <c r="P144" s="7"/>
      <c r="Q144" s="7"/>
      <c r="R144" s="7"/>
      <c r="S144" s="7"/>
    </row>
    <row r="145" spans="1:19">
      <c r="A145" s="4"/>
      <c r="B145" s="5"/>
      <c r="C145" s="5"/>
      <c r="D145" s="5"/>
      <c r="E145" s="5"/>
      <c r="F145" s="7"/>
      <c r="G145" s="7"/>
      <c r="H145" s="7"/>
      <c r="I145" s="7"/>
      <c r="J145" s="7"/>
      <c r="K145" s="7"/>
      <c r="L145" s="7"/>
      <c r="M145" s="7"/>
      <c r="N145" s="7"/>
      <c r="O145" s="7"/>
      <c r="P145" s="7"/>
      <c r="Q145" s="7"/>
      <c r="R145" s="7"/>
      <c r="S145" s="7"/>
    </row>
    <row r="146" spans="1:19">
      <c r="A146" s="4"/>
      <c r="B146" s="5"/>
      <c r="C146" s="5"/>
      <c r="D146" s="5"/>
      <c r="E146" s="5"/>
      <c r="F146" s="7"/>
      <c r="G146" s="7"/>
      <c r="H146" s="7"/>
      <c r="I146" s="7"/>
      <c r="J146" s="7"/>
      <c r="K146" s="7"/>
      <c r="L146" s="7"/>
      <c r="M146" s="7"/>
      <c r="N146" s="7"/>
      <c r="O146" s="7"/>
      <c r="P146" s="7"/>
      <c r="Q146" s="7"/>
      <c r="R146" s="7"/>
      <c r="S146" s="7"/>
    </row>
    <row r="147" spans="1:19">
      <c r="A147" s="4"/>
      <c r="B147" s="5"/>
      <c r="C147" s="5"/>
      <c r="D147" s="5"/>
      <c r="E147" s="5"/>
      <c r="F147" s="7"/>
      <c r="G147" s="7"/>
      <c r="H147" s="7"/>
      <c r="I147" s="7"/>
      <c r="J147" s="7"/>
      <c r="K147" s="7"/>
      <c r="L147" s="7"/>
      <c r="M147" s="7"/>
      <c r="N147" s="7"/>
      <c r="O147" s="7"/>
      <c r="P147" s="7"/>
      <c r="Q147" s="7"/>
      <c r="R147" s="7"/>
      <c r="S147" s="7"/>
    </row>
    <row r="148" spans="1:19">
      <c r="A148" s="4"/>
      <c r="B148" s="5"/>
      <c r="C148" s="5"/>
      <c r="D148" s="5"/>
      <c r="E148" s="5"/>
      <c r="F148" s="7"/>
      <c r="G148" s="7"/>
      <c r="H148" s="7"/>
      <c r="I148" s="7"/>
      <c r="J148" s="7"/>
      <c r="K148" s="7"/>
      <c r="L148" s="7"/>
      <c r="M148" s="7"/>
      <c r="N148" s="7"/>
      <c r="O148" s="7"/>
      <c r="P148" s="7"/>
      <c r="Q148" s="7"/>
      <c r="R148" s="7"/>
      <c r="S148" s="7"/>
    </row>
    <row r="149" spans="1:19">
      <c r="A149" s="4"/>
      <c r="B149" s="5"/>
      <c r="C149" s="5"/>
      <c r="D149" s="5"/>
      <c r="E149" s="5"/>
      <c r="F149" s="7"/>
      <c r="G149" s="7"/>
      <c r="H149" s="7"/>
      <c r="I149" s="7"/>
      <c r="J149" s="7"/>
      <c r="K149" s="7"/>
      <c r="L149" s="7"/>
      <c r="M149" s="7"/>
      <c r="N149" s="7"/>
      <c r="O149" s="7"/>
      <c r="P149" s="7"/>
      <c r="Q149" s="7"/>
      <c r="R149" s="7"/>
      <c r="S149" s="7"/>
    </row>
    <row r="150" spans="1:19">
      <c r="A150" s="4"/>
      <c r="B150" s="5"/>
      <c r="C150" s="5"/>
      <c r="D150" s="5"/>
      <c r="E150" s="5"/>
      <c r="F150" s="7"/>
      <c r="G150" s="7"/>
      <c r="H150" s="7"/>
      <c r="I150" s="7"/>
      <c r="J150" s="7"/>
      <c r="K150" s="7"/>
      <c r="L150" s="7"/>
      <c r="M150" s="7"/>
      <c r="N150" s="7"/>
      <c r="O150" s="7"/>
      <c r="P150" s="7"/>
      <c r="Q150" s="7"/>
      <c r="R150" s="7"/>
      <c r="S150" s="7"/>
    </row>
    <row r="151" spans="1:19">
      <c r="A151" s="4"/>
      <c r="B151" s="5"/>
      <c r="C151" s="5"/>
      <c r="D151" s="5"/>
      <c r="E151" s="5"/>
      <c r="F151" s="7"/>
      <c r="G151" s="7"/>
      <c r="H151" s="7"/>
      <c r="I151" s="7"/>
      <c r="J151" s="7"/>
      <c r="K151" s="7"/>
      <c r="L151" s="7"/>
      <c r="M151" s="7"/>
      <c r="N151" s="7"/>
      <c r="O151" s="7"/>
      <c r="P151" s="7"/>
      <c r="Q151" s="7"/>
      <c r="R151" s="7"/>
      <c r="S151" s="7"/>
    </row>
    <row r="152" spans="1:19">
      <c r="A152" s="4"/>
      <c r="B152" s="5"/>
      <c r="C152" s="5"/>
      <c r="D152" s="5"/>
      <c r="E152" s="5"/>
      <c r="F152" s="7"/>
      <c r="G152" s="7"/>
      <c r="H152" s="7"/>
      <c r="I152" s="7"/>
      <c r="J152" s="7"/>
      <c r="K152" s="7"/>
      <c r="L152" s="7"/>
      <c r="M152" s="7"/>
      <c r="N152" s="7"/>
      <c r="O152" s="7"/>
      <c r="P152" s="7"/>
      <c r="Q152" s="7"/>
      <c r="R152" s="7"/>
      <c r="S152" s="7"/>
    </row>
    <row r="153" spans="1:19">
      <c r="A153" s="4"/>
      <c r="B153" s="5"/>
      <c r="C153" s="5"/>
      <c r="D153" s="5"/>
      <c r="E153" s="5"/>
      <c r="F153" s="7"/>
      <c r="G153" s="7"/>
      <c r="H153" s="7"/>
      <c r="I153" s="7"/>
      <c r="J153" s="7"/>
      <c r="K153" s="7"/>
      <c r="L153" s="7"/>
      <c r="M153" s="7"/>
      <c r="N153" s="7"/>
      <c r="O153" s="7"/>
      <c r="P153" s="7"/>
      <c r="Q153" s="7"/>
      <c r="R153" s="7"/>
      <c r="S153" s="7"/>
    </row>
    <row r="154" spans="1:19">
      <c r="A154" s="4"/>
      <c r="B154" s="5"/>
      <c r="C154" s="5"/>
      <c r="D154" s="5"/>
      <c r="E154" s="5"/>
      <c r="F154" s="7"/>
      <c r="G154" s="7"/>
      <c r="H154" s="7"/>
      <c r="I154" s="7"/>
      <c r="J154" s="7"/>
      <c r="K154" s="7"/>
      <c r="L154" s="7"/>
      <c r="M154" s="7"/>
      <c r="N154" s="7"/>
      <c r="O154" s="7"/>
      <c r="P154" s="7"/>
      <c r="Q154" s="7"/>
      <c r="R154" s="7"/>
      <c r="S154" s="7"/>
    </row>
    <row r="155" spans="1:19">
      <c r="A155" s="4"/>
      <c r="B155" s="5"/>
      <c r="C155" s="5"/>
      <c r="D155" s="5"/>
      <c r="E155" s="5"/>
      <c r="F155" s="7"/>
      <c r="G155" s="7"/>
      <c r="H155" s="7"/>
      <c r="I155" s="7"/>
      <c r="J155" s="7"/>
      <c r="K155" s="7"/>
      <c r="L155" s="7"/>
      <c r="M155" s="7"/>
      <c r="N155" s="7"/>
      <c r="O155" s="7"/>
      <c r="P155" s="7"/>
      <c r="Q155" s="7"/>
      <c r="R155" s="7"/>
      <c r="S155" s="7"/>
    </row>
    <row r="156" spans="1:19">
      <c r="A156" s="4"/>
      <c r="B156" s="5"/>
      <c r="C156" s="5"/>
      <c r="D156" s="5"/>
      <c r="E156" s="5"/>
      <c r="F156" s="7"/>
      <c r="G156" s="7"/>
      <c r="H156" s="7"/>
      <c r="I156" s="7"/>
      <c r="J156" s="7"/>
      <c r="K156" s="7"/>
      <c r="L156" s="7"/>
      <c r="M156" s="7"/>
      <c r="N156" s="7"/>
      <c r="O156" s="7"/>
      <c r="P156" s="7"/>
      <c r="Q156" s="7"/>
      <c r="R156" s="7"/>
      <c r="S156" s="7"/>
    </row>
    <row r="157" spans="1:19">
      <c r="A157" s="4"/>
      <c r="B157" s="5"/>
      <c r="C157" s="5"/>
      <c r="D157" s="5"/>
      <c r="E157" s="5"/>
      <c r="F157" s="7"/>
      <c r="G157" s="7"/>
      <c r="H157" s="7"/>
      <c r="I157" s="7"/>
      <c r="J157" s="7"/>
      <c r="K157" s="7"/>
      <c r="L157" s="7"/>
      <c r="M157" s="7"/>
      <c r="N157" s="7"/>
      <c r="O157" s="7"/>
      <c r="P157" s="7"/>
      <c r="Q157" s="7"/>
      <c r="R157" s="7"/>
      <c r="S157" s="7"/>
    </row>
    <row r="158" spans="1:19">
      <c r="A158" s="4"/>
      <c r="B158" s="5"/>
      <c r="C158" s="5"/>
      <c r="D158" s="5"/>
      <c r="E158" s="5"/>
      <c r="F158" s="7"/>
      <c r="G158" s="7"/>
      <c r="H158" s="7"/>
      <c r="I158" s="7"/>
      <c r="J158" s="7"/>
      <c r="K158" s="7"/>
      <c r="L158" s="7"/>
      <c r="M158" s="7"/>
      <c r="N158" s="7"/>
      <c r="O158" s="7"/>
      <c r="P158" s="7"/>
      <c r="Q158" s="7"/>
      <c r="R158" s="7"/>
      <c r="S158" s="7"/>
    </row>
    <row r="159" spans="1:19">
      <c r="A159" s="4"/>
      <c r="B159" s="5"/>
      <c r="C159" s="5"/>
      <c r="D159" s="5"/>
      <c r="E159" s="5"/>
      <c r="F159" s="7"/>
      <c r="G159" s="7"/>
      <c r="H159" s="7"/>
      <c r="I159" s="7"/>
      <c r="J159" s="7"/>
      <c r="K159" s="7"/>
      <c r="L159" s="7"/>
      <c r="M159" s="7"/>
      <c r="N159" s="7"/>
      <c r="O159" s="7"/>
      <c r="P159" s="7"/>
      <c r="Q159" s="7"/>
      <c r="R159" s="7"/>
      <c r="S159" s="7"/>
    </row>
    <row r="160" spans="1:19">
      <c r="A160" s="4"/>
      <c r="B160" s="5"/>
      <c r="C160" s="5"/>
      <c r="D160" s="5"/>
      <c r="E160" s="5"/>
      <c r="F160" s="7"/>
      <c r="G160" s="7"/>
      <c r="H160" s="7"/>
      <c r="I160" s="7"/>
      <c r="J160" s="7"/>
      <c r="K160" s="7"/>
      <c r="L160" s="7"/>
      <c r="M160" s="7"/>
      <c r="N160" s="7"/>
      <c r="O160" s="7"/>
      <c r="P160" s="7"/>
      <c r="Q160" s="7"/>
      <c r="R160" s="7"/>
      <c r="S160" s="7"/>
    </row>
    <row r="161" spans="1:19">
      <c r="A161" s="4"/>
      <c r="B161" s="5"/>
      <c r="C161" s="5"/>
      <c r="D161" s="5"/>
      <c r="E161" s="5"/>
      <c r="F161" s="7"/>
      <c r="G161" s="7"/>
      <c r="H161" s="7"/>
      <c r="I161" s="7"/>
      <c r="J161" s="7"/>
      <c r="K161" s="7"/>
      <c r="L161" s="7"/>
      <c r="M161" s="7"/>
      <c r="N161" s="7"/>
      <c r="O161" s="7"/>
      <c r="P161" s="7"/>
      <c r="Q161" s="7"/>
      <c r="R161" s="7"/>
      <c r="S161" s="7"/>
    </row>
    <row r="162" spans="1:19">
      <c r="A162" s="4"/>
      <c r="B162" s="5"/>
      <c r="C162" s="5"/>
      <c r="D162" s="5"/>
      <c r="E162" s="5"/>
      <c r="F162" s="7"/>
      <c r="G162" s="7"/>
      <c r="H162" s="7"/>
      <c r="I162" s="7"/>
      <c r="J162" s="7"/>
      <c r="K162" s="7"/>
      <c r="L162" s="7"/>
      <c r="M162" s="7"/>
      <c r="N162" s="7"/>
      <c r="O162" s="7"/>
      <c r="P162" s="7"/>
      <c r="Q162" s="7"/>
      <c r="R162" s="7"/>
      <c r="S162" s="7"/>
    </row>
    <row r="163" spans="1:19">
      <c r="A163" s="4"/>
      <c r="B163" s="5"/>
      <c r="C163" s="5"/>
      <c r="D163" s="5"/>
      <c r="E163" s="5"/>
      <c r="F163" s="7"/>
      <c r="G163" s="7"/>
      <c r="H163" s="7"/>
      <c r="I163" s="7"/>
      <c r="J163" s="7"/>
      <c r="K163" s="7"/>
      <c r="L163" s="7"/>
      <c r="M163" s="7"/>
      <c r="N163" s="7"/>
      <c r="O163" s="7"/>
      <c r="P163" s="7"/>
      <c r="Q163" s="7"/>
      <c r="R163" s="7"/>
      <c r="S163" s="7"/>
    </row>
    <row r="164" spans="1:19">
      <c r="A164" s="4"/>
      <c r="B164" s="5"/>
      <c r="C164" s="5"/>
      <c r="D164" s="5"/>
      <c r="E164" s="5"/>
      <c r="F164" s="7"/>
      <c r="G164" s="7"/>
      <c r="H164" s="7"/>
      <c r="I164" s="7"/>
      <c r="J164" s="7"/>
      <c r="K164" s="7"/>
      <c r="L164" s="7"/>
      <c r="M164" s="7"/>
      <c r="N164" s="7"/>
      <c r="O164" s="7"/>
      <c r="P164" s="7"/>
      <c r="Q164" s="7"/>
      <c r="R164" s="7"/>
      <c r="S164" s="7"/>
    </row>
    <row r="165" spans="1:19">
      <c r="A165" s="4"/>
      <c r="B165" s="5"/>
      <c r="C165" s="5"/>
      <c r="D165" s="5"/>
      <c r="E165" s="5"/>
      <c r="F165" s="7"/>
      <c r="G165" s="7"/>
      <c r="H165" s="7"/>
      <c r="I165" s="7"/>
      <c r="J165" s="7"/>
      <c r="K165" s="7"/>
      <c r="L165" s="7"/>
      <c r="M165" s="7"/>
      <c r="N165" s="7"/>
      <c r="O165" s="7"/>
      <c r="P165" s="7"/>
      <c r="Q165" s="7"/>
      <c r="R165" s="7"/>
      <c r="S165" s="7"/>
    </row>
    <row r="166" spans="1:19">
      <c r="A166" s="4"/>
      <c r="B166" s="5"/>
      <c r="C166" s="5"/>
      <c r="D166" s="5"/>
      <c r="E166" s="5"/>
      <c r="F166" s="7"/>
      <c r="G166" s="7"/>
      <c r="H166" s="7"/>
      <c r="I166" s="7"/>
      <c r="J166" s="7"/>
      <c r="K166" s="7"/>
      <c r="L166" s="7"/>
      <c r="M166" s="7"/>
      <c r="N166" s="7"/>
      <c r="O166" s="7"/>
      <c r="P166" s="7"/>
      <c r="Q166" s="7"/>
      <c r="R166" s="7"/>
      <c r="S166" s="7"/>
    </row>
    <row r="167" spans="1:19">
      <c r="A167" s="4"/>
      <c r="B167" s="5"/>
      <c r="C167" s="5"/>
      <c r="D167" s="5"/>
      <c r="E167" s="5"/>
      <c r="F167" s="7"/>
      <c r="G167" s="7"/>
      <c r="H167" s="7"/>
      <c r="I167" s="7"/>
      <c r="J167" s="7"/>
      <c r="K167" s="7"/>
      <c r="L167" s="7"/>
      <c r="M167" s="7"/>
      <c r="N167" s="7"/>
      <c r="O167" s="7"/>
      <c r="P167" s="7"/>
      <c r="Q167" s="7"/>
      <c r="R167" s="7"/>
      <c r="S167" s="7"/>
    </row>
    <row r="168" spans="1:19">
      <c r="A168" s="4"/>
      <c r="B168" s="5"/>
      <c r="C168" s="5"/>
      <c r="D168" s="5"/>
      <c r="E168" s="5"/>
      <c r="F168" s="7"/>
      <c r="G168" s="7"/>
      <c r="H168" s="7"/>
      <c r="I168" s="7"/>
      <c r="J168" s="7"/>
      <c r="K168" s="7"/>
      <c r="L168" s="7"/>
      <c r="M168" s="7"/>
      <c r="N168" s="7"/>
      <c r="O168" s="7"/>
      <c r="P168" s="7"/>
      <c r="Q168" s="7"/>
      <c r="R168" s="7"/>
      <c r="S168" s="7"/>
    </row>
    <row r="169" spans="1:19">
      <c r="A169" s="4"/>
      <c r="B169" s="5"/>
      <c r="C169" s="5"/>
      <c r="D169" s="5"/>
      <c r="E169" s="5"/>
      <c r="F169" s="7"/>
      <c r="G169" s="7"/>
      <c r="H169" s="7"/>
      <c r="I169" s="7"/>
      <c r="J169" s="7"/>
      <c r="K169" s="7"/>
      <c r="L169" s="7"/>
      <c r="M169" s="7"/>
      <c r="N169" s="7"/>
      <c r="O169" s="7"/>
      <c r="P169" s="7"/>
      <c r="Q169" s="7"/>
      <c r="R169" s="7"/>
      <c r="S169" s="7"/>
    </row>
    <row r="170" spans="1:19">
      <c r="A170" s="4"/>
      <c r="B170" s="5"/>
      <c r="C170" s="5"/>
      <c r="D170" s="5"/>
      <c r="E170" s="5"/>
      <c r="F170" s="7"/>
      <c r="G170" s="7"/>
      <c r="H170" s="7"/>
      <c r="I170" s="7"/>
      <c r="J170" s="7"/>
      <c r="K170" s="7"/>
      <c r="L170" s="7"/>
      <c r="M170" s="7"/>
      <c r="N170" s="7"/>
      <c r="O170" s="7"/>
      <c r="P170" s="7"/>
      <c r="Q170" s="7"/>
      <c r="R170" s="7"/>
      <c r="S170" s="7"/>
    </row>
    <row r="171" spans="1:19">
      <c r="A171" s="4"/>
      <c r="B171" s="5"/>
      <c r="C171" s="5"/>
      <c r="D171" s="5"/>
      <c r="E171" s="5"/>
      <c r="F171" s="7"/>
      <c r="G171" s="7"/>
      <c r="H171" s="7"/>
      <c r="I171" s="7"/>
      <c r="J171" s="7"/>
      <c r="K171" s="7"/>
      <c r="L171" s="7"/>
      <c r="M171" s="7"/>
      <c r="N171" s="7"/>
      <c r="O171" s="7"/>
      <c r="P171" s="7"/>
      <c r="Q171" s="7"/>
      <c r="R171" s="7"/>
      <c r="S171" s="7"/>
    </row>
    <row r="172" spans="1:19">
      <c r="A172" s="4"/>
      <c r="B172" s="5"/>
      <c r="C172" s="5"/>
      <c r="D172" s="5"/>
      <c r="E172" s="5"/>
      <c r="F172" s="7"/>
      <c r="G172" s="7"/>
      <c r="H172" s="7"/>
      <c r="I172" s="7"/>
      <c r="J172" s="7"/>
      <c r="K172" s="7"/>
      <c r="L172" s="7"/>
      <c r="M172" s="7"/>
      <c r="N172" s="7"/>
      <c r="O172" s="7"/>
      <c r="P172" s="7"/>
      <c r="Q172" s="7"/>
      <c r="R172" s="7"/>
      <c r="S172" s="7"/>
    </row>
    <row r="173" spans="1:19">
      <c r="A173" s="4"/>
      <c r="B173" s="5"/>
      <c r="C173" s="5"/>
      <c r="D173" s="5"/>
      <c r="E173" s="5"/>
      <c r="F173" s="7"/>
      <c r="G173" s="7"/>
      <c r="H173" s="7"/>
      <c r="I173" s="7"/>
      <c r="J173" s="7"/>
      <c r="K173" s="7"/>
      <c r="L173" s="7"/>
      <c r="M173" s="7"/>
      <c r="N173" s="7"/>
      <c r="O173" s="7"/>
      <c r="P173" s="7"/>
      <c r="Q173" s="7"/>
      <c r="R173" s="7"/>
      <c r="S173" s="7"/>
    </row>
    <row r="174" spans="1:19">
      <c r="A174" s="4"/>
      <c r="B174" s="5"/>
      <c r="C174" s="5"/>
      <c r="D174" s="5"/>
      <c r="E174" s="5"/>
      <c r="F174" s="7"/>
      <c r="G174" s="7"/>
      <c r="H174" s="7"/>
      <c r="I174" s="7"/>
      <c r="J174" s="7"/>
      <c r="K174" s="7"/>
      <c r="L174" s="7"/>
      <c r="M174" s="7"/>
      <c r="N174" s="7"/>
      <c r="O174" s="7"/>
      <c r="P174" s="7"/>
      <c r="Q174" s="7"/>
      <c r="R174" s="7"/>
      <c r="S174" s="7"/>
    </row>
    <row r="175" spans="1:19">
      <c r="A175" s="4"/>
      <c r="B175" s="5"/>
      <c r="C175" s="5"/>
      <c r="D175" s="5"/>
      <c r="E175" s="5"/>
      <c r="F175" s="7"/>
      <c r="G175" s="7"/>
      <c r="H175" s="7"/>
      <c r="I175" s="7"/>
      <c r="J175" s="7"/>
      <c r="K175" s="7"/>
      <c r="L175" s="7"/>
      <c r="M175" s="7"/>
      <c r="N175" s="7"/>
      <c r="O175" s="7"/>
      <c r="P175" s="7"/>
      <c r="Q175" s="7"/>
      <c r="R175" s="7"/>
      <c r="S175" s="7"/>
    </row>
    <row r="176" spans="1:19">
      <c r="A176" s="4"/>
      <c r="B176" s="5"/>
      <c r="C176" s="5"/>
      <c r="D176" s="5"/>
      <c r="E176" s="5"/>
      <c r="F176" s="7"/>
      <c r="G176" s="7"/>
      <c r="H176" s="7"/>
      <c r="I176" s="7"/>
      <c r="J176" s="7"/>
      <c r="K176" s="7"/>
      <c r="L176" s="7"/>
      <c r="M176" s="7"/>
      <c r="N176" s="7"/>
      <c r="O176" s="7"/>
      <c r="P176" s="7"/>
      <c r="Q176" s="7"/>
      <c r="R176" s="7"/>
      <c r="S176" s="7"/>
    </row>
    <row r="177" spans="1:19">
      <c r="A177" s="4"/>
      <c r="B177" s="5"/>
      <c r="C177" s="5"/>
      <c r="D177" s="5"/>
      <c r="E177" s="5"/>
      <c r="F177" s="7"/>
      <c r="G177" s="7"/>
      <c r="H177" s="7"/>
      <c r="I177" s="7"/>
      <c r="J177" s="7"/>
      <c r="K177" s="7"/>
      <c r="L177" s="7"/>
      <c r="M177" s="7"/>
      <c r="N177" s="7"/>
      <c r="O177" s="7"/>
      <c r="P177" s="7"/>
      <c r="Q177" s="7"/>
      <c r="R177" s="7"/>
      <c r="S177" s="7"/>
    </row>
    <row r="178" spans="1:19">
      <c r="A178" s="4"/>
      <c r="B178" s="5"/>
      <c r="C178" s="5"/>
      <c r="D178" s="5"/>
      <c r="E178" s="5"/>
      <c r="F178" s="7"/>
      <c r="G178" s="7"/>
      <c r="H178" s="7"/>
      <c r="I178" s="7"/>
      <c r="J178" s="7"/>
      <c r="K178" s="7"/>
      <c r="L178" s="7"/>
      <c r="M178" s="7"/>
      <c r="N178" s="7"/>
      <c r="O178" s="7"/>
      <c r="P178" s="7"/>
      <c r="Q178" s="7"/>
      <c r="R178" s="7"/>
      <c r="S178" s="7"/>
    </row>
    <row r="179" spans="1:19">
      <c r="A179" s="4"/>
      <c r="B179" s="5"/>
      <c r="C179" s="5"/>
      <c r="D179" s="5"/>
      <c r="E179" s="5"/>
      <c r="F179" s="7"/>
      <c r="G179" s="7"/>
      <c r="H179" s="7"/>
      <c r="I179" s="7"/>
      <c r="J179" s="7"/>
      <c r="K179" s="7"/>
      <c r="L179" s="7"/>
      <c r="M179" s="7"/>
      <c r="N179" s="7"/>
      <c r="O179" s="7"/>
      <c r="P179" s="7"/>
      <c r="Q179" s="7"/>
      <c r="R179" s="7"/>
      <c r="S179" s="7"/>
    </row>
    <row r="180" spans="1:19">
      <c r="A180" s="4"/>
      <c r="B180" s="5"/>
      <c r="C180" s="5"/>
      <c r="D180" s="5"/>
      <c r="E180" s="5"/>
      <c r="F180" s="7"/>
      <c r="G180" s="7"/>
      <c r="H180" s="7"/>
      <c r="I180" s="7"/>
      <c r="J180" s="7"/>
      <c r="K180" s="7"/>
      <c r="L180" s="7"/>
      <c r="M180" s="7"/>
      <c r="N180" s="7"/>
      <c r="O180" s="7"/>
      <c r="P180" s="7"/>
      <c r="Q180" s="7"/>
      <c r="R180" s="7"/>
      <c r="S180" s="7"/>
    </row>
    <row r="181" spans="1:19">
      <c r="A181" s="4"/>
      <c r="B181" s="5"/>
      <c r="C181" s="5"/>
      <c r="D181" s="5"/>
      <c r="E181" s="5"/>
      <c r="F181" s="7"/>
      <c r="G181" s="7"/>
      <c r="H181" s="7"/>
      <c r="I181" s="7"/>
      <c r="J181" s="7"/>
      <c r="K181" s="7"/>
      <c r="L181" s="7"/>
      <c r="M181" s="7"/>
      <c r="N181" s="7"/>
      <c r="O181" s="7"/>
      <c r="P181" s="7"/>
      <c r="Q181" s="7"/>
      <c r="R181" s="7"/>
      <c r="S181" s="7"/>
    </row>
    <row r="182" spans="1:19">
      <c r="A182" s="4"/>
      <c r="B182" s="5"/>
      <c r="C182" s="5"/>
      <c r="D182" s="5"/>
      <c r="E182" s="5"/>
      <c r="F182" s="7"/>
      <c r="G182" s="7"/>
      <c r="H182" s="7"/>
      <c r="I182" s="7"/>
      <c r="J182" s="7"/>
      <c r="K182" s="7"/>
      <c r="L182" s="7"/>
      <c r="M182" s="7"/>
      <c r="N182" s="7"/>
      <c r="O182" s="7"/>
      <c r="P182" s="7"/>
      <c r="Q182" s="7"/>
      <c r="R182" s="7"/>
      <c r="S182" s="7"/>
    </row>
    <row r="183" spans="1:19">
      <c r="A183" s="4"/>
      <c r="B183" s="5"/>
      <c r="C183" s="5"/>
      <c r="D183" s="5"/>
      <c r="E183" s="5"/>
      <c r="F183" s="7"/>
      <c r="G183" s="7"/>
      <c r="H183" s="7"/>
      <c r="I183" s="7"/>
      <c r="J183" s="7"/>
      <c r="K183" s="7"/>
      <c r="L183" s="7"/>
      <c r="M183" s="7"/>
      <c r="N183" s="7"/>
      <c r="O183" s="7"/>
      <c r="P183" s="7"/>
      <c r="Q183" s="7"/>
      <c r="R183" s="7"/>
      <c r="S183" s="7"/>
    </row>
    <row r="184" spans="1:19">
      <c r="A184" s="4"/>
      <c r="B184" s="5"/>
      <c r="C184" s="5"/>
      <c r="D184" s="5"/>
      <c r="E184" s="5"/>
      <c r="F184" s="7"/>
      <c r="G184" s="7"/>
      <c r="H184" s="7"/>
      <c r="I184" s="7"/>
      <c r="J184" s="7"/>
      <c r="K184" s="7"/>
      <c r="L184" s="7"/>
      <c r="M184" s="7"/>
      <c r="N184" s="7"/>
      <c r="O184" s="7"/>
      <c r="P184" s="7"/>
      <c r="Q184" s="7"/>
      <c r="R184" s="7"/>
      <c r="S184" s="7"/>
    </row>
    <row r="185" spans="1:19">
      <c r="A185" s="4"/>
      <c r="B185" s="5"/>
      <c r="C185" s="5"/>
      <c r="D185" s="5"/>
      <c r="E185" s="5"/>
      <c r="F185" s="7"/>
      <c r="G185" s="7"/>
      <c r="H185" s="7"/>
      <c r="I185" s="7"/>
      <c r="J185" s="7"/>
      <c r="K185" s="7"/>
      <c r="L185" s="7"/>
      <c r="M185" s="7"/>
      <c r="N185" s="7"/>
      <c r="O185" s="7"/>
      <c r="P185" s="7"/>
      <c r="Q185" s="7"/>
      <c r="R185" s="7"/>
      <c r="S185" s="7"/>
    </row>
    <row r="186" spans="1:19">
      <c r="A186" s="4"/>
      <c r="B186" s="5"/>
      <c r="C186" s="5"/>
      <c r="D186" s="5"/>
      <c r="E186" s="5"/>
      <c r="F186" s="7"/>
      <c r="G186" s="7"/>
      <c r="H186" s="7"/>
      <c r="I186" s="7"/>
      <c r="J186" s="7"/>
      <c r="K186" s="7"/>
      <c r="L186" s="7"/>
      <c r="M186" s="7"/>
      <c r="N186" s="7"/>
      <c r="O186" s="7"/>
      <c r="P186" s="7"/>
      <c r="Q186" s="7"/>
      <c r="R186" s="7"/>
      <c r="S186" s="7"/>
    </row>
    <row r="187" spans="1:19">
      <c r="A187" s="4"/>
      <c r="B187" s="5"/>
      <c r="C187" s="5"/>
      <c r="D187" s="5"/>
      <c r="E187" s="5"/>
      <c r="F187" s="7"/>
      <c r="G187" s="7"/>
      <c r="H187" s="7"/>
      <c r="I187" s="7"/>
      <c r="J187" s="7"/>
      <c r="K187" s="7"/>
      <c r="L187" s="7"/>
      <c r="M187" s="7"/>
      <c r="N187" s="7"/>
      <c r="O187" s="7"/>
      <c r="P187" s="7"/>
      <c r="Q187" s="7"/>
      <c r="R187" s="7"/>
      <c r="S187" s="7"/>
    </row>
    <row r="188" spans="1:19">
      <c r="A188" s="4"/>
      <c r="B188" s="5"/>
      <c r="C188" s="5"/>
      <c r="D188" s="5"/>
      <c r="E188" s="5"/>
      <c r="F188" s="7"/>
      <c r="G188" s="7"/>
      <c r="H188" s="7"/>
      <c r="I188" s="7"/>
      <c r="J188" s="7"/>
      <c r="K188" s="7"/>
      <c r="L188" s="7"/>
      <c r="M188" s="7"/>
      <c r="N188" s="7"/>
      <c r="O188" s="7"/>
      <c r="P188" s="7"/>
      <c r="Q188" s="7"/>
      <c r="R188" s="7"/>
      <c r="S188" s="7"/>
    </row>
    <row r="189" spans="1:19">
      <c r="A189" s="4"/>
      <c r="B189" s="5"/>
      <c r="C189" s="5"/>
      <c r="D189" s="5"/>
      <c r="E189" s="5"/>
      <c r="F189" s="7"/>
      <c r="G189" s="7"/>
      <c r="H189" s="7"/>
      <c r="I189" s="7"/>
      <c r="J189" s="7"/>
      <c r="K189" s="7"/>
      <c r="L189" s="7"/>
      <c r="M189" s="7"/>
      <c r="N189" s="7"/>
      <c r="O189" s="7"/>
      <c r="P189" s="7"/>
      <c r="Q189" s="7"/>
      <c r="R189" s="7"/>
      <c r="S189" s="7"/>
    </row>
    <row r="190" spans="1:19">
      <c r="A190" s="4"/>
      <c r="B190" s="5"/>
      <c r="C190" s="5"/>
      <c r="D190" s="5"/>
      <c r="E190" s="5"/>
      <c r="F190" s="7"/>
      <c r="G190" s="7"/>
      <c r="H190" s="7"/>
      <c r="I190" s="7"/>
      <c r="J190" s="7"/>
      <c r="K190" s="7"/>
      <c r="L190" s="7"/>
      <c r="M190" s="7"/>
      <c r="N190" s="7"/>
      <c r="O190" s="7"/>
      <c r="P190" s="7"/>
      <c r="Q190" s="7"/>
      <c r="R190" s="7"/>
      <c r="S190" s="7"/>
    </row>
    <row r="191" spans="1:19">
      <c r="A191" s="4"/>
      <c r="B191" s="5"/>
      <c r="C191" s="5"/>
      <c r="D191" s="5"/>
      <c r="E191" s="5"/>
      <c r="F191" s="7"/>
      <c r="G191" s="7"/>
      <c r="H191" s="7"/>
      <c r="I191" s="7"/>
      <c r="J191" s="7"/>
      <c r="K191" s="7"/>
      <c r="L191" s="7"/>
      <c r="M191" s="7"/>
      <c r="N191" s="7"/>
      <c r="O191" s="7"/>
      <c r="P191" s="7"/>
      <c r="Q191" s="7"/>
      <c r="R191" s="7"/>
      <c r="S191" s="7"/>
    </row>
    <row r="192" spans="1:19">
      <c r="A192" s="4"/>
      <c r="B192" s="5"/>
      <c r="C192" s="5"/>
      <c r="D192" s="5"/>
      <c r="E192" s="5"/>
      <c r="F192" s="7"/>
      <c r="G192" s="7"/>
      <c r="H192" s="7"/>
      <c r="I192" s="7"/>
      <c r="J192" s="7"/>
      <c r="K192" s="7"/>
      <c r="L192" s="7"/>
      <c r="M192" s="7"/>
      <c r="N192" s="7"/>
      <c r="O192" s="7"/>
      <c r="P192" s="7"/>
      <c r="Q192" s="7"/>
      <c r="R192" s="7"/>
      <c r="S192" s="7"/>
    </row>
    <row r="193" spans="1:19">
      <c r="A193" s="4"/>
      <c r="B193" s="5"/>
      <c r="C193" s="5"/>
      <c r="D193" s="5"/>
      <c r="E193" s="5"/>
      <c r="F193" s="7"/>
      <c r="G193" s="7"/>
      <c r="H193" s="7"/>
      <c r="I193" s="7"/>
      <c r="J193" s="7"/>
      <c r="K193" s="7"/>
      <c r="L193" s="7"/>
      <c r="M193" s="7"/>
      <c r="N193" s="7"/>
      <c r="O193" s="7"/>
      <c r="P193" s="7"/>
      <c r="Q193" s="7"/>
      <c r="R193" s="7"/>
      <c r="S193" s="7"/>
    </row>
    <row r="194" spans="1:19">
      <c r="A194" s="4"/>
      <c r="B194" s="5"/>
      <c r="C194" s="5"/>
      <c r="D194" s="5"/>
      <c r="E194" s="5"/>
      <c r="F194" s="7"/>
      <c r="G194" s="7"/>
      <c r="H194" s="7"/>
      <c r="I194" s="7"/>
      <c r="J194" s="7"/>
      <c r="K194" s="7"/>
      <c r="L194" s="7"/>
      <c r="M194" s="7"/>
      <c r="N194" s="7"/>
      <c r="O194" s="7"/>
      <c r="P194" s="7"/>
      <c r="Q194" s="7"/>
      <c r="R194" s="7"/>
      <c r="S194" s="7"/>
    </row>
    <row r="195" spans="1:19">
      <c r="A195" s="4"/>
      <c r="B195" s="5"/>
      <c r="C195" s="5"/>
      <c r="D195" s="5"/>
      <c r="E195" s="5"/>
      <c r="F195" s="7"/>
      <c r="G195" s="7"/>
      <c r="H195" s="7"/>
      <c r="I195" s="7"/>
      <c r="J195" s="7"/>
      <c r="K195" s="7"/>
      <c r="L195" s="7"/>
      <c r="M195" s="7"/>
      <c r="N195" s="7"/>
      <c r="O195" s="7"/>
      <c r="P195" s="7"/>
      <c r="Q195" s="7"/>
      <c r="R195" s="7"/>
      <c r="S195" s="7"/>
    </row>
    <row r="196" spans="1:19">
      <c r="A196" s="4"/>
      <c r="B196" s="5"/>
      <c r="C196" s="5"/>
      <c r="D196" s="5"/>
      <c r="E196" s="5"/>
      <c r="F196" s="7"/>
      <c r="G196" s="7"/>
      <c r="H196" s="7"/>
      <c r="I196" s="7"/>
      <c r="J196" s="7"/>
      <c r="K196" s="7"/>
      <c r="L196" s="7"/>
      <c r="M196" s="7"/>
      <c r="N196" s="7"/>
      <c r="O196" s="7"/>
      <c r="P196" s="7"/>
      <c r="Q196" s="7"/>
      <c r="R196" s="7"/>
      <c r="S196" s="7"/>
    </row>
    <row r="197" spans="1:19">
      <c r="A197" s="4"/>
      <c r="B197" s="5"/>
      <c r="C197" s="5"/>
      <c r="D197" s="5"/>
      <c r="E197" s="5"/>
      <c r="F197" s="7"/>
      <c r="G197" s="7"/>
      <c r="H197" s="7"/>
      <c r="I197" s="7"/>
      <c r="J197" s="7"/>
      <c r="K197" s="7"/>
      <c r="L197" s="7"/>
      <c r="M197" s="7"/>
      <c r="N197" s="7"/>
      <c r="O197" s="7"/>
      <c r="P197" s="7"/>
      <c r="Q197" s="7"/>
      <c r="R197" s="7"/>
      <c r="S197" s="7"/>
    </row>
    <row r="198" spans="1:19">
      <c r="A198" s="4"/>
      <c r="B198" s="5"/>
      <c r="C198" s="5"/>
      <c r="D198" s="5"/>
      <c r="E198" s="5"/>
      <c r="F198" s="7"/>
      <c r="G198" s="7"/>
      <c r="H198" s="7"/>
      <c r="I198" s="7"/>
      <c r="J198" s="7"/>
      <c r="K198" s="7"/>
      <c r="L198" s="7"/>
      <c r="M198" s="7"/>
      <c r="N198" s="7"/>
      <c r="O198" s="7"/>
      <c r="P198" s="7"/>
      <c r="Q198" s="7"/>
      <c r="R198" s="7"/>
      <c r="S198" s="7"/>
    </row>
    <row r="199" spans="1:19">
      <c r="A199" s="4"/>
      <c r="B199" s="5"/>
      <c r="C199" s="5"/>
      <c r="D199" s="5"/>
      <c r="E199" s="5"/>
      <c r="F199" s="7"/>
      <c r="G199" s="7"/>
      <c r="H199" s="7"/>
      <c r="I199" s="7"/>
      <c r="J199" s="7"/>
      <c r="K199" s="7"/>
      <c r="L199" s="7"/>
      <c r="M199" s="7"/>
      <c r="N199" s="7"/>
      <c r="O199" s="7"/>
      <c r="P199" s="7"/>
      <c r="Q199" s="7"/>
      <c r="R199" s="7"/>
      <c r="S199" s="7"/>
    </row>
    <row r="200" spans="1:19">
      <c r="A200" s="4"/>
      <c r="B200" s="5"/>
      <c r="C200" s="5"/>
      <c r="D200" s="5"/>
      <c r="E200" s="5"/>
      <c r="F200" s="7"/>
      <c r="G200" s="7"/>
      <c r="H200" s="7"/>
      <c r="I200" s="7"/>
      <c r="J200" s="7"/>
      <c r="K200" s="7"/>
      <c r="L200" s="7"/>
      <c r="M200" s="7"/>
      <c r="N200" s="7"/>
      <c r="O200" s="7"/>
      <c r="P200" s="7"/>
      <c r="Q200" s="7"/>
      <c r="R200" s="7"/>
      <c r="S200" s="7"/>
    </row>
    <row r="201" spans="1:19">
      <c r="A201" s="4"/>
      <c r="B201" s="5"/>
      <c r="C201" s="5"/>
      <c r="D201" s="5"/>
      <c r="E201" s="5"/>
      <c r="F201" s="7"/>
      <c r="G201" s="7"/>
      <c r="H201" s="7"/>
      <c r="I201" s="7"/>
      <c r="J201" s="7"/>
      <c r="K201" s="7"/>
      <c r="L201" s="7"/>
      <c r="M201" s="7"/>
      <c r="N201" s="7"/>
      <c r="O201" s="7"/>
      <c r="P201" s="7"/>
      <c r="Q201" s="7"/>
      <c r="R201" s="7"/>
      <c r="S201" s="7"/>
    </row>
    <row r="202" spans="1:19">
      <c r="A202" s="4"/>
      <c r="B202" s="5"/>
      <c r="C202" s="5"/>
      <c r="D202" s="5"/>
      <c r="E202" s="5"/>
      <c r="F202" s="7"/>
      <c r="G202" s="7"/>
      <c r="H202" s="7"/>
      <c r="I202" s="7"/>
      <c r="J202" s="7"/>
      <c r="K202" s="7"/>
      <c r="L202" s="7"/>
      <c r="M202" s="7"/>
      <c r="N202" s="7"/>
      <c r="O202" s="7"/>
      <c r="P202" s="7"/>
      <c r="Q202" s="7"/>
      <c r="R202" s="7"/>
      <c r="S202" s="7"/>
    </row>
    <row r="203" spans="1:19">
      <c r="A203" s="4"/>
      <c r="B203" s="5"/>
      <c r="C203" s="5"/>
      <c r="D203" s="5"/>
      <c r="E203" s="5"/>
      <c r="F203" s="7"/>
      <c r="G203" s="7"/>
      <c r="H203" s="7"/>
      <c r="I203" s="7"/>
      <c r="J203" s="7"/>
      <c r="K203" s="7"/>
      <c r="L203" s="7"/>
      <c r="M203" s="7"/>
      <c r="N203" s="7"/>
      <c r="O203" s="7"/>
      <c r="P203" s="7"/>
      <c r="Q203" s="7"/>
      <c r="R203" s="7"/>
      <c r="S203" s="7"/>
    </row>
    <row r="204" spans="1:19">
      <c r="A204" s="4"/>
      <c r="B204" s="5"/>
      <c r="C204" s="5"/>
      <c r="D204" s="5"/>
      <c r="E204" s="5"/>
      <c r="F204" s="7"/>
      <c r="G204" s="7"/>
      <c r="H204" s="7"/>
      <c r="I204" s="7"/>
      <c r="J204" s="7"/>
      <c r="K204" s="7"/>
      <c r="L204" s="7"/>
      <c r="M204" s="7"/>
      <c r="N204" s="7"/>
      <c r="O204" s="7"/>
      <c r="P204" s="7"/>
      <c r="Q204" s="7"/>
      <c r="R204" s="7"/>
      <c r="S204" s="7"/>
    </row>
    <row r="205" spans="1:19">
      <c r="A205" s="4"/>
      <c r="B205" s="5"/>
      <c r="C205" s="5"/>
      <c r="D205" s="5"/>
      <c r="E205" s="5"/>
      <c r="F205" s="7"/>
      <c r="G205" s="7"/>
      <c r="H205" s="7"/>
      <c r="I205" s="7"/>
      <c r="J205" s="7"/>
      <c r="K205" s="7"/>
      <c r="L205" s="7"/>
      <c r="M205" s="7"/>
      <c r="N205" s="7"/>
      <c r="O205" s="7"/>
      <c r="P205" s="7"/>
      <c r="Q205" s="7"/>
      <c r="R205" s="7"/>
      <c r="S205" s="7"/>
    </row>
    <row r="206" spans="1:19">
      <c r="A206" s="4"/>
      <c r="B206" s="5"/>
      <c r="C206" s="5"/>
      <c r="D206" s="5"/>
      <c r="E206" s="5"/>
      <c r="F206" s="7"/>
      <c r="G206" s="7"/>
      <c r="H206" s="7"/>
      <c r="I206" s="7"/>
      <c r="J206" s="7"/>
      <c r="K206" s="7"/>
      <c r="L206" s="7"/>
      <c r="M206" s="7"/>
      <c r="N206" s="7"/>
      <c r="O206" s="7"/>
      <c r="P206" s="7"/>
      <c r="Q206" s="7"/>
      <c r="R206" s="7"/>
      <c r="S206" s="7"/>
    </row>
    <row r="207" spans="1:19">
      <c r="A207" s="4"/>
      <c r="B207" s="5"/>
      <c r="C207" s="5"/>
      <c r="D207" s="5"/>
      <c r="E207" s="5"/>
      <c r="F207" s="7"/>
      <c r="G207" s="7"/>
      <c r="H207" s="7"/>
      <c r="I207" s="7"/>
      <c r="J207" s="7"/>
      <c r="K207" s="7"/>
      <c r="L207" s="7"/>
      <c r="M207" s="7"/>
      <c r="N207" s="7"/>
      <c r="O207" s="7"/>
      <c r="P207" s="7"/>
      <c r="Q207" s="7"/>
      <c r="R207" s="7"/>
      <c r="S207" s="7"/>
    </row>
    <row r="208" spans="1:19">
      <c r="A208" s="4"/>
      <c r="B208" s="5"/>
      <c r="C208" s="5"/>
      <c r="D208" s="5"/>
      <c r="E208" s="5"/>
      <c r="F208" s="7"/>
      <c r="G208" s="7"/>
      <c r="H208" s="7"/>
      <c r="I208" s="7"/>
      <c r="J208" s="7"/>
      <c r="K208" s="7"/>
      <c r="L208" s="7"/>
      <c r="M208" s="7"/>
      <c r="N208" s="7"/>
      <c r="O208" s="7"/>
      <c r="P208" s="7"/>
      <c r="Q208" s="7"/>
      <c r="R208" s="7"/>
      <c r="S208" s="7"/>
    </row>
    <row r="209" spans="1:19">
      <c r="A209" s="4"/>
      <c r="B209" s="5"/>
      <c r="C209" s="5"/>
      <c r="D209" s="5"/>
      <c r="E209" s="5"/>
      <c r="F209" s="7"/>
      <c r="G209" s="7"/>
      <c r="H209" s="7"/>
      <c r="I209" s="7"/>
      <c r="J209" s="7"/>
      <c r="K209" s="7"/>
      <c r="L209" s="7"/>
      <c r="M209" s="7"/>
      <c r="N209" s="7"/>
      <c r="O209" s="7"/>
      <c r="P209" s="7"/>
      <c r="Q209" s="7"/>
      <c r="R209" s="7"/>
      <c r="S209" s="7"/>
    </row>
    <row r="210" spans="1:19">
      <c r="A210" s="4"/>
      <c r="B210" s="5"/>
      <c r="C210" s="5"/>
      <c r="D210" s="5"/>
      <c r="E210" s="5"/>
      <c r="F210" s="7"/>
      <c r="G210" s="7"/>
      <c r="H210" s="7"/>
      <c r="I210" s="7"/>
      <c r="J210" s="7"/>
      <c r="K210" s="7"/>
      <c r="L210" s="7"/>
      <c r="M210" s="7"/>
      <c r="N210" s="7"/>
      <c r="O210" s="7"/>
      <c r="P210" s="7"/>
      <c r="Q210" s="7"/>
      <c r="R210" s="7"/>
      <c r="S210" s="7"/>
    </row>
    <row r="211" spans="1:19">
      <c r="A211" s="4"/>
      <c r="B211" s="5"/>
      <c r="C211" s="5"/>
      <c r="D211" s="5"/>
      <c r="E211" s="5"/>
      <c r="F211" s="7"/>
      <c r="G211" s="7"/>
      <c r="H211" s="7"/>
      <c r="I211" s="7"/>
      <c r="J211" s="7"/>
      <c r="K211" s="7"/>
      <c r="L211" s="7"/>
      <c r="M211" s="7"/>
      <c r="N211" s="7"/>
      <c r="O211" s="7"/>
      <c r="P211" s="7"/>
      <c r="Q211" s="7"/>
      <c r="R211" s="7"/>
      <c r="S211" s="7"/>
    </row>
    <row r="212" spans="1:19">
      <c r="A212" s="4"/>
      <c r="B212" s="5"/>
      <c r="C212" s="5"/>
      <c r="D212" s="5"/>
      <c r="E212" s="5"/>
      <c r="F212" s="7"/>
      <c r="G212" s="7"/>
      <c r="H212" s="7"/>
      <c r="I212" s="7"/>
      <c r="J212" s="7"/>
      <c r="K212" s="7"/>
      <c r="L212" s="7"/>
      <c r="M212" s="7"/>
      <c r="N212" s="7"/>
      <c r="O212" s="7"/>
      <c r="P212" s="7"/>
      <c r="Q212" s="7"/>
      <c r="R212" s="7"/>
      <c r="S212" s="7"/>
    </row>
    <row r="213" spans="1:19">
      <c r="A213" s="4"/>
      <c r="B213" s="5"/>
      <c r="C213" s="5"/>
      <c r="D213" s="5"/>
      <c r="E213" s="5"/>
      <c r="F213" s="7"/>
      <c r="G213" s="7"/>
      <c r="H213" s="7"/>
      <c r="I213" s="7"/>
      <c r="J213" s="7"/>
      <c r="K213" s="7"/>
      <c r="L213" s="7"/>
      <c r="M213" s="7"/>
      <c r="N213" s="7"/>
      <c r="O213" s="7"/>
      <c r="P213" s="7"/>
      <c r="Q213" s="7"/>
      <c r="R213" s="7"/>
      <c r="S213" s="7"/>
    </row>
    <row r="214" spans="1:19">
      <c r="A214" s="4"/>
      <c r="B214" s="5"/>
      <c r="C214" s="5"/>
      <c r="D214" s="5"/>
      <c r="E214" s="5"/>
      <c r="F214" s="7"/>
      <c r="G214" s="7"/>
      <c r="H214" s="7"/>
      <c r="I214" s="7"/>
      <c r="J214" s="7"/>
      <c r="K214" s="7"/>
      <c r="L214" s="7"/>
      <c r="M214" s="7"/>
      <c r="N214" s="7"/>
      <c r="O214" s="7"/>
      <c r="P214" s="7"/>
      <c r="Q214" s="7"/>
      <c r="R214" s="7"/>
      <c r="S214" s="7"/>
    </row>
    <row r="215" spans="1:19">
      <c r="A215" s="4"/>
      <c r="B215" s="5"/>
      <c r="C215" s="5"/>
      <c r="D215" s="5"/>
      <c r="E215" s="5"/>
      <c r="F215" s="7"/>
      <c r="G215" s="7"/>
      <c r="H215" s="7"/>
      <c r="I215" s="7"/>
      <c r="J215" s="7"/>
      <c r="K215" s="7"/>
      <c r="L215" s="7"/>
      <c r="M215" s="7"/>
      <c r="N215" s="7"/>
      <c r="O215" s="7"/>
      <c r="P215" s="7"/>
      <c r="Q215" s="7"/>
      <c r="R215" s="7"/>
      <c r="S215" s="7"/>
    </row>
    <row r="216" spans="1:19">
      <c r="A216" s="4"/>
      <c r="B216" s="5"/>
      <c r="C216" s="5"/>
      <c r="D216" s="5"/>
      <c r="E216" s="5"/>
      <c r="F216" s="7"/>
      <c r="G216" s="7"/>
      <c r="H216" s="7"/>
      <c r="I216" s="7"/>
      <c r="J216" s="7"/>
      <c r="K216" s="7"/>
      <c r="L216" s="7"/>
      <c r="M216" s="7"/>
      <c r="N216" s="7"/>
      <c r="O216" s="7"/>
      <c r="P216" s="7"/>
      <c r="Q216" s="7"/>
      <c r="R216" s="7"/>
      <c r="S216" s="7"/>
    </row>
    <row r="217" spans="1:19">
      <c r="A217" s="4"/>
      <c r="B217" s="5"/>
      <c r="C217" s="5"/>
      <c r="D217" s="5"/>
      <c r="E217" s="5"/>
      <c r="F217" s="7"/>
      <c r="G217" s="7"/>
      <c r="H217" s="7"/>
      <c r="I217" s="7"/>
      <c r="J217" s="7"/>
      <c r="K217" s="7"/>
      <c r="L217" s="7"/>
      <c r="M217" s="7"/>
      <c r="N217" s="7"/>
      <c r="O217" s="7"/>
      <c r="P217" s="7"/>
      <c r="Q217" s="7"/>
      <c r="R217" s="7"/>
      <c r="S217" s="7"/>
    </row>
    <row r="218" spans="1:19">
      <c r="A218" s="4"/>
      <c r="B218" s="5"/>
      <c r="C218" s="5"/>
      <c r="D218" s="5"/>
      <c r="E218" s="5"/>
      <c r="F218" s="7"/>
      <c r="G218" s="7"/>
      <c r="H218" s="7"/>
      <c r="I218" s="7"/>
      <c r="J218" s="7"/>
      <c r="K218" s="7"/>
      <c r="L218" s="7"/>
      <c r="M218" s="7"/>
      <c r="N218" s="7"/>
      <c r="O218" s="7"/>
      <c r="P218" s="7"/>
      <c r="Q218" s="7"/>
      <c r="R218" s="7"/>
      <c r="S218" s="7"/>
    </row>
    <row r="219" spans="1:19">
      <c r="A219" s="4"/>
      <c r="B219" s="5"/>
      <c r="C219" s="5"/>
      <c r="D219" s="5"/>
      <c r="E219" s="5"/>
      <c r="F219" s="7"/>
      <c r="G219" s="7"/>
      <c r="H219" s="7"/>
      <c r="I219" s="7"/>
      <c r="J219" s="7"/>
      <c r="K219" s="7"/>
      <c r="L219" s="7"/>
      <c r="M219" s="7"/>
      <c r="N219" s="7"/>
      <c r="O219" s="7"/>
      <c r="P219" s="7"/>
      <c r="Q219" s="7"/>
      <c r="R219" s="7"/>
      <c r="S219" s="7"/>
    </row>
    <row r="220" spans="1:19">
      <c r="A220" s="4"/>
      <c r="B220" s="5"/>
      <c r="C220" s="5"/>
      <c r="D220" s="5"/>
      <c r="E220" s="5"/>
      <c r="F220" s="7"/>
      <c r="G220" s="7"/>
      <c r="H220" s="7"/>
      <c r="I220" s="7"/>
      <c r="J220" s="7"/>
      <c r="K220" s="7"/>
      <c r="L220" s="7"/>
      <c r="M220" s="7"/>
      <c r="N220" s="7"/>
      <c r="O220" s="7"/>
      <c r="P220" s="7"/>
      <c r="Q220" s="7"/>
      <c r="R220" s="7"/>
      <c r="S220" s="7"/>
    </row>
    <row r="221" spans="1:19">
      <c r="A221" s="4"/>
      <c r="B221" s="5"/>
      <c r="C221" s="5"/>
      <c r="D221" s="5"/>
      <c r="E221" s="5"/>
      <c r="F221" s="7"/>
      <c r="G221" s="7"/>
      <c r="H221" s="7"/>
      <c r="I221" s="7"/>
      <c r="J221" s="7"/>
      <c r="K221" s="7"/>
      <c r="L221" s="7"/>
      <c r="M221" s="7"/>
      <c r="N221" s="7"/>
      <c r="O221" s="7"/>
      <c r="P221" s="7"/>
      <c r="Q221" s="7"/>
      <c r="R221" s="7"/>
      <c r="S221" s="7"/>
    </row>
    <row r="222" spans="1:19">
      <c r="A222" s="4"/>
      <c r="B222" s="5"/>
      <c r="C222" s="5"/>
      <c r="D222" s="5"/>
      <c r="E222" s="5"/>
      <c r="F222" s="7"/>
      <c r="G222" s="7"/>
      <c r="H222" s="7"/>
      <c r="I222" s="7"/>
      <c r="J222" s="7"/>
      <c r="K222" s="7"/>
      <c r="L222" s="7"/>
      <c r="M222" s="7"/>
      <c r="N222" s="7"/>
      <c r="O222" s="7"/>
      <c r="P222" s="7"/>
      <c r="Q222" s="7"/>
      <c r="R222" s="7"/>
      <c r="S222" s="7"/>
    </row>
    <row r="223" spans="1:19">
      <c r="A223" s="4"/>
      <c r="B223" s="5"/>
      <c r="C223" s="5"/>
      <c r="D223" s="5"/>
      <c r="E223" s="5"/>
      <c r="F223" s="7"/>
      <c r="G223" s="7"/>
      <c r="H223" s="7"/>
      <c r="I223" s="7"/>
      <c r="J223" s="7"/>
      <c r="K223" s="7"/>
      <c r="L223" s="7"/>
      <c r="M223" s="7"/>
      <c r="N223" s="7"/>
      <c r="O223" s="7"/>
      <c r="P223" s="7"/>
      <c r="Q223" s="7"/>
      <c r="R223" s="7"/>
      <c r="S223" s="7"/>
    </row>
    <row r="224" spans="1:19">
      <c r="A224" s="4"/>
      <c r="B224" s="5"/>
      <c r="C224" s="5"/>
      <c r="D224" s="5"/>
      <c r="E224" s="5"/>
      <c r="F224" s="7"/>
      <c r="G224" s="7"/>
      <c r="H224" s="7"/>
      <c r="I224" s="7"/>
      <c r="J224" s="7"/>
      <c r="K224" s="7"/>
      <c r="L224" s="7"/>
      <c r="M224" s="7"/>
      <c r="N224" s="7"/>
      <c r="O224" s="7"/>
      <c r="P224" s="7"/>
      <c r="Q224" s="7"/>
      <c r="R224" s="7"/>
      <c r="S224" s="7"/>
    </row>
    <row r="225" spans="1:19">
      <c r="A225" s="4"/>
      <c r="B225" s="5"/>
      <c r="C225" s="5"/>
      <c r="D225" s="5"/>
      <c r="E225" s="5"/>
      <c r="F225" s="7"/>
      <c r="G225" s="7"/>
      <c r="H225" s="7"/>
      <c r="I225" s="7"/>
      <c r="J225" s="7"/>
      <c r="K225" s="7"/>
      <c r="L225" s="7"/>
      <c r="M225" s="7"/>
      <c r="N225" s="7"/>
      <c r="O225" s="7"/>
      <c r="P225" s="7"/>
      <c r="Q225" s="7"/>
      <c r="R225" s="7"/>
      <c r="S225" s="7"/>
    </row>
    <row r="226" spans="1:19">
      <c r="A226" s="4"/>
      <c r="B226" s="5"/>
      <c r="C226" s="5"/>
      <c r="D226" s="5"/>
      <c r="E226" s="5"/>
      <c r="F226" s="7"/>
      <c r="G226" s="7"/>
      <c r="H226" s="7"/>
      <c r="I226" s="7"/>
      <c r="J226" s="7"/>
      <c r="K226" s="7"/>
      <c r="L226" s="7"/>
      <c r="M226" s="7"/>
      <c r="N226" s="7"/>
      <c r="O226" s="7"/>
      <c r="P226" s="7"/>
      <c r="Q226" s="7"/>
      <c r="R226" s="7"/>
      <c r="S226" s="7"/>
    </row>
    <row r="227" spans="1:19">
      <c r="A227" s="4"/>
      <c r="B227" s="5"/>
      <c r="C227" s="5"/>
      <c r="D227" s="5"/>
      <c r="E227" s="5"/>
      <c r="F227" s="7"/>
      <c r="G227" s="7"/>
      <c r="H227" s="7"/>
      <c r="I227" s="7"/>
      <c r="J227" s="7"/>
      <c r="K227" s="7"/>
      <c r="L227" s="7"/>
      <c r="M227" s="7"/>
      <c r="N227" s="7"/>
      <c r="O227" s="7"/>
      <c r="P227" s="7"/>
      <c r="Q227" s="7"/>
      <c r="R227" s="7"/>
      <c r="S227" s="7"/>
    </row>
    <row r="228" spans="1:19">
      <c r="A228" s="4"/>
      <c r="B228" s="5"/>
      <c r="C228" s="5"/>
      <c r="D228" s="5"/>
      <c r="E228" s="5"/>
      <c r="F228" s="7"/>
      <c r="G228" s="7"/>
      <c r="H228" s="7"/>
      <c r="I228" s="7"/>
      <c r="J228" s="7"/>
      <c r="K228" s="7"/>
      <c r="L228" s="7"/>
      <c r="M228" s="7"/>
      <c r="N228" s="7"/>
      <c r="O228" s="7"/>
      <c r="P228" s="7"/>
      <c r="Q228" s="7"/>
      <c r="R228" s="7"/>
      <c r="S228" s="7"/>
    </row>
    <row r="229" spans="1:19">
      <c r="A229" s="4"/>
      <c r="B229" s="5"/>
      <c r="C229" s="5"/>
      <c r="D229" s="5"/>
      <c r="E229" s="5"/>
      <c r="F229" s="7"/>
      <c r="G229" s="7"/>
      <c r="H229" s="7"/>
      <c r="I229" s="7"/>
      <c r="J229" s="7"/>
      <c r="K229" s="7"/>
      <c r="L229" s="7"/>
      <c r="M229" s="7"/>
      <c r="N229" s="7"/>
      <c r="O229" s="7"/>
      <c r="P229" s="7"/>
      <c r="Q229" s="7"/>
      <c r="R229" s="7"/>
      <c r="S229" s="7"/>
    </row>
    <row r="230" spans="1:19">
      <c r="A230" s="4"/>
      <c r="B230" s="5"/>
      <c r="C230" s="5"/>
      <c r="D230" s="5"/>
      <c r="E230" s="5"/>
      <c r="F230" s="7"/>
      <c r="G230" s="7"/>
      <c r="H230" s="7"/>
      <c r="I230" s="7"/>
      <c r="J230" s="7"/>
      <c r="K230" s="7"/>
      <c r="L230" s="7"/>
      <c r="M230" s="7"/>
      <c r="N230" s="7"/>
      <c r="O230" s="7"/>
      <c r="P230" s="7"/>
      <c r="Q230" s="7"/>
      <c r="R230" s="7"/>
      <c r="S230" s="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cruise</vt:lpstr>
      <vt:lpstr>cabine</vt:lpstr>
      <vt:lpstr>itinerary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Mónica Páez Espinosa</dc:creator>
  <cp:lastModifiedBy>Jose Cuevas</cp:lastModifiedBy>
  <dcterms:created xsi:type="dcterms:W3CDTF">2021-09-23T20:34:52Z</dcterms:created>
  <dcterms:modified xsi:type="dcterms:W3CDTF">2022-06-15T14:11:24Z</dcterms:modified>
</cp:coreProperties>
</file>