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xml" ContentType="application/vnd.openxmlformats-officedocument.spreadsheetml.worksheet+xml"/>
  <Override PartName="/xl/worksheets/_rels/sheet9.xml.rels" ContentType="application/vnd.openxmlformats-package.relationships+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4.xml.rels" ContentType="application/vnd.openxmlformats-package.relationships+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2.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laughterhouse IQC" sheetId="2" state="visible" r:id="rId4"/>
    <sheet name="Quality Dashboard" sheetId="14" state="visible" r:id="rId17"/>
    <sheet name="SmartAssessment" sheetId="12" state="visible" r:id="rId15"/>
    <sheet name="Defect Atlas" sheetId="9" state="visible" r:id="rId11"/>
    <sheet name="README" sheetId="10" state="visible" r:id="rId12"/>
  </sheets>
  <calcPr iterateCount="100" refMode="A1" iterate="false" iterateDelta="0.0001" fullCalcOnLoad="true"/>
  <extLst>
    <ext xmlns:loext="http://schemas.libreoffice.org/" uri="{7626C862-2A13-11E5-B345-FEFF819CDC9F}">
      <loext:extCalcPr stringRefSyntax="ExcelA1"/>
    </ext>
  </extLst>
</workbook>
</file>

<file path=xl/sharedStrings.xml><?xml version="1.0" encoding="utf-8"?>
<sst xmlns="http://schemas.openxmlformats.org/spreadsheetml/2006/main" count="1818" uniqueCount="303">
  <si>
    <t xml:space="preserve">Defect Trends by Slaughterhouse (ATM post-freeze inspection)</t>
  </si>
  <si>
    <t xml:space="preserve">Defect-centric view: how each canonical defect category behaves over time at each slaughterhouse. Within Martins, male (666540) and female (666541) parts are combined — the per-part breakdown lives in the Defect Pivot sheets. All counts pull via SUMIFS from Master Data, so editing Master Data will propagate here.</t>
  </si>
  <si>
    <t xml:space="preserve">MARTINS — defect counts over time</t>
  </si>
  <si>
    <t xml:space="preserve">Defect (canonical)</t>
  </si>
  <si>
    <t xml:space="preserve">2026-02-09</t>
  </si>
  <si>
    <t xml:space="preserve">2026-02-23</t>
  </si>
  <si>
    <t xml:space="preserve">2026-03-02</t>
  </si>
  <si>
    <t xml:space="preserve">2026-03-09</t>
  </si>
  <si>
    <t xml:space="preserve">2026-03-16</t>
  </si>
  <si>
    <t xml:space="preserve">2026-03-23</t>
  </si>
  <si>
    <t xml:space="preserve">2026-03-30</t>
  </si>
  <si>
    <t xml:space="preserve">2026-04-06</t>
  </si>
  <si>
    <t xml:space="preserve">2026-04-13</t>
  </si>
  <si>
    <t xml:space="preserve">2026-04-20</t>
  </si>
  <si>
    <t xml:space="preserve">2026-05-04</t>
  </si>
  <si>
    <t xml:space="preserve">2026-05-11</t>
  </si>
  <si>
    <t xml:space="preserve">2026-05-28</t>
  </si>
  <si>
    <t xml:space="preserve">Total</t>
  </si>
  <si>
    <t xml:space="preserve">Critical Mesentery Hole/Laceration (&gt;0.5")</t>
  </si>
  <si>
    <t xml:space="preserve">Non-Critical Mesentery Hole (&gt;1.5")</t>
  </si>
  <si>
    <t xml:space="preserve">Blood Clot</t>
  </si>
  <si>
    <t xml:space="preserve">Bladder Length Oversize (&gt;5.5")</t>
  </si>
  <si>
    <t xml:space="preserve">Bladder Length Undersize</t>
  </si>
  <si>
    <t xml:space="preserve">Urethra Laceration (exposing internal)</t>
  </si>
  <si>
    <t xml:space="preserve">Bladder Laceration (exposing internal)</t>
  </si>
  <si>
    <t xml:space="preserve">Exposed Ureters</t>
  </si>
  <si>
    <t xml:space="preserve">Spoilage</t>
  </si>
  <si>
    <t xml:space="preserve">Mesentery Length from Bladder Neck (≤7")</t>
  </si>
  <si>
    <t xml:space="preserve">Units Received</t>
  </si>
  <si>
    <t xml:space="preserve">Units Scrapped</t>
  </si>
  <si>
    <t xml:space="preserve">Rejection %</t>
  </si>
  <si>
    <t xml:space="preserve">PARKS — defect counts over time</t>
  </si>
  <si>
    <t xml:space="preserve">TOP 5 MOST RECURRING DEFECTS (by total count, all parts combined)</t>
  </si>
  <si>
    <t xml:space="preserve">Rank</t>
  </si>
  <si>
    <t xml:space="preserve">Martins count</t>
  </si>
  <si>
    <t xml:space="preserve">Parks count</t>
  </si>
  <si>
    <t xml:space="preserve">Total count</t>
  </si>
  <si>
    <t xml:space="preserve">% of all scrap</t>
  </si>
  <si>
    <t xml:space="preserve">Note: 'Mesentery Length from Bladder Neck (≤7")' is a NEW SPEC effective 2026-03-30 and a dominant Parks defect — trajectory matters more than cumulative count.</t>
  </si>
  <si>
    <t xml:space="preserve">Slaughterhouse IQC — Post-Harvest / Pre-Freeze Inspections</t>
  </si>
  <si>
    <t xml:space="preserve">Post-harvest inspections performed at the slaughterhouse by an ATM inspector, BEFORE freeze. These are the earliest quality gate in the tissue supply chain. The ATM receipt inspections (every other sheet in this workbook) happen AFTER freeze/thaw and capture a superset of damage modes. Batch/lot numbers shown here correspond — not always exactly — to lots that appear later in the ATM data. See 'SH → ATM Yield Comparison' section below for stage-to-stage reconciliation.</t>
  </si>
  <si>
    <t xml:space="preserve">INSPECTION METADATA</t>
  </si>
  <si>
    <t xml:space="preserve">Visit</t>
  </si>
  <si>
    <t xml:space="preserve">Harvest dates</t>
  </si>
  <si>
    <t xml:space="preserve">Slaughterhouse</t>
  </si>
  <si>
    <t xml:space="preserve">Inspector</t>
  </si>
  <si>
    <t xml:space="preserve">SH Tech</t>
  </si>
  <si>
    <t xml:space="preserve">Intact lot</t>
  </si>
  <si>
    <t xml:space="preserve">Non-intact lot</t>
  </si>
  <si>
    <t xml:space="preserve">Intact PN</t>
  </si>
  <si>
    <t xml:space="preserve">Non-intact PN</t>
  </si>
  <si>
    <t xml:space="preserve">Visit 1</t>
  </si>
  <si>
    <t xml:space="preserve">2026-04-13 &amp; 2026-04-15</t>
  </si>
  <si>
    <t xml:space="preserve">Martins</t>
  </si>
  <si>
    <t xml:space="preserve">Toni Cruz</t>
  </si>
  <si>
    <t xml:space="preserve">Jesus</t>
  </si>
  <si>
    <t xml:space="preserve">5502378434</t>
  </si>
  <si>
    <t xml:space="preserve">5502378430</t>
  </si>
  <si>
    <t xml:space="preserve">666541</t>
  </si>
  <si>
    <t xml:space="preserve">666506</t>
  </si>
  <si>
    <t xml:space="preserve">Visit 2</t>
  </si>
  <si>
    <t xml:space="preserve">2026-04-20 &amp; 2026-04-22</t>
  </si>
  <si>
    <t xml:space="preserve">5502391862</t>
  </si>
  <si>
    <t xml:space="preserve">5502391858</t>
  </si>
  <si>
    <t xml:space="preserve">Visit 3</t>
  </si>
  <si>
    <t xml:space="preserve">2026-05-04 &amp; 2026-05-06</t>
  </si>
  <si>
    <t xml:space="preserve">5502404928</t>
  </si>
  <si>
    <t xml:space="preserve">5502404924</t>
  </si>
  <si>
    <t xml:space="preserve">Visit 4</t>
  </si>
  <si>
    <t xml:space="preserve">2026-05-18 &amp; 2026-05-21</t>
  </si>
  <si>
    <t xml:space="preserve">5502421192</t>
  </si>
  <si>
    <t xml:space="preserve">5502421188</t>
  </si>
  <si>
    <t xml:space="preserve">Visit 5</t>
  </si>
  <si>
    <t xml:space="preserve">2026-05-27</t>
  </si>
  <si>
    <t xml:space="preserve">(none collected)</t>
  </si>
  <si>
    <t xml:space="preserve">—</t>
  </si>
  <si>
    <t xml:space="preserve">Visit 6</t>
  </si>
  <si>
    <t xml:space="preserve">Parks Family Meats</t>
  </si>
  <si>
    <t xml:space="preserve">Rasmin Mujanovic</t>
  </si>
  <si>
    <t xml:space="preserve">Natalie</t>
  </si>
  <si>
    <t xml:space="preserve">(no batch data)</t>
  </si>
  <si>
    <t xml:space="preserve">666518</t>
  </si>
  <si>
    <t xml:space="preserve">Visit 7</t>
  </si>
  <si>
    <t xml:space="preserve">2026-06-01 &amp; 2026-06-03</t>
  </si>
  <si>
    <t xml:space="preserve">5502428786</t>
  </si>
  <si>
    <t xml:space="preserve">5502428782</t>
  </si>
  <si>
    <t xml:space="preserve">Visit 8</t>
  </si>
  <si>
    <t xml:space="preserve">2026-06-02</t>
  </si>
  <si>
    <t xml:space="preserve">RAW INSPECTION DATA (per harvest date × lot × condition)</t>
  </si>
  <si>
    <t xml:space="preserve">Harvest Date</t>
  </si>
  <si>
    <t xml:space="preserve">Lot</t>
  </si>
  <si>
    <t xml:space="preserve">PN</t>
  </si>
  <si>
    <t xml:space="preserve">Condition</t>
  </si>
  <si>
    <t xml:space="preserve">Part Description</t>
  </si>
  <si>
    <t xml:space="preserve"># Inspected</t>
  </si>
  <si>
    <t xml:space="preserve"># Pass</t>
  </si>
  <si>
    <t xml:space="preserve"># Fail</t>
  </si>
  <si>
    <t xml:space="preserve">First Pass Yield</t>
  </si>
  <si>
    <t xml:space="preserve">Scrap Reason</t>
  </si>
  <si>
    <t xml:space="preserve">Inspector / SH Tech</t>
  </si>
  <si>
    <t xml:space="preserve">Intact</t>
  </si>
  <si>
    <t xml:space="preserve">Tiss, porcine, fem, Pelvic block, intact</t>
  </si>
  <si>
    <t xml:space="preserve">1 hole in bowel; 1 label marked for thin area in bowel</t>
  </si>
  <si>
    <t xml:space="preserve">Toni Cruz / Jesus</t>
  </si>
  <si>
    <t xml:space="preserve">2026-04-15</t>
  </si>
  <si>
    <t xml:space="preserve">2 blood clots (moved to non-intact); 2 scrapped for cut in urethra</t>
  </si>
  <si>
    <t xml:space="preserve">Non-intact</t>
  </si>
  <si>
    <t xml:space="preserve">Tiss, porcine, fem, Pelvic block, non-intact</t>
  </si>
  <si>
    <t xml:space="preserve">3 labels used for thin area in bowel (ran out of labels)</t>
  </si>
  <si>
    <t xml:space="preserve">Ran out of time (bagging set for later; SH tech start time changed to 8:00–4:30 PM)</t>
  </si>
  <si>
    <t xml:space="preserve">2026-04-22</t>
  </si>
  <si>
    <t xml:space="preserve">1 damaged bowel</t>
  </si>
  <si>
    <t xml:space="preserve">2 damaged after cleaning</t>
  </si>
  <si>
    <t xml:space="preserve">2 damaged bowel</t>
  </si>
  <si>
    <t xml:space="preserve">1 damaged urethra</t>
  </si>
  <si>
    <t xml:space="preserve">2026-05-06</t>
  </si>
  <si>
    <t xml:space="preserve">3 damaged urethra</t>
  </si>
  <si>
    <t xml:space="preserve">1 small bladder</t>
  </si>
  <si>
    <t xml:space="preserve">2026-05-18</t>
  </si>
  <si>
    <t xml:space="preserve">3 cut urethra; 1 short block</t>
  </si>
  <si>
    <t xml:space="preserve">2026-05-21</t>
  </si>
  <si>
    <t xml:space="preserve">2 cut urethra</t>
  </si>
  <si>
    <t xml:space="preserve">1 deformed ligaments clumped together</t>
  </si>
  <si>
    <t xml:space="preserve">1 damaged membrane and ureter</t>
  </si>
  <si>
    <t xml:space="preserve">1 hole in bowel; 2 membrane damage &gt;0.5"</t>
  </si>
  <si>
    <t xml:space="preserve">Tiss, porcine, fem, Pelvic block, intact, SM</t>
  </si>
  <si>
    <t xml:space="preserve">4 mesentery length too short in critical zone; 1 bladder damage (internals exposed)</t>
  </si>
  <si>
    <t xml:space="preserve">Rasmin Mujanovic / Natalie</t>
  </si>
  <si>
    <t xml:space="preserve">2026-06-01</t>
  </si>
  <si>
    <t xml:space="preserve">2026-06-03</t>
  </si>
  <si>
    <t xml:space="preserve">2 scrapped urethra</t>
  </si>
  <si>
    <t xml:space="preserve">BATCH-LEVEL ROLLUP (aggregated across harvest dates)</t>
  </si>
  <si>
    <t xml:space="preserve">Harvest Dates</t>
  </si>
  <si>
    <t xml:space="preserve">TOTAL</t>
  </si>
  <si>
    <t xml:space="preserve">SH → ATM YIELD COMPARISON (stage-to-stage reconciliation where both exist)</t>
  </si>
  <si>
    <t xml:space="preserve">SH # Inspected</t>
  </si>
  <si>
    <t xml:space="preserve">SH # Pass</t>
  </si>
  <si>
    <t xml:space="preserve">SH Yield</t>
  </si>
  <si>
    <t xml:space="preserve">ATM # Received</t>
  </si>
  <si>
    <t xml:space="preserve">ATM # Accepted</t>
  </si>
  <si>
    <t xml:space="preserve">ATM Yield</t>
  </si>
  <si>
    <t xml:space="preserve">Pass → Received Δ</t>
  </si>
  <si>
    <t xml:space="preserve">Stage-to-stage note</t>
  </si>
  <si>
    <t xml:space="preserve">SH passed 60 intact units; ATM received 20 on 2026-04-20 (all accepted). Remaining 40 units unaccounted for in this dataset — likely still in freezer or allocated to a later ATM receipt.</t>
  </si>
  <si>
    <t xml:space="preserve">666506 (non-intact) is not tracked in the ATM dataset. Stage-to-stage comparison not possible from current data.</t>
  </si>
  <si>
    <t xml:space="preserve">Now appears at ATM: 35 units received 05-11 (all accepted) plus 98 received 05-28 (all accepted) = 133 received / 133 accepted (100% ATM acceptance). SH sampled 57, passed 56. Both ATM receipts cleared with zero scrap — a strong stage-to-stage hold for this lot.</t>
  </si>
  <si>
    <t xml:space="preserve">666506 not tracked at ATM. No stage-to-stage comparison available.</t>
  </si>
  <si>
    <t xml:space="preserve">Now appears at ATM: 172 received 05-28, 167 accepted (97.1% ATM acceptance). SH sampled 62, passed 58 (93.5%). ATM scrap was 4 urethra lacerations + 1 critical mesentery, echoing the Visit 3 urethra pattern. The SH figure is a small sample, so read the SH-vs-ATM yield gap as indicative only.</t>
  </si>
  <si>
    <t xml:space="preserve">Newly harvested 05/18 &amp; 05/21. Expected at ATM in coming weeks. SH yield 93.5% (87/93).</t>
  </si>
  <si>
    <t xml:space="preserve">Newly harvested 06/01 &amp; 06/03. Not yet at ATM; expected in coming weeks.</t>
  </si>
  <si>
    <t xml:space="preserve">666506 (non-intact) is not tracked at ATM. No stage-to-stage comparison.</t>
  </si>
  <si>
    <t xml:space="preserve">NOTES ON INTERPRETATION &amp; DATA QUALITY</t>
  </si>
  <si>
    <t xml:space="preserve">1. 666506 = non-intact</t>
  </si>
  <si>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</si>
  <si>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 xml:space="preserve">2. Different lot suffixes for intact vs non-intact</t>
  </si>
  <si>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</si>
  <si>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 xml:space="preserve">3. 'Ran out of time' event on 04/20</t>
  </si>
  <si>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</si>
  <si>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 xml:space="preserve">4. 'Damaged urethra' dominates Visit 3</t>
  </si>
  <si>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</si>
  <si>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 xml:space="preserve">5. Long truck wait on 05/04 (Visit 3)</t>
  </si>
  <si>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</si>
  <si>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 xml:space="preserve">6. Source file typos</t>
  </si>
  <si>
    <t xml:space="preserve">Source tally sheets carry '25026' instead of '2026' in the Date and Kill Date fields (Harvest Date is correct). Not reflected here — clean dates used throughout. One-line correction in the tally-sheet template would fix it going forward.</t>
  </si>
  <si>
    <t xml:space="preserve">7. Stage-to-stage scope</t>
  </si>
  <si>
    <t xml:space="preserve">Three lots now have BOTH SH and ATM data: 5502378434, 5502391862, and 5502404928. The 666506 non-intact lots remain untracked at ATM. As lots accumulate, the SH-vs-ATM yield gap is the cleanest available proxy for freeze/thaw/transport damage.</t>
  </si>
  <si>
    <t xml:space="preserve">8. Eight inspection visits so far</t>
  </si>
  <si>
    <t xml:space="preserve">Six at Martins (Visits 1–5 and 7) and two at Parks (Visits 6 and 8). To extend, append new visit metadata, raw-data rows, and rollup rows; the TOTAL and SH→ATM sections then need refreshing.</t>
  </si>
  <si>
    <t xml:space="preserve">9. Lot 5502421192 reused on the 05/27 sheet</t>
  </si>
  <si>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</si>
  <si>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 xml:space="preserve">10. New slaughterhouse &amp; inspection team (Parks, 05/28)</t>
  </si>
  <si>
    <t xml:space="preserve">First SH-floor inspection at Parks Family Meats, with a new ATM inspector (Rasmin Mujanovic) and new SH tech (Natalie) vs. Toni Cruz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</si>
  <si>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 xml:space="preserve">11. Visit 7 harvest-date split (06/01 vs 06/03)</t>
  </si>
  <si>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</si>
  <si>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 xml:space="preserve">12. New visits 7 (Martins) &amp; 8 (Parks)</t>
  </si>
  <si>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</si>
  <si>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 xml:space="preserve">Date</t>
  </si>
  <si>
    <t xml:space="preserve">Part Number</t>
  </si>
  <si>
    <t xml:space="preserve">Description</t>
  </si>
  <si>
    <t xml:space="preserve">Lot #</t>
  </si>
  <si>
    <t xml:space="preserve">Received</t>
  </si>
  <si>
    <t xml:space="preserve">Accepted</t>
  </si>
  <si>
    <t xml:space="preserve">Scrap</t>
  </si>
  <si>
    <t xml:space="preserve">DV Tech Pelvic Block (F)</t>
  </si>
  <si>
    <t xml:space="preserve">(not recorded)</t>
  </si>
  <si>
    <t xml:space="preserve">666540</t>
  </si>
  <si>
    <t xml:space="preserve">DV Tech Pelvic Block (M)</t>
  </si>
  <si>
    <t xml:space="preserve">5502273661</t>
  </si>
  <si>
    <t xml:space="preserve">5502291196</t>
  </si>
  <si>
    <t xml:space="preserve">5502250634</t>
  </si>
  <si>
    <t xml:space="preserve">5502223712</t>
  </si>
  <si>
    <t xml:space="preserve">(batch A)</t>
  </si>
  <si>
    <t xml:space="preserve">5502291197</t>
  </si>
  <si>
    <t xml:space="preserve">Parks</t>
  </si>
  <si>
    <t xml:space="preserve">5502327700</t>
  </si>
  <si>
    <t xml:space="preserve">5502314191</t>
  </si>
  <si>
    <t xml:space="preserve">5502358107</t>
  </si>
  <si>
    <t xml:space="preserve">5502358105</t>
  </si>
  <si>
    <t xml:space="preserve">5502336410</t>
  </si>
  <si>
    <t xml:space="preserve">5502349607</t>
  </si>
  <si>
    <t xml:space="preserve">5502381764</t>
  </si>
  <si>
    <t xml:space="preserve">5502387163</t>
  </si>
  <si>
    <t xml:space="preserve">5502391768</t>
  </si>
  <si>
    <t xml:space="preserve">5502398786</t>
  </si>
  <si>
    <t xml:space="preserve">5502413488</t>
  </si>
  <si>
    <t xml:space="preserve">5502404922</t>
  </si>
  <si>
    <t xml:space="preserve">5502428883</t>
  </si>
  <si>
    <t xml:space="preserve">GRAND TOTAL</t>
  </si>
  <si>
    <t xml:space="preserve">Sex</t>
  </si>
  <si>
    <t xml:space="preserve">Defect (as recorded)</t>
  </si>
  <si>
    <t xml:space="preserve">Count</t>
  </si>
  <si>
    <t xml:space="preserve">Lot Received</t>
  </si>
  <si>
    <t xml:space="preserve">Lot Accepted</t>
  </si>
  <si>
    <t xml:space="preserve">Lot Scrap</t>
  </si>
  <si>
    <t xml:space="preserve">Female</t>
  </si>
  <si>
    <t xml:space="preserve">Hole in critical Mesentery greater than 0.5"</t>
  </si>
  <si>
    <t xml:space="preserve">Bood Clot</t>
  </si>
  <si>
    <t xml:space="preserve">Bladder Length less than 3"</t>
  </si>
  <si>
    <t xml:space="preserve">Damage to Urethra</t>
  </si>
  <si>
    <t xml:space="preserve">Damage to Bladder</t>
  </si>
  <si>
    <t xml:space="preserve">Bladder Length greater than 5.5"</t>
  </si>
  <si>
    <t xml:space="preserve">Lacerations on Urethra</t>
  </si>
  <si>
    <t xml:space="preserve">Lacerations on Bladder</t>
  </si>
  <si>
    <t xml:space="preserve">Lacerations on Urethra exposing internal surfaces</t>
  </si>
  <si>
    <t xml:space="preserve">Lacerations on Bladder exposing internal surfaces</t>
  </si>
  <si>
    <t xml:space="preserve">Laceration in critical area greater than 0.5"</t>
  </si>
  <si>
    <t xml:space="preserve">(no defects recorded)</t>
  </si>
  <si>
    <t xml:space="preserve">Length of ≤7" of mesentery membrane from bladder neck.</t>
  </si>
  <si>
    <t xml:space="preserve">Male</t>
  </si>
  <si>
    <t xml:space="preserve">666541 DV Tech Pelvic Block (Female) — Martins</t>
  </si>
  <si>
    <t xml:space="preserve">TOTAL DEFECTS</t>
  </si>
  <si>
    <t xml:space="preserve">666540 DV Tech Pelvic Block (Male) — Martins</t>
  </si>
  <si>
    <t xml:space="preserve">666518 DV Tech Pelvic Block (Female) — Parks</t>
  </si>
  <si>
    <t xml:space="preserve">Supplier Comparison — Martins vs Parks</t>
  </si>
  <si>
    <t xml:space="preserve">Metric</t>
  </si>
  <si>
    <t xml:space="preserve">Receipt events</t>
  </si>
  <si>
    <t xml:space="preserve">Lots inspected</t>
  </si>
  <si>
    <t xml:space="preserve">Units received</t>
  </si>
  <si>
    <t xml:space="preserve">Units accepted</t>
  </si>
  <si>
    <t xml:space="preserve">Units scrapped</t>
  </si>
  <si>
    <t xml:space="preserve">Rejection % (rolling)</t>
  </si>
  <si>
    <t xml:space="preserve">DEFECT BREAKDOWN BY CANONICAL CATEGORY</t>
  </si>
  <si>
    <t xml:space="preserve">Martins % of scrap</t>
  </si>
  <si>
    <t xml:space="preserve">Parks % of scrap</t>
  </si>
  <si>
    <t xml:space="preserve">Note: Martins volume is several times Parks volume; absolute counts will be larger by construction. Compare the % of scrap columns to see WHICH defects dominate at each supplier.</t>
  </si>
  <si>
    <t xml:space="preserve">Defect Atlas — Visual Reference</t>
  </si>
  <si>
    <t xml:space="preserve">Visual reference for inspector training and supplier feedback. Each section pairs the defect category with the original IQC reference photo. Use the right-hand column to record which canonical defect category each photo maps to.</t>
  </si>
  <si>
    <t xml:space="preserve">1. Bladder Laceration exposing internal surfaces</t>
  </si>
  <si>
    <t xml:space="preserve">Reference photo</t>
  </si>
  <si>
    <t xml:space="preserve">Canonical defect category</t>
  </si>
  <si>
    <t xml:space="preserve">Inspector notes</t>
  </si>
  <si>
    <t xml:space="preserve">Per spec 668741-RevD §6.1.2. Right-hand panel shows a normal bladder for contrast. Exposing the inner mucosa is the disqualifier — surface scratches that do not penetrate are acceptable.</t>
  </si>
  <si>
    <t xml:space="preserve">2. Bladder Length Undersize  +  Urethra Laceration</t>
  </si>
  <si>
    <t xml:space="preserve">Bladder Length Undersize  /  Urethra Laceration (exposing internal)</t>
  </si>
  <si>
    <t xml:space="preserve">Top: bladder measured below the lower spec limit (was &lt;3", relaxed to &lt;2" on 2026-03-23). Bottom: urethral laceration that exposes the lumen vs one that does not. Only lumen-exposing lacerations are scrapped.</t>
  </si>
  <si>
    <t xml:space="preserve">3. Urethra Laceration  +  Mesentery Laceration in critical area</t>
  </si>
  <si>
    <t xml:space="preserve">Urethra Laceration (exposing internal)  /  Critical Mesentery Hole/Laceration (&gt;0.5")</t>
  </si>
  <si>
    <t xml:space="preserve">Top-right: a missing urethral segment with a corresponding hole in the vagina — full disqualifier. Bottom: mesenteric membrane perforation in the critical area exceeding 0.5" diameter.</t>
  </si>
  <si>
    <t xml:space="preserve">4. Mesentery Laceration in critical area</t>
  </si>
  <si>
    <t xml:space="preserve">Multiple holes visible in the critical zone. Common at Martins early in the period (17 units on 2026-02-23) and again on 2026-03-16 (18 units) and 2026-04-20 (18 units). Pattern suggests harvest tool / technique variability rather than animal variability.</t>
  </si>
  <si>
    <t xml:space="preserve">5. Mesentery Critical Area — Example 1 (PN 666540 Male)</t>
  </si>
  <si>
    <t xml:space="preserve">Reference example for the male part. Spec ref: 668741 Rev E §6.1.4 – 6.1.4.1.</t>
  </si>
  <si>
    <t xml:space="preserve">6. Mesentery Critical Area — Examples 1-1 and 1-2 (PN 666541 Female)</t>
  </si>
  <si>
    <t xml:space="preserve">Reference examples for the female part, dated 2026-03-18. Spec ref: 668741 Rev E §6.1.4 – 6.1.4.1. Useful for inspector calibration sessions.</t>
  </si>
  <si>
    <t xml:space="preserve">Pelvic Blocks — Incoming Quality Control Reconstruction</t>
  </si>
  <si>
    <t xml:space="preserve">Period covered</t>
  </si>
  <si>
    <t xml:space="preserve">2026-02-09 through 2026-04-20 (11 weeks)</t>
  </si>
  <si>
    <t xml:space="preserve">Parts in scope</t>
  </si>
  <si>
    <t xml:space="preserve">666541 DV Tech Pelvic Block (Female – Martins)</t>
  </si>
  <si>
    <t xml:space="preserve">666540 DV Tech Pelvic Block (Male – Martins)</t>
  </si>
  <si>
    <t xml:space="preserve">666518 DV Tech Pelvic Block (Female – Parks)</t>
  </si>
  <si>
    <t xml:space="preserve">Slaughterhouses</t>
  </si>
  <si>
    <t xml:space="preserve">Martins (NC), Parks (NC)</t>
  </si>
  <si>
    <t xml:space="preserve">Source</t>
  </si>
  <si>
    <t xml:space="preserve">Reconstructed from IQC screenshots (CAPA 2026-01 dataset)</t>
  </si>
  <si>
    <t xml:space="preserve">WORKBOOK MAP</t>
  </si>
  <si>
    <t xml:space="preserve">Sheet</t>
  </si>
  <si>
    <t xml:space="preserve">Purpose</t>
  </si>
  <si>
    <t xml:space="preserve">Receipt Summary</t>
  </si>
  <si>
    <t xml:space="preserve">One row per receipt event with totals and rejection rate. Sorted by date. Conditional formatting highlights rejection-rate spikes.</t>
  </si>
  <si>
    <t xml:space="preserve">Master Data</t>
  </si>
  <si>
    <t xml:space="preserve">Long-format defect log: one row per (date × lot × defect). The single source of truth — every other sheet pivots from this.</t>
  </si>
  <si>
    <t xml:space="preserve">Defect Pivot 666541-F</t>
  </si>
  <si>
    <t xml:space="preserve">Defect counts × date for the female part at Martins. Rows = canonical defect; columns = receipt date.</t>
  </si>
  <si>
    <t xml:space="preserve">Defect Pivot 666540-M</t>
  </si>
  <si>
    <t xml:space="preserve">Same view for the male part at Martins.</t>
  </si>
  <si>
    <t xml:space="preserve">Defect Pivot 666518-F</t>
  </si>
  <si>
    <t xml:space="preserve">Same view for the female part at Parks.</t>
  </si>
  <si>
    <t xml:space="preserve">Supplier Comparison</t>
  </si>
  <si>
    <t xml:space="preserve">Martins vs Parks side-by-side: receipts, scrap, rejection rate, top-3 defects per supplier.</t>
  </si>
  <si>
    <t xml:space="preserve">Defect Atlas</t>
  </si>
  <si>
    <t xml:space="preserve">Visual reference for each defect category. Use during inspector training and supplier feedback.</t>
  </si>
  <si>
    <t xml:space="preserve">READING NOTES — IMPORTANT</t>
  </si>
  <si>
    <t xml:space="preserve">Spec drift</t>
  </si>
  <si>
    <t xml:space="preserve">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</si>
  <si>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 xml:space="preserve">Bladder length</t>
  </si>
  <si>
    <t xml:space="preserve">Lower spec changed from &lt;3" (Feb-Mar) to &lt;2" (late Mar onward). This will show as a sudden drop in the 'Bladder Length Undersize' line that is NOT a real quality improvement — it is a spec relaxation.</t>
  </si>
  <si>
    <t xml:space="preserve">New spec</t>
  </si>
  <si>
    <t xml:space="preserve">'Length of ≤7" of mesentery membrane from bladder neck' first appears 2026-03-30. Not a new defect — a newly-measured one.</t>
  </si>
  <si>
    <t xml:space="preserve">'Bood Clot'</t>
  </si>
  <si>
    <t xml:space="preserve">Source spec carries this typo. Normalized to 'Blood Clot' in the canonical category.</t>
  </si>
  <si>
    <t xml:space="preserve">Lot field</t>
  </si>
  <si>
    <t xml:space="preserve">Where lot number was not legible on the source screenshot, it is recorded as '(not recorded)'. The 2026-03-02 666541 batch with 160 units is labeled '(batch A)' to distinguish it from the 50-unit lot 5502291197 from the same date.</t>
  </si>
</sst>
</file>

<file path=xl/styles.xml><?xml version="1.0" encoding="utf-8"?>
<styleSheet xmlns="http://schemas.openxmlformats.org/spreadsheetml/2006/main">
  <numFmts count="4">
    <numFmt numFmtId="164" formatCode="General"/>
    <numFmt numFmtId="165" formatCode="General"/>
    <numFmt numFmtId="166" formatCode="0.00%"/>
    <numFmt numFmtId="167" formatCode="0.0%"/>
  </numFmts>
  <fonts count="16">
    <font>
      <sz val="11"/>
      <color theme="1"/>
      <name val="Aptos Narrow"/>
      <family val="2"/>
      <charset val="1"/>
    </font>
    <font>
      <sz val="10"/>
      <name val="Arial"/>
      <family val="0"/>
    </font>
    <font>
      <sz val="10"/>
      <name val="Arial"/>
      <family val="0"/>
    </font>
    <font>
      <sz val="10"/>
      <name val="Arial"/>
      <family val="0"/>
    </font>
    <font>
      <sz val="11"/>
      <color theme="1"/>
      <name val="Calibri"/>
      <family val="2"/>
      <charset val="1"/>
    </font>
    <font>
      <b val="true"/>
      <sz val="16"/>
      <color rgb="FF1F3864"/>
      <name val="Calibri"/>
      <family val="2"/>
      <charset val="1"/>
    </font>
    <font>
      <i val="true"/>
      <sz val="9"/>
      <color rgb="FF595959"/>
      <name val="Calibri"/>
      <family val="2"/>
      <charset val="1"/>
    </font>
    <font>
      <b val="true"/>
      <sz val="12"/>
      <color rgb="FFFFFFFF"/>
      <name val="Calibri"/>
      <family val="2"/>
      <charset val="1"/>
    </font>
    <font>
      <b val="true"/>
      <sz val="11"/>
      <color rgb="FFFFFFFF"/>
      <name val="Calibri"/>
      <family val="2"/>
      <charset val="1"/>
    </font>
    <font>
      <sz val="10"/>
      <name val="Calibri"/>
      <family val="2"/>
      <charset val="1"/>
    </font>
    <font>
      <b val="true"/>
      <sz val="10"/>
      <name val="Calibri"/>
      <family val="2"/>
      <charset val="1"/>
    </font>
    <font>
      <b val="true"/>
      <sz val="18"/>
      <color rgb="FF000000"/>
      <name val="Aptos Narrow"/>
      <family val="2"/>
    </font>
    <font>
      <sz val="10"/>
      <color rgb="FF000000"/>
      <name val="Aptos Narrow"/>
      <family val="2"/>
    </font>
    <font>
      <b val="true"/>
      <sz val="10"/>
      <color rgb="FF000000"/>
      <name val="Aptos Narrow"/>
      <family val="2"/>
    </font>
    <font>
      <i val="true"/>
      <sz val="10"/>
      <color rgb="FF595959"/>
      <name val="Calibri"/>
      <family val="2"/>
      <charset val="1"/>
    </font>
    <font>
      <b val="true"/>
      <sz val="11"/>
      <color rgb="FFC00000"/>
      <name val="Calibri"/>
      <family val="2"/>
      <charset val="1"/>
    </font>
  </fonts>
  <fills count="7">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548235"/>
        <bgColor rgb="FF2CA02C"/>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4" fontId="10" fillId="4" borderId="1" xfId="0" applyFont="true" applyBorder="true" applyAlignment="true" applyProtection="false">
      <alignment horizontal="left" vertical="bottom" textRotation="0" wrapText="false" indent="0" shrinkToFit="false"/>
      <protection locked="true" hidden="false"/>
    </xf>
    <xf numFmtId="165" fontId="10" fillId="4" borderId="1" xfId="0" applyFont="true" applyBorder="true" applyAlignment="true" applyProtection="false">
      <alignment horizontal="right" vertical="bottom" textRotation="0" wrapText="false" indent="0" shrinkToFit="false"/>
      <protection locked="true" hidden="false"/>
    </xf>
    <xf numFmtId="166" fontId="10" fillId="4" borderId="1"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bottom"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63BE7B"/>
          <bgColor rgb="FF000000"/>
        </patternFill>
      </fill>
    </dxf>
    <dxf>
      <fill>
        <patternFill patternType="solid">
          <fgColor rgb="FF72C27B"/>
          <bgColor rgb="FF000000"/>
        </patternFill>
      </fill>
    </dxf>
    <dxf>
      <fill>
        <patternFill patternType="solid">
          <fgColor rgb="FF87C87D"/>
          <bgColor rgb="FF000000"/>
        </patternFill>
      </fill>
    </dxf>
    <dxf>
      <fill>
        <patternFill patternType="solid">
          <fgColor rgb="FF8BC97D"/>
          <bgColor rgb="FF000000"/>
        </patternFill>
      </fill>
    </dxf>
    <dxf>
      <fill>
        <patternFill patternType="solid">
          <fgColor rgb="FF94CC7D"/>
          <bgColor rgb="FF000000"/>
        </patternFill>
      </fill>
    </dxf>
    <dxf>
      <fill>
        <patternFill patternType="solid">
          <fgColor rgb="FFA3D07E"/>
          <bgColor rgb="FF000000"/>
        </patternFill>
      </fill>
    </dxf>
    <dxf>
      <fill>
        <patternFill patternType="solid">
          <fgColor rgb="FFA9D27F"/>
          <bgColor rgb="FF000000"/>
        </patternFill>
      </fill>
    </dxf>
    <dxf>
      <fill>
        <patternFill patternType="solid">
          <fgColor rgb="FFABD27F"/>
          <bgColor rgb="FF000000"/>
        </patternFill>
      </fill>
    </dxf>
    <dxf>
      <fill>
        <patternFill patternType="solid">
          <fgColor rgb="FFC5DA80"/>
          <bgColor rgb="FF000000"/>
        </patternFill>
      </fill>
    </dxf>
    <dxf>
      <fill>
        <patternFill patternType="solid">
          <fgColor rgb="FFC8DB80"/>
          <bgColor rgb="FF000000"/>
        </patternFill>
      </fill>
    </dxf>
    <dxf>
      <fill>
        <patternFill patternType="solid">
          <fgColor rgb="FFCBDC81"/>
          <bgColor rgb="FF000000"/>
        </patternFill>
      </fill>
    </dxf>
    <dxf>
      <fill>
        <patternFill patternType="solid">
          <fgColor rgb="FFD4DE81"/>
          <bgColor rgb="FF000000"/>
        </patternFill>
      </fill>
    </dxf>
    <dxf>
      <fill>
        <patternFill patternType="solid">
          <fgColor rgb="FFDFE282"/>
          <bgColor rgb="FF000000"/>
        </patternFill>
      </fill>
    </dxf>
    <dxf>
      <fill>
        <patternFill patternType="solid">
          <fgColor rgb="FFE3E382"/>
          <bgColor rgb="FF000000"/>
        </patternFill>
      </fill>
    </dxf>
    <dxf>
      <fill>
        <patternFill patternType="solid">
          <fgColor rgb="FFE7E482"/>
          <bgColor rgb="FF000000"/>
        </patternFill>
      </fill>
    </dxf>
    <dxf>
      <fill>
        <patternFill patternType="solid">
          <fgColor rgb="FFF8696B"/>
          <bgColor rgb="FF000000"/>
        </patternFill>
      </fill>
    </dxf>
    <dxf>
      <fill>
        <patternFill patternType="solid">
          <fgColor rgb="FFF9786E"/>
          <bgColor rgb="FF000000"/>
        </patternFill>
      </fill>
    </dxf>
    <dxf>
      <fill>
        <patternFill patternType="solid">
          <fgColor rgb="FFF97B6F"/>
          <bgColor rgb="FF000000"/>
        </patternFill>
      </fill>
    </dxf>
    <dxf>
      <fill>
        <patternFill patternType="solid">
          <fgColor rgb="FFFB9574"/>
          <bgColor rgb="FF000000"/>
        </patternFill>
      </fill>
    </dxf>
    <dxf>
      <fill>
        <patternFill patternType="solid">
          <fgColor rgb="FFFCAB78"/>
          <bgColor rgb="FF000000"/>
        </patternFill>
      </fill>
    </dxf>
    <dxf>
      <fill>
        <patternFill patternType="solid">
          <fgColor rgb="FFFCAC78"/>
          <bgColor rgb="FF000000"/>
        </patternFill>
      </fill>
    </dxf>
    <dxf>
      <fill>
        <patternFill patternType="solid">
          <fgColor rgb="FFFCB279"/>
          <bgColor rgb="FF000000"/>
        </patternFill>
      </fill>
    </dxf>
    <dxf>
      <fill>
        <patternFill patternType="solid">
          <fgColor rgb="FFFCEA83"/>
          <bgColor rgb="FF000000"/>
        </patternFill>
      </fill>
    </dxf>
    <dxf>
      <fill>
        <patternFill patternType="solid">
          <fgColor rgb="FFFDBB7B"/>
          <bgColor rgb="FF000000"/>
        </patternFill>
      </fill>
    </dxf>
    <dxf>
      <fill>
        <patternFill patternType="solid">
          <fgColor rgb="FFFFDB81"/>
          <bgColor rgb="FF000000"/>
        </patternFill>
      </fill>
    </dxf>
    <dxf>
      <fill>
        <patternFill patternType="solid">
          <fgColor rgb="FFFFDC82"/>
          <bgColor rgb="FF000000"/>
        </patternFill>
      </fill>
    </dxf>
    <dxf>
      <fill>
        <patternFill patternType="solid">
          <fgColor rgb="FFFFE683"/>
          <bgColor rgb="FF000000"/>
        </patternFill>
      </fill>
    </dxf>
    <dxf>
      <fill>
        <patternFill patternType="solid">
          <fgColor rgb="FFFFEB84"/>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4" Type="http://schemas.openxmlformats.org/officeDocument/2006/relationships/worksheet" Target="worksheets/sheet2.xml"/><Relationship Id="rId11" Type="http://schemas.openxmlformats.org/officeDocument/2006/relationships/worksheet" Target="worksheets/sheet9.xml"/><Relationship Id="rId12" Type="http://schemas.openxmlformats.org/officeDocument/2006/relationships/worksheet" Target="worksheets/sheet10.xml"/><Relationship Id="rId14" Type="http://schemas.openxmlformats.org/officeDocument/2006/relationships/sharedStrings" Target="sharedStrings.xml"/>
<Relationship Id="rId15" Type="http://schemas.openxmlformats.org/officeDocument/2006/relationships/worksheet" Target="worksheets/sheet12.xml"/><Relationship Id="rId17" Type="http://schemas.openxmlformats.org/officeDocument/2006/relationships/worksheet" Target="worksheets/sheet14.xml"/></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
</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130680</xdr:rowOff>
    </xdr:from>
    <xdr:to>
      <xdr:col>0</xdr:col>
      <xdr:colOff>2602440</xdr:colOff>
      <xdr:row>12</xdr:row>
      <xdr:rowOff>51120</xdr:rowOff>
    </xdr:to>
    <xdr:pic>
      <xdr:nvPicPr>
        <xdr:cNvPr id="2" name="Image 1" descr="Picture"/>
        <xdr:cNvPicPr/>
      </xdr:nvPicPr>
      <xdr:blipFill>
        <a:blip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xdr:cNvPicPr/>
      </xdr:nvPicPr>
      <xdr:blipFill>
        <a:blip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xdr:cNvPicPr/>
      </xdr:nvPicPr>
      <xdr:blipFill>
        <a:blip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xdr:cNvPicPr/>
      </xdr:nvPicPr>
      <xdr:blipFill>
        <a:blip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xdr:cNvPicPr/>
      </xdr:nvPicPr>
      <xdr:blipFill>
        <a:blip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xdr:cNvPicPr/>
      </xdr:nvPicPr>
      <xdr:blipFill>
        <a:blip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sheet2.xml><?xml version="1.0" encoding="utf-8"?>
<worksheet xmlns="http://schemas.openxmlformats.org/spreadsheetml/2006/main" xmlns:r="http://schemas.openxmlformats.org/officeDocument/2006/relationships">
  <dimension ref="A1:M100"/>
  <sheetViews>
    <sheetView workbookViewId="0">
      <pane ySplit="5" topLeftCell="A6" activePane="bottomLeft" state="frozen"/>
      <selection pane="bottomLeft" activeCell="A6" sqref="A6"/>
    </sheetView>
  </sheetViews>
  <sheetFormatPr defaultRowHeight="15"/>
  <cols>
    <col min="1" max="1" width="11" customWidth="1"/>
    <col min="2" max="2" width="15" customWidth="1"/>
    <col min="3" max="3" width="13" customWidth="1"/>
    <col min="4" max="4" width="12" customWidth="1"/>
    <col min="5" max="5" width="11" customWidth="1"/>
    <col min="6" max="6" width="8" customWidth="1"/>
    <col min="7" max="7" width="13" customWidth="1"/>
    <col min="8" max="8" width="13" customWidth="1"/>
    <col min="9" max="11" width="9" customWidth="1"/>
    <col min="12" max="12" width="10" customWidth="1"/>
    <col min="13" max="13" width="55" customWidth="1"/>
  </cols>
  <sheetData>
    <row r="1" ht="22" customHeight="true">
      <c r="A1" s="1" t="inlineStr">
        <is>
          <t xml:space="preserve">SH IQC Inspections — Slaughterhouse-Floor Incoming Quality</t>
        </is>
      </c>
    </row>
    <row r="2" ht="44" customHeight="true">
      <c r="A2" s="2" t="inlineStr">
        <is>
          <t xml:space="preserve">Post-harvest, pre-freeze inspections at the slaughterhouse — all tissue types and parts. 59 part-inspections across 39 visit-days · 3 slaughterhouses (Martins, Parks, Nahunta) · Apr 13 – Aug 19, 2026. One row per part per harvest date.</t>
        </is>
      </c>
    </row>
    <row r="3"/>
    <row r="4" ht="18" customHeight="true">
      <c r="A4" s="3" t="inlineStr">
        <is>
          <t xml:space="preserve">INSPECTION LOG</t>
        </is>
      </c>
    </row>
    <row r="5">
      <c r="A5" s="11" t="inlineStr">
        <is>
          <t xml:space="preserve">Harvest Date</t>
        </is>
      </c>
      <c r="B5" s="11" t="inlineStr">
        <is>
          <t xml:space="preserve">Slaughterhouse</t>
        </is>
      </c>
      <c r="C5" s="11" t="inlineStr">
        <is>
          <t xml:space="preserve">Inspector</t>
        </is>
      </c>
      <c r="D5" s="11" t="inlineStr">
        <is>
          <t xml:space="preserve">SH Tech</t>
        </is>
      </c>
      <c r="E5" s="11" t="inlineStr">
        <is>
          <t xml:space="preserve">Tissue Type</t>
        </is>
      </c>
      <c r="F5" s="11" t="inlineStr">
        <is>
          <t xml:space="preserve">Part #</t>
        </is>
      </c>
      <c r="G5" s="11" t="inlineStr">
        <is>
          <t xml:space="preserve">Description</t>
        </is>
      </c>
      <c r="H5" s="11" t="inlineStr">
        <is>
          <t xml:space="preserve">Lot</t>
        </is>
      </c>
      <c r="I5" s="11" t="inlineStr">
        <is>
          <t xml:space="preserve"># Inspected</t>
        </is>
      </c>
      <c r="J5" s="11" t="inlineStr">
        <is>
          <t xml:space="preserve"># Pass</t>
        </is>
      </c>
      <c r="K5" s="11" t="inlineStr">
        <is>
          <t xml:space="preserve"># Fail</t>
        </is>
      </c>
      <c r="L5" s="11" t="inlineStr">
        <is>
          <t xml:space="preserve">First-Pass Yield</t>
        </is>
      </c>
      <c r="M5" s="11" t="inlineStr">
        <is>
          <t xml:space="preserve">Scrap reason / notes</t>
        </is>
      </c>
    </row>
    <row r="6" ht="27.0" customHeight="true">
      <c r="A6" s="5" t="inlineStr">
        <is>
          <t xml:space="preserve">2026-04-13</t>
        </is>
      </c>
      <c r="B6" s="5" t="inlineStr">
        <is>
          <t xml:space="preserve">Martins</t>
        </is>
      </c>
      <c r="C6" s="5" t="inlineStr">
        <is>
          <t xml:space="preserve">Toni Cruz</t>
        </is>
      </c>
      <c r="D6" s="5" t="inlineStr">
        <is>
          <t xml:space="preserve">Jesus</t>
        </is>
      </c>
      <c r="E6" s="5" t="inlineStr">
        <is>
          <t xml:space="preserve">Pelvic</t>
        </is>
      </c>
      <c r="F6" s="5" t="inlineStr">
        <is>
          <t xml:space="preserve">666506</t>
        </is>
      </c>
      <c r="G6" s="5" t="inlineStr">
        <is>
          <t xml:space="preserve">Non-intact</t>
        </is>
      </c>
      <c r="H6" s="5" t="inlineStr">
        <is>
          <t xml:space="preserve">5502378430</t>
        </is>
      </c>
      <c r="I6" s="6" t="n">
        <v>3</v>
      </c>
      <c r="J6" s="6" t="n">
        <v>3</v>
      </c>
      <c r="K6" s="6" t="n">
        <v>0</v>
      </c>
      <c r="L6" s="15" t="n">
        <f aca="false">IFERROR(J6/I6,0)</f>
      </c>
      <c r="M6" s="16" t="inlineStr">
        <is>
          <t xml:space="preserve">3 labels used for thin area in bowel (ran out of labels)</t>
        </is>
      </c>
    </row>
    <row r="7" ht="27.0" customHeight="true">
      <c r="A7" s="5" t="inlineStr">
        <is>
          <t xml:space="preserve">2026-04-13</t>
        </is>
      </c>
      <c r="B7" s="5" t="inlineStr">
        <is>
          <t xml:space="preserve">Martins</t>
        </is>
      </c>
      <c r="C7" s="5" t="inlineStr">
        <is>
          <t xml:space="preserve">Toni Cruz</t>
        </is>
      </c>
      <c r="D7" s="5" t="inlineStr">
        <is>
          <t xml:space="preserve">Jesus</t>
        </is>
      </c>
      <c r="E7" s="5" t="inlineStr">
        <is>
          <t xml:space="preserve">Pelvic</t>
        </is>
      </c>
      <c r="F7" s="5" t="inlineStr">
        <is>
          <t xml:space="preserve">666541</t>
        </is>
      </c>
      <c r="G7" s="5" t="inlineStr">
        <is>
          <t xml:space="preserve">Intact</t>
        </is>
      </c>
      <c r="H7" s="5" t="inlineStr">
        <is>
          <t xml:space="preserve">5502378434</t>
        </is>
      </c>
      <c r="I7" s="6" t="n">
        <v>48</v>
      </c>
      <c r="J7" s="6" t="n">
        <v>47</v>
      </c>
      <c r="K7" s="6" t="n">
        <v>1</v>
      </c>
      <c r="L7" s="15" t="n">
        <f aca="false">IFERROR(J7/I7,0)</f>
      </c>
      <c r="M7" s="16" t="inlineStr">
        <is>
          <t xml:space="preserve">1 hole in bowel; 1 label marked for thin area in bowel</t>
        </is>
      </c>
    </row>
    <row r="8" ht="13.5" customHeight="true">
      <c r="A8" s="5" t="inlineStr">
        <is>
          <t xml:space="preserve">2026-04-15</t>
        </is>
      </c>
      <c r="B8" s="5" t="inlineStr">
        <is>
          <t xml:space="preserve">Martins</t>
        </is>
      </c>
      <c r="C8" s="5" t="inlineStr">
        <is>
          <t xml:space="preserve">Toni Cruz</t>
        </is>
      </c>
      <c r="D8" s="5" t="inlineStr">
        <is>
          <t xml:space="preserve">Jesus</t>
        </is>
      </c>
      <c r="E8" s="5" t="inlineStr">
        <is>
          <t xml:space="preserve">Pelvic</t>
        </is>
      </c>
      <c r="F8" s="5" t="inlineStr">
        <is>
          <t xml:space="preserve">666506</t>
        </is>
      </c>
      <c r="G8" s="5" t="inlineStr">
        <is>
          <t xml:space="preserve">Non-intact</t>
        </is>
      </c>
      <c r="H8" s="5" t="inlineStr">
        <is>
          <t xml:space="preserve">5502378430</t>
        </is>
      </c>
      <c r="I8" s="6" t="n">
        <v>4</v>
      </c>
      <c r="J8" s="6" t="n">
        <v>4</v>
      </c>
      <c r="K8" s="6" t="n">
        <v>0</v>
      </c>
      <c r="L8" s="15" t="n">
        <f aca="false">IFERROR(J8/I8,0)</f>
      </c>
      <c r="M8" s="16" t="inlineStr">
        <is>
          <t xml:space="preserve"/>
        </is>
      </c>
    </row>
    <row r="9" ht="27.0" customHeight="true">
      <c r="A9" s="5" t="inlineStr">
        <is>
          <t xml:space="preserve">2026-04-15</t>
        </is>
      </c>
      <c r="B9" s="5" t="inlineStr">
        <is>
          <t xml:space="preserve">Martins</t>
        </is>
      </c>
      <c r="C9" s="5" t="inlineStr">
        <is>
          <t xml:space="preserve">Toni Cruz</t>
        </is>
      </c>
      <c r="D9" s="5" t="inlineStr">
        <is>
          <t xml:space="preserve">Jesus</t>
        </is>
      </c>
      <c r="E9" s="5" t="inlineStr">
        <is>
          <t xml:space="preserve">Pelvic</t>
        </is>
      </c>
      <c r="F9" s="5" t="inlineStr">
        <is>
          <t xml:space="preserve">666541</t>
        </is>
      </c>
      <c r="G9" s="5" t="inlineStr">
        <is>
          <t xml:space="preserve">Intact</t>
        </is>
      </c>
      <c r="H9" s="5" t="inlineStr">
        <is>
          <t xml:space="preserve">5502378434</t>
        </is>
      </c>
      <c r="I9" s="6" t="n">
        <v>17</v>
      </c>
      <c r="J9" s="6" t="n">
        <v>13</v>
      </c>
      <c r="K9" s="6" t="n">
        <v>4</v>
      </c>
      <c r="L9" s="15" t="n">
        <f aca="false">IFERROR(J9/I9,0)</f>
      </c>
      <c r="M9" s="16" t="inlineStr">
        <is>
          <t xml:space="preserve">2 blood clots (moved to non-intact); 2 scrapped for cut in urethra</t>
        </is>
      </c>
    </row>
    <row r="10" ht="13.5" customHeight="true">
      <c r="A10" s="5" t="inlineStr">
        <is>
          <t xml:space="preserve">2026-04-20</t>
        </is>
      </c>
      <c r="B10" s="5" t="inlineStr">
        <is>
          <t xml:space="preserve">Martins</t>
        </is>
      </c>
      <c r="C10" s="5" t="inlineStr">
        <is>
          <t xml:space="preserve">Toni Cruz</t>
        </is>
      </c>
      <c r="D10" s="5" t="inlineStr">
        <is>
          <t xml:space="preserve">Jesus</t>
        </is>
      </c>
      <c r="E10" s="5" t="inlineStr">
        <is>
          <t xml:space="preserve">Pelvic</t>
        </is>
      </c>
      <c r="F10" s="5" t="inlineStr">
        <is>
          <t xml:space="preserve">666506</t>
        </is>
      </c>
      <c r="G10" s="5" t="inlineStr">
        <is>
          <t xml:space="preserve">Non-intact</t>
        </is>
      </c>
      <c r="H10" s="5" t="inlineStr">
        <is>
          <t xml:space="preserve">5502391858</t>
        </is>
      </c>
      <c r="I10" s="6" t="n">
        <v>31</v>
      </c>
      <c r="J10" s="6" t="n">
        <v>29</v>
      </c>
      <c r="K10" s="6" t="n">
        <v>2</v>
      </c>
      <c r="L10" s="15" t="n">
        <f aca="false">IFERROR(J10/I10,0)</f>
      </c>
      <c r="M10" s="16" t="inlineStr">
        <is>
          <t xml:space="preserve">2 damaged after cleaning</t>
        </is>
      </c>
    </row>
    <row r="11" ht="27.0" customHeight="true">
      <c r="A11" s="5" t="inlineStr">
        <is>
          <t xml:space="preserve">2026-04-20</t>
        </is>
      </c>
      <c r="B11" s="5" t="inlineStr">
        <is>
          <t xml:space="preserve">Martins</t>
        </is>
      </c>
      <c r="C11" s="5" t="inlineStr">
        <is>
          <t xml:space="preserve">Toni Cruz</t>
        </is>
      </c>
      <c r="D11" s="5" t="inlineStr">
        <is>
          <t xml:space="preserve">Jesus</t>
        </is>
      </c>
      <c r="E11" s="5" t="inlineStr">
        <is>
          <t xml:space="preserve">Pelvic</t>
        </is>
      </c>
      <c r="F11" s="5" t="inlineStr">
        <is>
          <t xml:space="preserve">666541</t>
        </is>
      </c>
      <c r="G11" s="5" t="inlineStr">
        <is>
          <t xml:space="preserve">Intact</t>
        </is>
      </c>
      <c r="H11" s="5" t="inlineStr">
        <is>
          <t xml:space="preserve">5502391862</t>
        </is>
      </c>
      <c r="I11" s="6" t="n">
        <v>0</v>
      </c>
      <c r="J11" s="6" t="n">
        <v>0</v>
      </c>
      <c r="K11" s="6" t="n">
        <v>0</v>
      </c>
      <c r="L11" s="15" t="n">
        <f aca="false">IFERROR(J11/I11,0)</f>
      </c>
      <c r="M11" s="16" t="inlineStr">
        <is>
          <t xml:space="preserve">Ran out of time (bagging set for later; SH tech start time changed to 8:00–4:30 PM)</t>
        </is>
      </c>
    </row>
    <row r="12" ht="13.5" customHeight="true">
      <c r="A12" s="5" t="inlineStr">
        <is>
          <t xml:space="preserve">2026-04-22</t>
        </is>
      </c>
      <c r="B12" s="5" t="inlineStr">
        <is>
          <t xml:space="preserve">Martins</t>
        </is>
      </c>
      <c r="C12" s="5" t="inlineStr">
        <is>
          <t xml:space="preserve">Toni Cruz</t>
        </is>
      </c>
      <c r="D12" s="5" t="inlineStr">
        <is>
          <t xml:space="preserve">Jesus</t>
        </is>
      </c>
      <c r="E12" s="5" t="inlineStr">
        <is>
          <t xml:space="preserve">Pelvic</t>
        </is>
      </c>
      <c r="F12" s="5" t="inlineStr">
        <is>
          <t xml:space="preserve">666506</t>
        </is>
      </c>
      <c r="G12" s="5" t="inlineStr">
        <is>
          <t xml:space="preserve">Non-intact</t>
        </is>
      </c>
      <c r="H12" s="5" t="inlineStr">
        <is>
          <t xml:space="preserve">5502391858</t>
        </is>
      </c>
      <c r="I12" s="6" t="n">
        <v>21</v>
      </c>
      <c r="J12" s="6" t="n">
        <v>19</v>
      </c>
      <c r="K12" s="6" t="n">
        <v>2</v>
      </c>
      <c r="L12" s="15" t="n">
        <f aca="false">IFERROR(J12/I12,0)</f>
      </c>
      <c r="M12" s="16" t="inlineStr">
        <is>
          <t xml:space="preserve">2 damaged bowel</t>
        </is>
      </c>
    </row>
    <row r="13" ht="13.5" customHeight="true">
      <c r="A13" s="5" t="inlineStr">
        <is>
          <t xml:space="preserve">2026-04-22</t>
        </is>
      </c>
      <c r="B13" s="5" t="inlineStr">
        <is>
          <t xml:space="preserve">Martins</t>
        </is>
      </c>
      <c r="C13" s="5" t="inlineStr">
        <is>
          <t xml:space="preserve">Toni Cruz</t>
        </is>
      </c>
      <c r="D13" s="5" t="inlineStr">
        <is>
          <t xml:space="preserve">Jesus</t>
        </is>
      </c>
      <c r="E13" s="5" t="inlineStr">
        <is>
          <t xml:space="preserve">Pelvic</t>
        </is>
      </c>
      <c r="F13" s="5" t="inlineStr">
        <is>
          <t xml:space="preserve">666541</t>
        </is>
      </c>
      <c r="G13" s="5" t="inlineStr">
        <is>
          <t xml:space="preserve">Intact</t>
        </is>
      </c>
      <c r="H13" s="5" t="inlineStr">
        <is>
          <t xml:space="preserve">5502391862</t>
        </is>
      </c>
      <c r="I13" s="6" t="n">
        <v>57</v>
      </c>
      <c r="J13" s="6" t="n">
        <v>56</v>
      </c>
      <c r="K13" s="6" t="n">
        <v>1</v>
      </c>
      <c r="L13" s="15" t="n">
        <f aca="false">IFERROR(J13/I13,0)</f>
      </c>
      <c r="M13" s="16" t="inlineStr">
        <is>
          <t xml:space="preserve">1 damaged bowel</t>
        </is>
      </c>
    </row>
    <row r="14" ht="13.5" customHeight="true">
      <c r="A14" s="5" t="inlineStr">
        <is>
          <t xml:space="preserve">2026-05-04</t>
        </is>
      </c>
      <c r="B14" s="5" t="inlineStr">
        <is>
          <t xml:space="preserve">Martins</t>
        </is>
      </c>
      <c r="C14" s="5" t="inlineStr">
        <is>
          <t xml:space="preserve">Toni Cruz</t>
        </is>
      </c>
      <c r="D14" s="5" t="inlineStr">
        <is>
          <t xml:space="preserve">Jesus</t>
        </is>
      </c>
      <c r="E14" s="5" t="inlineStr">
        <is>
          <t xml:space="preserve">Pelvic</t>
        </is>
      </c>
      <c r="F14" s="5" t="inlineStr">
        <is>
          <t xml:space="preserve">666506</t>
        </is>
      </c>
      <c r="G14" s="5" t="inlineStr">
        <is>
          <t xml:space="preserve">Non-intact</t>
        </is>
      </c>
      <c r="H14" s="5" t="inlineStr">
        <is>
          <t xml:space="preserve">5502404924</t>
        </is>
      </c>
      <c r="I14" s="6" t="n">
        <v>16</v>
      </c>
      <c r="J14" s="6" t="n">
        <v>13</v>
      </c>
      <c r="K14" s="6" t="n">
        <v>3</v>
      </c>
      <c r="L14" s="15" t="n">
        <f aca="false">IFERROR(J14/I14,0)</f>
      </c>
      <c r="M14" s="16" t="inlineStr">
        <is>
          <t xml:space="preserve">3 damaged urethra</t>
        </is>
      </c>
    </row>
    <row r="15" ht="13.5" customHeight="true">
      <c r="A15" s="5" t="inlineStr">
        <is>
          <t xml:space="preserve">2026-05-04</t>
        </is>
      </c>
      <c r="B15" s="5" t="inlineStr">
        <is>
          <t xml:space="preserve">Martins</t>
        </is>
      </c>
      <c r="C15" s="5" t="inlineStr">
        <is>
          <t xml:space="preserve">Toni Cruz</t>
        </is>
      </c>
      <c r="D15" s="5" t="inlineStr">
        <is>
          <t xml:space="preserve">Jesus</t>
        </is>
      </c>
      <c r="E15" s="5" t="inlineStr">
        <is>
          <t xml:space="preserve">Pelvic</t>
        </is>
      </c>
      <c r="F15" s="5" t="inlineStr">
        <is>
          <t xml:space="preserve">666541</t>
        </is>
      </c>
      <c r="G15" s="5" t="inlineStr">
        <is>
          <t xml:space="preserve">Intact</t>
        </is>
      </c>
      <c r="H15" s="5" t="inlineStr">
        <is>
          <t xml:space="preserve">5502404928</t>
        </is>
      </c>
      <c r="I15" s="6" t="n">
        <v>37</v>
      </c>
      <c r="J15" s="6" t="n">
        <v>36</v>
      </c>
      <c r="K15" s="6" t="n">
        <v>1</v>
      </c>
      <c r="L15" s="15" t="n">
        <f aca="false">IFERROR(J15/I15,0)</f>
      </c>
      <c r="M15" s="16" t="inlineStr">
        <is>
          <t xml:space="preserve">1 damaged urethra</t>
        </is>
      </c>
    </row>
    <row r="16" ht="13.5" customHeight="true">
      <c r="A16" s="5" t="inlineStr">
        <is>
          <t xml:space="preserve">2026-05-06</t>
        </is>
      </c>
      <c r="B16" s="5" t="inlineStr">
        <is>
          <t xml:space="preserve">Martins</t>
        </is>
      </c>
      <c r="C16" s="5" t="inlineStr">
        <is>
          <t xml:space="preserve">Toni Cruz</t>
        </is>
      </c>
      <c r="D16" s="5" t="inlineStr">
        <is>
          <t xml:space="preserve">Jesus</t>
        </is>
      </c>
      <c r="E16" s="5" t="inlineStr">
        <is>
          <t xml:space="preserve">Pelvic</t>
        </is>
      </c>
      <c r="F16" s="5" t="inlineStr">
        <is>
          <t xml:space="preserve">666506</t>
        </is>
      </c>
      <c r="G16" s="5" t="inlineStr">
        <is>
          <t xml:space="preserve">Non-intact</t>
        </is>
      </c>
      <c r="H16" s="5" t="inlineStr">
        <is>
          <t xml:space="preserve">5502404924</t>
        </is>
      </c>
      <c r="I16" s="6" t="n">
        <v>29</v>
      </c>
      <c r="J16" s="6" t="n">
        <v>28</v>
      </c>
      <c r="K16" s="6" t="n">
        <v>1</v>
      </c>
      <c r="L16" s="15" t="n">
        <f aca="false">IFERROR(J16/I16,0)</f>
      </c>
      <c r="M16" s="16" t="inlineStr">
        <is>
          <t xml:space="preserve">1 small bladder</t>
        </is>
      </c>
    </row>
    <row r="17" ht="13.5" customHeight="true">
      <c r="A17" s="5" t="inlineStr">
        <is>
          <t xml:space="preserve">2026-05-06</t>
        </is>
      </c>
      <c r="B17" s="5" t="inlineStr">
        <is>
          <t xml:space="preserve">Martins</t>
        </is>
      </c>
      <c r="C17" s="5" t="inlineStr">
        <is>
          <t xml:space="preserve">Toni Cruz</t>
        </is>
      </c>
      <c r="D17" s="5" t="inlineStr">
        <is>
          <t xml:space="preserve">Jesus</t>
        </is>
      </c>
      <c r="E17" s="5" t="inlineStr">
        <is>
          <t xml:space="preserve">Pelvic</t>
        </is>
      </c>
      <c r="F17" s="5" t="inlineStr">
        <is>
          <t xml:space="preserve">666541</t>
        </is>
      </c>
      <c r="G17" s="5" t="inlineStr">
        <is>
          <t xml:space="preserve">Intact</t>
        </is>
      </c>
      <c r="H17" s="5" t="inlineStr">
        <is>
          <t xml:space="preserve">5502404928</t>
        </is>
      </c>
      <c r="I17" s="6" t="n">
        <v>25</v>
      </c>
      <c r="J17" s="6" t="n">
        <v>22</v>
      </c>
      <c r="K17" s="6" t="n">
        <v>3</v>
      </c>
      <c r="L17" s="15" t="n">
        <f aca="false">IFERROR(J17/I17,0)</f>
      </c>
      <c r="M17" s="16" t="inlineStr">
        <is>
          <t xml:space="preserve">3 damaged urethra</t>
        </is>
      </c>
    </row>
    <row r="18" ht="13.5" customHeight="true">
      <c r="A18" s="5" t="inlineStr">
        <is>
          <t xml:space="preserve">2026-05-18</t>
        </is>
      </c>
      <c r="B18" s="5" t="inlineStr">
        <is>
          <t xml:space="preserve">Martins</t>
        </is>
      </c>
      <c r="C18" s="5" t="inlineStr">
        <is>
          <t xml:space="preserve">Toni Cruz</t>
        </is>
      </c>
      <c r="D18" s="5" t="inlineStr">
        <is>
          <t xml:space="preserve">Jesus</t>
        </is>
      </c>
      <c r="E18" s="5" t="inlineStr">
        <is>
          <t xml:space="preserve">Pelvic</t>
        </is>
      </c>
      <c r="F18" s="5" t="inlineStr">
        <is>
          <t xml:space="preserve">666506</t>
        </is>
      </c>
      <c r="G18" s="5" t="inlineStr">
        <is>
          <t xml:space="preserve">Non-intact</t>
        </is>
      </c>
      <c r="H18" s="5" t="inlineStr">
        <is>
          <t xml:space="preserve">5502421188</t>
        </is>
      </c>
      <c r="I18" s="6" t="n">
        <v>43</v>
      </c>
      <c r="J18" s="6" t="n">
        <v>42</v>
      </c>
      <c r="K18" s="6" t="n">
        <v>1</v>
      </c>
      <c r="L18" s="15" t="n">
        <f aca="false">IFERROR(J18/I18,0)</f>
      </c>
      <c r="M18" s="16" t="inlineStr">
        <is>
          <t xml:space="preserve">1 deformed ligaments clumped together</t>
        </is>
      </c>
    </row>
    <row r="19" ht="13.5" customHeight="true">
      <c r="A19" s="5" t="inlineStr">
        <is>
          <t xml:space="preserve">2026-05-18</t>
        </is>
      </c>
      <c r="B19" s="5" t="inlineStr">
        <is>
          <t xml:space="preserve">Martins</t>
        </is>
      </c>
      <c r="C19" s="5" t="inlineStr">
        <is>
          <t xml:space="preserve">Toni Cruz</t>
        </is>
      </c>
      <c r="D19" s="5" t="inlineStr">
        <is>
          <t xml:space="preserve">Jesus</t>
        </is>
      </c>
      <c r="E19" s="5" t="inlineStr">
        <is>
          <t xml:space="preserve">Pelvic</t>
        </is>
      </c>
      <c r="F19" s="5" t="inlineStr">
        <is>
          <t xml:space="preserve">666541</t>
        </is>
      </c>
      <c r="G19" s="5" t="inlineStr">
        <is>
          <t xml:space="preserve">Intact</t>
        </is>
      </c>
      <c r="H19" s="5" t="inlineStr">
        <is>
          <t xml:space="preserve">5502421192</t>
        </is>
      </c>
      <c r="I19" s="6" t="n">
        <v>62</v>
      </c>
      <c r="J19" s="6" t="n">
        <v>58</v>
      </c>
      <c r="K19" s="6" t="n">
        <v>4</v>
      </c>
      <c r="L19" s="15" t="n">
        <f aca="false">IFERROR(J19/I19,0)</f>
      </c>
      <c r="M19" s="16" t="inlineStr">
        <is>
          <t xml:space="preserve">3 cut urethra; 1 short block</t>
        </is>
      </c>
    </row>
    <row r="20" ht="13.5" customHeight="true">
      <c r="A20" s="5" t="inlineStr">
        <is>
          <t xml:space="preserve">2026-05-21</t>
        </is>
      </c>
      <c r="B20" s="5" t="inlineStr">
        <is>
          <t xml:space="preserve">Martins</t>
        </is>
      </c>
      <c r="C20" s="5" t="inlineStr">
        <is>
          <t xml:space="preserve">Toni Cruz</t>
        </is>
      </c>
      <c r="D20" s="5" t="inlineStr">
        <is>
          <t xml:space="preserve">Jesus</t>
        </is>
      </c>
      <c r="E20" s="5" t="inlineStr">
        <is>
          <t xml:space="preserve">Pelvic</t>
        </is>
      </c>
      <c r="F20" s="5" t="inlineStr">
        <is>
          <t xml:space="preserve">666506</t>
        </is>
      </c>
      <c r="G20" s="5" t="inlineStr">
        <is>
          <t xml:space="preserve">Non-intact</t>
        </is>
      </c>
      <c r="H20" s="5" t="inlineStr">
        <is>
          <t xml:space="preserve">5502421188</t>
        </is>
      </c>
      <c r="I20" s="6" t="n">
        <v>30</v>
      </c>
      <c r="J20" s="6" t="n">
        <v>29</v>
      </c>
      <c r="K20" s="6" t="n">
        <v>1</v>
      </c>
      <c r="L20" s="15" t="n">
        <f aca="false">IFERROR(J20/I20,0)</f>
      </c>
      <c r="M20" s="16" t="inlineStr">
        <is>
          <t xml:space="preserve">1 damaged membrane and ureter</t>
        </is>
      </c>
    </row>
    <row r="21" ht="13.5" customHeight="true">
      <c r="A21" s="5" t="inlineStr">
        <is>
          <t xml:space="preserve">2026-05-21</t>
        </is>
      </c>
      <c r="B21" s="5" t="inlineStr">
        <is>
          <t xml:space="preserve">Martins</t>
        </is>
      </c>
      <c r="C21" s="5" t="inlineStr">
        <is>
          <t xml:space="preserve">Toni Cruz</t>
        </is>
      </c>
      <c r="D21" s="5" t="inlineStr">
        <is>
          <t xml:space="preserve">Jesus</t>
        </is>
      </c>
      <c r="E21" s="5" t="inlineStr">
        <is>
          <t xml:space="preserve">Pelvic</t>
        </is>
      </c>
      <c r="F21" s="5" t="inlineStr">
        <is>
          <t xml:space="preserve">666541</t>
        </is>
      </c>
      <c r="G21" s="5" t="inlineStr">
        <is>
          <t xml:space="preserve">Intact</t>
        </is>
      </c>
      <c r="H21" s="5" t="inlineStr">
        <is>
          <t xml:space="preserve">5502421192</t>
        </is>
      </c>
      <c r="I21" s="6" t="n">
        <v>31</v>
      </c>
      <c r="J21" s="6" t="n">
        <v>29</v>
      </c>
      <c r="K21" s="6" t="n">
        <v>2</v>
      </c>
      <c r="L21" s="15" t="n">
        <f aca="false">IFERROR(J21/I21,0)</f>
      </c>
      <c r="M21" s="16" t="inlineStr">
        <is>
          <t xml:space="preserve">2 cut urethra</t>
        </is>
      </c>
    </row>
    <row r="22" ht="13.5" customHeight="true">
      <c r="A22" s="5" t="inlineStr">
        <is>
          <t xml:space="preserve">2026-05-27</t>
        </is>
      </c>
      <c r="B22" s="5" t="inlineStr">
        <is>
          <t xml:space="preserve">Martins</t>
        </is>
      </c>
      <c r="C22" s="5" t="inlineStr">
        <is>
          <t xml:space="preserve">Toni Cruz</t>
        </is>
      </c>
      <c r="D22" s="5" t="inlineStr">
        <is>
          <t xml:space="preserve">Jesus</t>
        </is>
      </c>
      <c r="E22" s="5" t="inlineStr">
        <is>
          <t xml:space="preserve">Pelvic</t>
        </is>
      </c>
      <c r="F22" s="5" t="inlineStr">
        <is>
          <t xml:space="preserve">666541</t>
        </is>
      </c>
      <c r="G22" s="5" t="inlineStr">
        <is>
          <t xml:space="preserve">Intact</t>
        </is>
      </c>
      <c r="H22" s="5" t="inlineStr">
        <is>
          <t xml:space="preserve">5502421192</t>
        </is>
      </c>
      <c r="I22" s="6" t="n">
        <v>39</v>
      </c>
      <c r="J22" s="6" t="n">
        <v>36</v>
      </c>
      <c r="K22" s="6" t="n">
        <v>3</v>
      </c>
      <c r="L22" s="15" t="n">
        <f aca="false">IFERROR(J22/I22,0)</f>
      </c>
      <c r="M22" s="16" t="inlineStr">
        <is>
          <t xml:space="preserve">1 hole in bowel; 2 membrane damage &gt;0.5"</t>
        </is>
      </c>
    </row>
    <row r="23" ht="27.0" customHeight="true">
      <c r="A23" s="5" t="inlineStr">
        <is>
          <t xml:space="preserve">2026-05-28</t>
        </is>
      </c>
      <c r="B23" s="5" t="inlineStr">
        <is>
          <t xml:space="preserve">Parks Family Meats</t>
        </is>
      </c>
      <c r="C23" s="5" t="inlineStr">
        <is>
          <t xml:space="preserve">Rasmin Mujanovic</t>
        </is>
      </c>
      <c r="D23" s="5" t="inlineStr">
        <is>
          <t xml:space="preserve">Natalie</t>
        </is>
      </c>
      <c r="E23" s="5" t="inlineStr">
        <is>
          <t xml:space="preserve">Pelvic</t>
        </is>
      </c>
      <c r="F23" s="5" t="inlineStr">
        <is>
          <t xml:space="preserve">666518</t>
        </is>
      </c>
      <c r="G23" s="5" t="inlineStr">
        <is>
          <t xml:space="preserve">Intact (SM)</t>
        </is>
      </c>
      <c r="H23" s="5" t="inlineStr">
        <is>
          <t xml:space="preserve">(no batch data)</t>
        </is>
      </c>
      <c r="I23" s="6" t="n">
        <v>16</v>
      </c>
      <c r="J23" s="6" t="n">
        <v>11</v>
      </c>
      <c r="K23" s="6" t="n">
        <v>5</v>
      </c>
      <c r="L23" s="15" t="n">
        <f aca="false">IFERROR(J23/I23,0)</f>
      </c>
      <c r="M23" s="16" t="inlineStr">
        <is>
          <t xml:space="preserve">4 mesentery length too short in critical zone; 1 bladder damage (internals exposed)</t>
        </is>
      </c>
    </row>
    <row r="24" ht="13.5" customHeight="true">
      <c r="A24" s="5" t="inlineStr">
        <is>
          <t xml:space="preserve">2026-06-01</t>
        </is>
      </c>
      <c r="B24" s="5" t="inlineStr">
        <is>
          <t xml:space="preserve">Martins</t>
        </is>
      </c>
      <c r="C24" s="5" t="inlineStr">
        <is>
          <t xml:space="preserve">Toni Cruz</t>
        </is>
      </c>
      <c r="D24" s="5" t="inlineStr">
        <is>
          <t xml:space="preserve">Jesus</t>
        </is>
      </c>
      <c r="E24" s="5" t="inlineStr">
        <is>
          <t xml:space="preserve">Pelvic</t>
        </is>
      </c>
      <c r="F24" s="5" t="inlineStr">
        <is>
          <t xml:space="preserve">666506</t>
        </is>
      </c>
      <c r="G24" s="5" t="inlineStr">
        <is>
          <t xml:space="preserve">Non-intact</t>
        </is>
      </c>
      <c r="H24" s="5" t="inlineStr">
        <is>
          <t xml:space="preserve">5502428782</t>
        </is>
      </c>
      <c r="I24" s="6" t="n">
        <v>7</v>
      </c>
      <c r="J24" s="6" t="n">
        <v>7</v>
      </c>
      <c r="K24" s="6" t="n">
        <v>0</v>
      </c>
      <c r="L24" s="15" t="n">
        <f aca="false">IFERROR(J24/I24,0)</f>
      </c>
      <c r="M24" s="16" t="inlineStr">
        <is>
          <t xml:space="preserve"/>
        </is>
      </c>
    </row>
    <row r="25" ht="13.5" customHeight="true">
      <c r="A25" s="5" t="inlineStr">
        <is>
          <t xml:space="preserve">2026-06-01</t>
        </is>
      </c>
      <c r="B25" s="5" t="inlineStr">
        <is>
          <t xml:space="preserve">Martins</t>
        </is>
      </c>
      <c r="C25" s="5" t="inlineStr">
        <is>
          <t xml:space="preserve">Toni Cruz</t>
        </is>
      </c>
      <c r="D25" s="5" t="inlineStr">
        <is>
          <t xml:space="preserve">Jesus</t>
        </is>
      </c>
      <c r="E25" s="5" t="inlineStr">
        <is>
          <t xml:space="preserve">Pelvic</t>
        </is>
      </c>
      <c r="F25" s="5" t="inlineStr">
        <is>
          <t xml:space="preserve">666541</t>
        </is>
      </c>
      <c r="G25" s="5" t="inlineStr">
        <is>
          <t xml:space="preserve">Intact</t>
        </is>
      </c>
      <c r="H25" s="5" t="inlineStr">
        <is>
          <t xml:space="preserve">5502428786</t>
        </is>
      </c>
      <c r="I25" s="6" t="n">
        <v>9</v>
      </c>
      <c r="J25" s="6" t="n">
        <v>9</v>
      </c>
      <c r="K25" s="6" t="n">
        <v>0</v>
      </c>
      <c r="L25" s="15" t="n">
        <f aca="false">IFERROR(J25/I25,0)</f>
      </c>
      <c r="M25" s="16" t="inlineStr">
        <is>
          <t xml:space="preserve"/>
        </is>
      </c>
    </row>
    <row r="26" ht="13.5" customHeight="true">
      <c r="A26" s="5" t="inlineStr">
        <is>
          <t xml:space="preserve">2026-06-02</t>
        </is>
      </c>
      <c r="B26" s="5" t="inlineStr">
        <is>
          <t xml:space="preserve">Parks Family Meats</t>
        </is>
      </c>
      <c r="C26" s="5" t="inlineStr">
        <is>
          <t xml:space="preserve">Rasmin Mujanovic</t>
        </is>
      </c>
      <c r="D26" s="5" t="inlineStr">
        <is>
          <t xml:space="preserve">Natalie</t>
        </is>
      </c>
      <c r="E26" s="5" t="inlineStr">
        <is>
          <t xml:space="preserve">Pelvic</t>
        </is>
      </c>
      <c r="F26" s="5" t="inlineStr">
        <is>
          <t xml:space="preserve">666518</t>
        </is>
      </c>
      <c r="G26" s="5" t="inlineStr">
        <is>
          <t xml:space="preserve">Intact (SM)</t>
        </is>
      </c>
      <c r="H26" s="5" t="inlineStr">
        <is>
          <t xml:space="preserve">(no batch data)</t>
        </is>
      </c>
      <c r="I26" s="6" t="n">
        <v>7</v>
      </c>
      <c r="J26" s="6" t="n">
        <v>7</v>
      </c>
      <c r="K26" s="6" t="n">
        <v>0</v>
      </c>
      <c r="L26" s="15" t="n">
        <f aca="false">IFERROR(J26/I26,0)</f>
      </c>
      <c r="M26" s="16" t="inlineStr">
        <is>
          <t xml:space="preserve"/>
        </is>
      </c>
    </row>
    <row r="27" ht="13.5" customHeight="true">
      <c r="A27" s="5" t="inlineStr">
        <is>
          <t xml:space="preserve">2026-06-03</t>
        </is>
      </c>
      <c r="B27" s="5" t="inlineStr">
        <is>
          <t xml:space="preserve">Martins</t>
        </is>
      </c>
      <c r="C27" s="5" t="inlineStr">
        <is>
          <t xml:space="preserve">Toni Cruz</t>
        </is>
      </c>
      <c r="D27" s="5" t="inlineStr">
        <is>
          <t xml:space="preserve">Jesus</t>
        </is>
      </c>
      <c r="E27" s="5" t="inlineStr">
        <is>
          <t xml:space="preserve">Pelvic</t>
        </is>
      </c>
      <c r="F27" s="5" t="inlineStr">
        <is>
          <t xml:space="preserve">666506</t>
        </is>
      </c>
      <c r="G27" s="5" t="inlineStr">
        <is>
          <t xml:space="preserve">Non-intact</t>
        </is>
      </c>
      <c r="H27" s="5" t="inlineStr">
        <is>
          <t xml:space="preserve">5502428782</t>
        </is>
      </c>
      <c r="I27" s="6" t="n">
        <v>29</v>
      </c>
      <c r="J27" s="6" t="n">
        <v>29</v>
      </c>
      <c r="K27" s="6" t="n">
        <v>0</v>
      </c>
      <c r="L27" s="15" t="n">
        <f aca="false">IFERROR(J27/I27,0)</f>
      </c>
      <c r="M27" s="16" t="inlineStr">
        <is>
          <t xml:space="preserve"/>
        </is>
      </c>
    </row>
    <row r="28" ht="13.5" customHeight="true">
      <c r="A28" s="5" t="inlineStr">
        <is>
          <t xml:space="preserve">2026-06-03</t>
        </is>
      </c>
      <c r="B28" s="5" t="inlineStr">
        <is>
          <t xml:space="preserve">Martins</t>
        </is>
      </c>
      <c r="C28" s="5" t="inlineStr">
        <is>
          <t xml:space="preserve">Toni Cruz</t>
        </is>
      </c>
      <c r="D28" s="5" t="inlineStr">
        <is>
          <t xml:space="preserve">Jesus</t>
        </is>
      </c>
      <c r="E28" s="5" t="inlineStr">
        <is>
          <t xml:space="preserve">Pelvic</t>
        </is>
      </c>
      <c r="F28" s="5" t="inlineStr">
        <is>
          <t xml:space="preserve">666541</t>
        </is>
      </c>
      <c r="G28" s="5" t="inlineStr">
        <is>
          <t xml:space="preserve">Intact</t>
        </is>
      </c>
      <c r="H28" s="5" t="inlineStr">
        <is>
          <t xml:space="preserve">5502428786</t>
        </is>
      </c>
      <c r="I28" s="6" t="n">
        <v>45</v>
      </c>
      <c r="J28" s="6" t="n">
        <v>43</v>
      </c>
      <c r="K28" s="6" t="n">
        <v>2</v>
      </c>
      <c r="L28" s="15" t="n">
        <f aca="false">IFERROR(J28/I28,0)</f>
      </c>
      <c r="M28" s="16" t="inlineStr">
        <is>
          <t xml:space="preserve">2 scrapped urethra</t>
        </is>
      </c>
    </row>
    <row r="29" ht="13.5" customHeight="true">
      <c r="A29" s="5" t="inlineStr">
        <is>
          <t xml:space="preserve">2026-06-08</t>
        </is>
      </c>
      <c r="B29" s="5" t="inlineStr">
        <is>
          <t xml:space="preserve">Martins</t>
        </is>
      </c>
      <c r="C29" s="5" t="inlineStr">
        <is>
          <t xml:space="preserve">Toni Cruz</t>
        </is>
      </c>
      <c r="D29" s="5" t="inlineStr">
        <is>
          <t xml:space="preserve">Jesus</t>
        </is>
      </c>
      <c r="E29" s="5" t="inlineStr">
        <is>
          <t xml:space="preserve">Pelvic</t>
        </is>
      </c>
      <c r="F29" s="5" t="inlineStr">
        <is>
          <t xml:space="preserve">666506</t>
        </is>
      </c>
      <c r="G29" s="5" t="inlineStr">
        <is>
          <t xml:space="preserve">Non-intact</t>
        </is>
      </c>
      <c r="H29" s="5" t="inlineStr">
        <is>
          <t xml:space="preserve">5502428782</t>
        </is>
      </c>
      <c r="I29" s="6" t="n">
        <v>13</v>
      </c>
      <c r="J29" s="6" t="n">
        <v>12</v>
      </c>
      <c r="K29" s="6" t="n">
        <v>1</v>
      </c>
      <c r="L29" s="15" t="n">
        <f aca="false">IFERROR(J29/I29,0)</f>
      </c>
      <c r="M29" s="16" t="inlineStr">
        <is>
          <t xml:space="preserve">1 short block</t>
        </is>
      </c>
    </row>
    <row r="30" ht="13.5" customHeight="true">
      <c r="A30" s="5" t="inlineStr">
        <is>
          <t xml:space="preserve">2026-06-08</t>
        </is>
      </c>
      <c r="B30" s="5" t="inlineStr">
        <is>
          <t xml:space="preserve">Martins</t>
        </is>
      </c>
      <c r="C30" s="5" t="inlineStr">
        <is>
          <t xml:space="preserve">Toni Cruz</t>
        </is>
      </c>
      <c r="D30" s="5" t="inlineStr">
        <is>
          <t xml:space="preserve">Jesus</t>
        </is>
      </c>
      <c r="E30" s="5" t="inlineStr">
        <is>
          <t xml:space="preserve">Pelvic</t>
        </is>
      </c>
      <c r="F30" s="5" t="inlineStr">
        <is>
          <t xml:space="preserve">666541</t>
        </is>
      </c>
      <c r="G30" s="5" t="inlineStr">
        <is>
          <t xml:space="preserve">Intact</t>
        </is>
      </c>
      <c r="H30" s="5" t="inlineStr">
        <is>
          <t xml:space="preserve">5502428786</t>
        </is>
      </c>
      <c r="I30" s="6" t="n">
        <v>17</v>
      </c>
      <c r="J30" s="6" t="n">
        <v>16</v>
      </c>
      <c r="K30" s="6" t="n">
        <v>1</v>
      </c>
      <c r="L30" s="15" t="n">
        <f aca="false">IFERROR(J30/I30,0)</f>
      </c>
      <c r="M30" s="16" t="inlineStr">
        <is>
          <t xml:space="preserve">1 cut urethra</t>
        </is>
      </c>
    </row>
    <row r="31" ht="27.0" customHeight="true">
      <c r="A31" s="5" t="inlineStr">
        <is>
          <t xml:space="preserve">2026-06-15</t>
        </is>
      </c>
      <c r="B31" s="5" t="inlineStr">
        <is>
          <t xml:space="preserve">Martins</t>
        </is>
      </c>
      <c r="C31" s="5" t="inlineStr">
        <is>
          <t xml:space="preserve">Toni Cruz</t>
        </is>
      </c>
      <c r="D31" s="5" t="inlineStr">
        <is>
          <t xml:space="preserve">Jesus</t>
        </is>
      </c>
      <c r="E31" s="5" t="inlineStr">
        <is>
          <t xml:space="preserve">Pelvic</t>
        </is>
      </c>
      <c r="F31" s="5" t="inlineStr">
        <is>
          <t xml:space="preserve">666541</t>
        </is>
      </c>
      <c r="G31" s="5" t="inlineStr">
        <is>
          <t xml:space="preserve">Intact</t>
        </is>
      </c>
      <c r="H31" s="5" t="inlineStr">
        <is>
          <t xml:space="preserve">5502462845</t>
        </is>
      </c>
      <c r="I31" s="6" t="n">
        <v>31</v>
      </c>
      <c r="J31" s="6" t="n">
        <v>30</v>
      </c>
      <c r="K31" s="6" t="n">
        <v>1</v>
      </c>
      <c r="L31" s="15" t="n">
        <f aca="false">IFERROR(J31/I31,0)</f>
      </c>
      <c r="M31" s="16" t="inlineStr">
        <is>
          <t xml:space="preserve">1 damaged bowel (source had two intact tally lines: 13/12/1 + 18/18/0, combined here)</t>
        </is>
      </c>
    </row>
    <row r="32" ht="27.0" customHeight="true">
      <c r="A32" s="5" t="inlineStr">
        <is>
          <t xml:space="preserve">2026-06-16</t>
        </is>
      </c>
      <c r="B32" s="5" t="inlineStr">
        <is>
          <t xml:space="preserve">Parks Family Meats</t>
        </is>
      </c>
      <c r="C32" s="5" t="inlineStr">
        <is>
          <t xml:space="preserve">Rasmin Mujanovic</t>
        </is>
      </c>
      <c r="D32" s="5" t="inlineStr">
        <is>
          <t xml:space="preserve">Natalie</t>
        </is>
      </c>
      <c r="E32" s="5" t="inlineStr">
        <is>
          <t xml:space="preserve">Pelvic</t>
        </is>
      </c>
      <c r="F32" s="5" t="inlineStr">
        <is>
          <t xml:space="preserve">666518</t>
        </is>
      </c>
      <c r="G32" s="5" t="inlineStr">
        <is>
          <t xml:space="preserve">Intact (SM)</t>
        </is>
      </c>
      <c r="H32" s="5" t="inlineStr">
        <is>
          <t xml:space="preserve">(no batch data)</t>
        </is>
      </c>
      <c r="I32" s="6" t="n">
        <v>16</v>
      </c>
      <c r="J32" s="6" t="n">
        <v>14</v>
      </c>
      <c r="K32" s="6" t="n">
        <v>2</v>
      </c>
      <c r="L32" s="15" t="n">
        <f aca="false">IFERROR(J32/I32,0)</f>
      </c>
      <c r="M32" s="16" t="inlineStr">
        <is>
          <t xml:space="preserve">1 bladder hole; 1 ureter damage (many blocks failed upstream from miscuts during removal — see notes)</t>
        </is>
      </c>
    </row>
    <row r="33" ht="27.0" customHeight="true">
      <c r="A33" s="5" t="inlineStr">
        <is>
          <t xml:space="preserve">2026-06-22</t>
        </is>
      </c>
      <c r="B33" s="5" t="inlineStr">
        <is>
          <t xml:space="preserve">Parks Family Meats</t>
        </is>
      </c>
      <c r="C33" s="5" t="inlineStr">
        <is>
          <t xml:space="preserve">Rasmin Mujanovic</t>
        </is>
      </c>
      <c r="D33" s="5" t="inlineStr">
        <is>
          <t xml:space="preserve">Natalie</t>
        </is>
      </c>
      <c r="E33" s="5" t="inlineStr">
        <is>
          <t xml:space="preserve">Pelvic</t>
        </is>
      </c>
      <c r="F33" s="5" t="inlineStr">
        <is>
          <t xml:space="preserve">666518</t>
        </is>
      </c>
      <c r="G33" s="5" t="inlineStr">
        <is>
          <t xml:space="preserve">Intact (SM)</t>
        </is>
      </c>
      <c r="H33" s="5" t="inlineStr">
        <is>
          <t xml:space="preserve">(no batch data)</t>
        </is>
      </c>
      <c r="I33" s="6" t="n">
        <v>36</v>
      </c>
      <c r="J33" s="6" t="n">
        <v>31</v>
      </c>
      <c r="K33" s="6" t="n">
        <v>5</v>
      </c>
      <c r="L33" s="15" t="n">
        <f aca="false">IFERROR(J33/I33,0)</f>
      </c>
      <c r="M33" s="16" t="inlineStr">
        <is>
          <t xml:space="preserve">1 bladder hole; 2 critical-area lacerations; 2 short blocks</t>
        </is>
      </c>
    </row>
    <row r="34" ht="13.5" customHeight="true">
      <c r="A34" s="5" t="inlineStr">
        <is>
          <t xml:space="preserve">2026-06-24</t>
        </is>
      </c>
      <c r="B34" s="5" t="inlineStr">
        <is>
          <t xml:space="preserve">Martins</t>
        </is>
      </c>
      <c r="C34" s="5" t="inlineStr">
        <is>
          <t xml:space="preserve">Toni Cruz</t>
        </is>
      </c>
      <c r="D34" s="5" t="inlineStr">
        <is>
          <t xml:space="preserve">Jesus</t>
        </is>
      </c>
      <c r="E34" s="5" t="inlineStr">
        <is>
          <t xml:space="preserve">Pelvic</t>
        </is>
      </c>
      <c r="F34" s="5" t="inlineStr">
        <is>
          <t xml:space="preserve">666541</t>
        </is>
      </c>
      <c r="G34" s="5" t="inlineStr">
        <is>
          <t xml:space="preserve">Intact</t>
        </is>
      </c>
      <c r="H34" s="5" t="inlineStr">
        <is>
          <t xml:space="preserve">5502462845</t>
        </is>
      </c>
      <c r="I34" s="6" t="n">
        <v>34</v>
      </c>
      <c r="J34" s="6" t="n">
        <v>30</v>
      </c>
      <c r="K34" s="6" t="n">
        <v>4</v>
      </c>
      <c r="L34" s="15" t="n">
        <f aca="false">IFERROR(J34/I34,0)</f>
      </c>
      <c r="M34" s="16" t="inlineStr">
        <is>
          <t xml:space="preserve">1 damaged bladder; 3 damaged membrane</t>
        </is>
      </c>
    </row>
    <row r="35" ht="13.5" customHeight="true">
      <c r="A35" s="5" t="inlineStr">
        <is>
          <t xml:space="preserve">2026-06-25</t>
        </is>
      </c>
      <c r="B35" s="5" t="inlineStr">
        <is>
          <t xml:space="preserve">Parks Family Meats</t>
        </is>
      </c>
      <c r="C35" s="5" t="inlineStr">
        <is>
          <t xml:space="preserve">Rasmin Mujanovic</t>
        </is>
      </c>
      <c r="D35" s="5" t="inlineStr">
        <is>
          <t xml:space="preserve">Natalie</t>
        </is>
      </c>
      <c r="E35" s="5" t="inlineStr">
        <is>
          <t xml:space="preserve">Pelvic</t>
        </is>
      </c>
      <c r="F35" s="5" t="inlineStr">
        <is>
          <t xml:space="preserve">666518</t>
        </is>
      </c>
      <c r="G35" s="5" t="inlineStr">
        <is>
          <t xml:space="preserve">Intact (SM)</t>
        </is>
      </c>
      <c r="H35" s="5" t="inlineStr">
        <is>
          <t xml:space="preserve">(no batch data)</t>
        </is>
      </c>
      <c r="I35" s="6" t="n">
        <v>19</v>
      </c>
      <c r="J35" s="6" t="n">
        <v>16</v>
      </c>
      <c r="K35" s="6" t="n">
        <v>3</v>
      </c>
      <c r="L35" s="15" t="n">
        <f aca="false">IFERROR(J35/I35,0)</f>
      </c>
      <c r="M35" s="16" t="inlineStr">
        <is>
          <t xml:space="preserve">1 bladder hole; 1 ureter laceration; 1 short block</t>
        </is>
      </c>
    </row>
    <row r="36" ht="13.5" customHeight="true">
      <c r="A36" s="5" t="inlineStr">
        <is>
          <t xml:space="preserve">2026-06-29</t>
        </is>
      </c>
      <c r="B36" s="5" t="inlineStr">
        <is>
          <t xml:space="preserve">Martins</t>
        </is>
      </c>
      <c r="C36" s="5" t="inlineStr">
        <is>
          <t xml:space="preserve">Toni Cruz</t>
        </is>
      </c>
      <c r="D36" s="5" t="inlineStr">
        <is>
          <t xml:space="preserve">Jesus</t>
        </is>
      </c>
      <c r="E36" s="5" t="inlineStr">
        <is>
          <t xml:space="preserve">Pelvic</t>
        </is>
      </c>
      <c r="F36" s="5" t="inlineStr">
        <is>
          <t xml:space="preserve">666506</t>
        </is>
      </c>
      <c r="G36" s="5" t="inlineStr">
        <is>
          <t xml:space="preserve">Non-intact</t>
        </is>
      </c>
      <c r="H36" s="5" t="inlineStr">
        <is>
          <t xml:space="preserve">5502471457</t>
        </is>
      </c>
      <c r="I36" s="6" t="n">
        <v>4</v>
      </c>
      <c r="J36" s="6" t="n">
        <v>4</v>
      </c>
      <c r="K36" s="6" t="n">
        <v>0</v>
      </c>
      <c r="L36" s="15" t="n">
        <f aca="false">IFERROR(J36/I36,0)</f>
      </c>
      <c r="M36" s="16" t="inlineStr">
        <is>
          <t xml:space="preserve"/>
        </is>
      </c>
    </row>
    <row r="37" ht="40.0" customHeight="true">
      <c r="A37" s="5" t="inlineStr">
        <is>
          <t xml:space="preserve">2026-06-29</t>
        </is>
      </c>
      <c r="B37" s="5" t="inlineStr">
        <is>
          <t xml:space="preserve">Parks Family Meats</t>
        </is>
      </c>
      <c r="C37" s="5" t="inlineStr">
        <is>
          <t xml:space="preserve">Rasmin Mujanovic</t>
        </is>
      </c>
      <c r="D37" s="5" t="inlineStr">
        <is>
          <t xml:space="preserve">Natalie</t>
        </is>
      </c>
      <c r="E37" s="5" t="inlineStr">
        <is>
          <t xml:space="preserve">Pelvic</t>
        </is>
      </c>
      <c r="F37" s="5" t="inlineStr">
        <is>
          <t xml:space="preserve">666518</t>
        </is>
      </c>
      <c r="G37" s="5" t="inlineStr">
        <is>
          <t xml:space="preserve">Intact (SM)</t>
        </is>
      </c>
      <c r="H37" s="5" t="inlineStr">
        <is>
          <t xml:space="preserve">(no batch data)</t>
        </is>
      </c>
      <c r="I37" s="6" t="n">
        <v>50</v>
      </c>
      <c r="J37" s="6" t="n">
        <v>38</v>
      </c>
      <c r="K37" s="6" t="n">
        <v>12</v>
      </c>
      <c r="L37" s="15" t="n">
        <f aca="false">IFERROR(J37/I37,0)</f>
      </c>
      <c r="M37" s="16" t="inlineStr">
        <is>
          <t xml:space="preserve">2 damaged during bowel cleaning (bowel blockage burst); 2 short blocks; 1 critical-area laceration; 7 urethra/bladder lacerations (cuts near template edge)</t>
        </is>
      </c>
    </row>
    <row r="38" ht="13.5" customHeight="true">
      <c r="A38" s="5" t="inlineStr">
        <is>
          <t xml:space="preserve">2026-06-29</t>
        </is>
      </c>
      <c r="B38" s="5" t="inlineStr">
        <is>
          <t xml:space="preserve">Martins</t>
        </is>
      </c>
      <c r="C38" s="5" t="inlineStr">
        <is>
          <t xml:space="preserve">Toni Cruz</t>
        </is>
      </c>
      <c r="D38" s="5" t="inlineStr">
        <is>
          <t xml:space="preserve">Jesus</t>
        </is>
      </c>
      <c r="E38" s="5" t="inlineStr">
        <is>
          <t xml:space="preserve">Pelvic</t>
        </is>
      </c>
      <c r="F38" s="5" t="inlineStr">
        <is>
          <t xml:space="preserve">666541</t>
        </is>
      </c>
      <c r="G38" s="5" t="inlineStr">
        <is>
          <t xml:space="preserve">Intact</t>
        </is>
      </c>
      <c r="H38" s="5" t="inlineStr">
        <is>
          <t xml:space="preserve">5502471460</t>
        </is>
      </c>
      <c r="I38" s="6" t="n">
        <v>16</v>
      </c>
      <c r="J38" s="6" t="n">
        <v>16</v>
      </c>
      <c r="K38" s="6" t="n">
        <v>0</v>
      </c>
      <c r="L38" s="15" t="n">
        <f aca="false">IFERROR(J38/I38,0)</f>
      </c>
      <c r="M38" s="16" t="inlineStr">
        <is>
          <t xml:space="preserve"/>
        </is>
      </c>
    </row>
    <row r="39" ht="13.5" customHeight="true">
      <c r="A39" s="5" t="inlineStr">
        <is>
          <t xml:space="preserve">2026-07-06</t>
        </is>
      </c>
      <c r="B39" s="5" t="inlineStr">
        <is>
          <t xml:space="preserve">Martins</t>
        </is>
      </c>
      <c r="C39" s="5" t="inlineStr">
        <is>
          <t xml:space="preserve">Toni Cruz</t>
        </is>
      </c>
      <c r="D39" s="5" t="inlineStr">
        <is>
          <t xml:space="preserve">Jesus</t>
        </is>
      </c>
      <c r="E39" s="5" t="inlineStr">
        <is>
          <t xml:space="preserve">Pelvic</t>
        </is>
      </c>
      <c r="F39" s="5" t="inlineStr">
        <is>
          <t xml:space="preserve">666506</t>
        </is>
      </c>
      <c r="G39" s="5" t="inlineStr">
        <is>
          <t xml:space="preserve">Non-intact</t>
        </is>
      </c>
      <c r="H39" s="5" t="inlineStr">
        <is>
          <t xml:space="preserve">5502471457</t>
        </is>
      </c>
      <c r="I39" s="6" t="n">
        <v>10</v>
      </c>
      <c r="J39" s="6" t="n">
        <v>9</v>
      </c>
      <c r="K39" s="6" t="n">
        <v>1</v>
      </c>
      <c r="L39" s="15" t="n">
        <f aca="false">IFERROR(J39/I39,0)</f>
      </c>
      <c r="M39" s="16" t="inlineStr">
        <is>
          <t xml:space="preserve">1 membrane damage larger than 1.5"</t>
        </is>
      </c>
    </row>
    <row r="40" ht="13.5" customHeight="true">
      <c r="A40" s="5" t="inlineStr">
        <is>
          <t xml:space="preserve">2026-07-06</t>
        </is>
      </c>
      <c r="B40" s="5" t="inlineStr">
        <is>
          <t xml:space="preserve">Martins</t>
        </is>
      </c>
      <c r="C40" s="5" t="inlineStr">
        <is>
          <t xml:space="preserve">Toni Cruz</t>
        </is>
      </c>
      <c r="D40" s="5" t="inlineStr">
        <is>
          <t xml:space="preserve">Jesus</t>
        </is>
      </c>
      <c r="E40" s="5" t="inlineStr">
        <is>
          <t xml:space="preserve">Pelvic</t>
        </is>
      </c>
      <c r="F40" s="5" t="inlineStr">
        <is>
          <t xml:space="preserve">666541</t>
        </is>
      </c>
      <c r="G40" s="5" t="inlineStr">
        <is>
          <t xml:space="preserve">Intact</t>
        </is>
      </c>
      <c r="H40" s="5" t="inlineStr">
        <is>
          <t xml:space="preserve">5502471460</t>
        </is>
      </c>
      <c r="I40" s="6" t="n">
        <v>12</v>
      </c>
      <c r="J40" s="6" t="n">
        <v>11</v>
      </c>
      <c r="K40" s="6" t="n">
        <v>1</v>
      </c>
      <c r="L40" s="15" t="n">
        <f aca="false">IFERROR(J40/I40,0)</f>
      </c>
      <c r="M40" s="16" t="inlineStr">
        <is>
          <t xml:space="preserve">1 damaged urethra</t>
        </is>
      </c>
    </row>
    <row r="41" ht="13.5" customHeight="true">
      <c r="A41" s="5" t="inlineStr">
        <is>
          <t xml:space="preserve">2026-07-13</t>
        </is>
      </c>
      <c r="B41" s="5" t="inlineStr">
        <is>
          <t xml:space="preserve">Martins</t>
        </is>
      </c>
      <c r="C41" s="5" t="inlineStr">
        <is>
          <t xml:space="preserve">Toni Cruz</t>
        </is>
      </c>
      <c r="D41" s="5" t="inlineStr">
        <is>
          <t xml:space="preserve">Jesus</t>
        </is>
      </c>
      <c r="E41" s="5" t="inlineStr">
        <is>
          <t xml:space="preserve">Pelvic</t>
        </is>
      </c>
      <c r="F41" s="5" t="inlineStr">
        <is>
          <t xml:space="preserve">666506</t>
        </is>
      </c>
      <c r="G41" s="5" t="inlineStr">
        <is>
          <t xml:space="preserve">Non-intact</t>
        </is>
      </c>
      <c r="H41" s="5" t="inlineStr">
        <is>
          <t xml:space="preserve">5502495104</t>
        </is>
      </c>
      <c r="I41" s="6" t="n">
        <v>14</v>
      </c>
      <c r="J41" s="6" t="n">
        <v>14</v>
      </c>
      <c r="K41" s="6" t="n">
        <v>0</v>
      </c>
      <c r="L41" s="15" t="n">
        <f aca="false">IFERROR(J41/I41,0)</f>
      </c>
      <c r="M41" s="16" t="inlineStr">
        <is>
          <t xml:space="preserve"/>
        </is>
      </c>
    </row>
    <row r="42" ht="27.0" customHeight="true">
      <c r="A42" s="5" t="inlineStr">
        <is>
          <t xml:space="preserve">2026-07-13</t>
        </is>
      </c>
      <c r="B42" s="5" t="inlineStr">
        <is>
          <t xml:space="preserve">Parks Family Meats</t>
        </is>
      </c>
      <c r="C42" s="5" t="inlineStr">
        <is>
          <t xml:space="preserve">Rasmin Mujanovic</t>
        </is>
      </c>
      <c r="D42" s="5" t="inlineStr">
        <is>
          <t xml:space="preserve">Natalie</t>
        </is>
      </c>
      <c r="E42" s="5" t="inlineStr">
        <is>
          <t xml:space="preserve">Pelvic</t>
        </is>
      </c>
      <c r="F42" s="5" t="inlineStr">
        <is>
          <t xml:space="preserve">666518</t>
        </is>
      </c>
      <c r="G42" s="5" t="inlineStr">
        <is>
          <t xml:space="preserve">Intact (SM)</t>
        </is>
      </c>
      <c r="H42" s="5" t="inlineStr">
        <is>
          <t xml:space="preserve">(no batch data)</t>
        </is>
      </c>
      <c r="I42" s="6" t="n">
        <v>34</v>
      </c>
      <c r="J42" s="6" t="n">
        <v>29</v>
      </c>
      <c r="K42" s="6" t="n">
        <v>5</v>
      </c>
      <c r="L42" s="15" t="n">
        <f aca="false">IFERROR(J42/I42,0)</f>
      </c>
      <c r="M42" s="16" t="inlineStr">
        <is>
          <t xml:space="preserve">2 damaged during bowel cleaning (bowel blockage burst); 3 short blocks (smaller pigs)</t>
        </is>
      </c>
    </row>
    <row r="43" ht="13.5" customHeight="true">
      <c r="A43" s="5" t="inlineStr">
        <is>
          <t xml:space="preserve">2026-07-13</t>
        </is>
      </c>
      <c r="B43" s="5" t="inlineStr">
        <is>
          <t xml:space="preserve">Martins</t>
        </is>
      </c>
      <c r="C43" s="5" t="inlineStr">
        <is>
          <t xml:space="preserve">Toni Cruz</t>
        </is>
      </c>
      <c r="D43" s="5" t="inlineStr">
        <is>
          <t xml:space="preserve">Jesus</t>
        </is>
      </c>
      <c r="E43" s="5" t="inlineStr">
        <is>
          <t xml:space="preserve">Pelvic</t>
        </is>
      </c>
      <c r="F43" s="5" t="inlineStr">
        <is>
          <t xml:space="preserve">666541</t>
        </is>
      </c>
      <c r="G43" s="5" t="inlineStr">
        <is>
          <t xml:space="preserve">Intact</t>
        </is>
      </c>
      <c r="H43" s="5" t="inlineStr">
        <is>
          <t xml:space="preserve">5502495107</t>
        </is>
      </c>
      <c r="I43" s="6" t="n">
        <v>38</v>
      </c>
      <c r="J43" s="6" t="n">
        <v>36</v>
      </c>
      <c r="K43" s="6" t="n">
        <v>2</v>
      </c>
      <c r="L43" s="15" t="n">
        <f aca="false">IFERROR(J43/I43,0)</f>
      </c>
      <c r="M43" s="16" t="inlineStr">
        <is>
          <t xml:space="preserve">1 damaged membrane; 1 damaged bladder</t>
        </is>
      </c>
    </row>
    <row r="44" ht="27.0" customHeight="true">
      <c r="A44" s="5" t="inlineStr">
        <is>
          <t xml:space="preserve">2026-07-16</t>
        </is>
      </c>
      <c r="B44" s="5" t="inlineStr">
        <is>
          <t xml:space="preserve">Parks Family Meats</t>
        </is>
      </c>
      <c r="C44" s="5" t="inlineStr">
        <is>
          <t xml:space="preserve">Rasmin Mujanovic</t>
        </is>
      </c>
      <c r="D44" s="5" t="inlineStr">
        <is>
          <t xml:space="preserve">Natalie</t>
        </is>
      </c>
      <c r="E44" s="5" t="inlineStr">
        <is>
          <t xml:space="preserve">Pelvic</t>
        </is>
      </c>
      <c r="F44" s="5" t="inlineStr">
        <is>
          <t xml:space="preserve">666518</t>
        </is>
      </c>
      <c r="G44" s="5" t="inlineStr">
        <is>
          <t xml:space="preserve">Intact (SM)</t>
        </is>
      </c>
      <c r="H44" s="5" t="inlineStr">
        <is>
          <t xml:space="preserve">(no batch data)</t>
        </is>
      </c>
      <c r="I44" s="6" t="n">
        <v>24</v>
      </c>
      <c r="J44" s="6" t="n">
        <v>20</v>
      </c>
      <c r="K44" s="6" t="n">
        <v>4</v>
      </c>
      <c r="L44" s="15" t="n">
        <f aca="false">IFERROR(J44/I44,0)</f>
      </c>
      <c r="M44" s="16" t="inlineStr">
        <is>
          <t xml:space="preserve">2 short (bowel snapped before cut to length); 2 holes in mesentery critical area</t>
        </is>
      </c>
    </row>
    <row r="45" ht="13.5" customHeight="true">
      <c r="A45" s="5" t="inlineStr">
        <is>
          <t xml:space="preserve">2026-07-20</t>
        </is>
      </c>
      <c r="B45" s="5" t="inlineStr">
        <is>
          <t xml:space="preserve">Martins</t>
        </is>
      </c>
      <c r="C45" s="5" t="inlineStr">
        <is>
          <t xml:space="preserve">Toni Cruz</t>
        </is>
      </c>
      <c r="D45" s="5" t="inlineStr">
        <is>
          <t xml:space="preserve">Jesus</t>
        </is>
      </c>
      <c r="E45" s="5" t="inlineStr">
        <is>
          <t xml:space="preserve">Pelvic</t>
        </is>
      </c>
      <c r="F45" s="5" t="inlineStr">
        <is>
          <t xml:space="preserve">666506</t>
        </is>
      </c>
      <c r="G45" s="5" t="inlineStr">
        <is>
          <t xml:space="preserve">Non-intact</t>
        </is>
      </c>
      <c r="H45" s="5" t="inlineStr">
        <is>
          <t xml:space="preserve">5502495104</t>
        </is>
      </c>
      <c r="I45" s="6" t="n">
        <v>30</v>
      </c>
      <c r="J45" s="6" t="n">
        <v>29</v>
      </c>
      <c r="K45" s="6" t="n">
        <v>1</v>
      </c>
      <c r="L45" s="15" t="n">
        <f aca="false">IFERROR(J45/I45,0)</f>
      </c>
      <c r="M45" s="16" t="inlineStr">
        <is>
          <t xml:space="preserve">1 large membrane damage</t>
        </is>
      </c>
    </row>
    <row r="46" ht="40.0" customHeight="true">
      <c r="A46" s="5" t="inlineStr">
        <is>
          <t xml:space="preserve">2026-07-20</t>
        </is>
      </c>
      <c r="B46" s="5" t="inlineStr">
        <is>
          <t xml:space="preserve">Martins</t>
        </is>
      </c>
      <c r="C46" s="5" t="inlineStr">
        <is>
          <t xml:space="preserve">Toni Cruz</t>
        </is>
      </c>
      <c r="D46" s="5" t="inlineStr">
        <is>
          <t xml:space="preserve">Jesus</t>
        </is>
      </c>
      <c r="E46" s="5" t="inlineStr">
        <is>
          <t xml:space="preserve">Pelvic</t>
        </is>
      </c>
      <c r="F46" s="5" t="inlineStr">
        <is>
          <t xml:space="preserve">666541</t>
        </is>
      </c>
      <c r="G46" s="5" t="inlineStr">
        <is>
          <t xml:space="preserve">Intact</t>
        </is>
      </c>
      <c r="H46" s="5" t="inlineStr">
        <is>
          <t xml:space="preserve">5502495107</t>
        </is>
      </c>
      <c r="I46" s="6" t="n">
        <v>65</v>
      </c>
      <c r="J46" s="6" t="n">
        <v>63</v>
      </c>
      <c r="K46" s="6" t="n">
        <v>2</v>
      </c>
      <c r="L46" s="15" t="n">
        <f aca="false">IFERROR(J46/I46,0)</f>
      </c>
      <c r="M46" s="16" t="inlineStr">
        <is>
          <t xml:space="preserve">1 deformed bladder documented; source #Fail cell read 1, but 65 inspected − 63 pass = 2 → 1 reject undocumented (confirm)</t>
        </is>
      </c>
    </row>
    <row r="47" ht="13.5" customHeight="true">
      <c r="A47" s="5" t="inlineStr">
        <is>
          <t xml:space="preserve">2026-07-27</t>
        </is>
      </c>
      <c r="B47" s="5" t="inlineStr">
        <is>
          <t xml:space="preserve">Martins</t>
        </is>
      </c>
      <c r="C47" s="5" t="inlineStr">
        <is>
          <t xml:space="preserve">Toni Cruz</t>
        </is>
      </c>
      <c r="D47" s="5" t="inlineStr">
        <is>
          <t xml:space="preserve">Jesus</t>
        </is>
      </c>
      <c r="E47" s="5" t="inlineStr">
        <is>
          <t xml:space="preserve">Pelvic</t>
        </is>
      </c>
      <c r="F47" s="5" t="inlineStr">
        <is>
          <t xml:space="preserve">666506</t>
        </is>
      </c>
      <c r="G47" s="5" t="inlineStr">
        <is>
          <t xml:space="preserve">Non-intact</t>
        </is>
      </c>
      <c r="H47" s="5" t="inlineStr">
        <is>
          <t xml:space="preserve">5502512225</t>
        </is>
      </c>
      <c r="I47" s="6" t="n">
        <v>25</v>
      </c>
      <c r="J47" s="6" t="n">
        <v>25</v>
      </c>
      <c r="K47" s="6" t="n">
        <v>0</v>
      </c>
      <c r="L47" s="15" t="n">
        <f aca="false">IFERROR(J47/I47,0)</f>
      </c>
      <c r="M47" s="16" t="inlineStr">
        <is>
          <t xml:space="preserve"/>
        </is>
      </c>
    </row>
    <row r="48" ht="27.0" customHeight="true">
      <c r="A48" s="5" t="inlineStr">
        <is>
          <t xml:space="preserve">2026-07-27</t>
        </is>
      </c>
      <c r="B48" s="5" t="inlineStr">
        <is>
          <t xml:space="preserve">Parks Family Meats</t>
        </is>
      </c>
      <c r="C48" s="5" t="inlineStr">
        <is>
          <t xml:space="preserve">Rasmin Mujanovic</t>
        </is>
      </c>
      <c r="D48" s="5" t="inlineStr">
        <is>
          <t xml:space="preserve">Natalie</t>
        </is>
      </c>
      <c r="E48" s="5" t="inlineStr">
        <is>
          <t xml:space="preserve">Pelvic</t>
        </is>
      </c>
      <c r="F48" s="5" t="inlineStr">
        <is>
          <t xml:space="preserve">666518</t>
        </is>
      </c>
      <c r="G48" s="5" t="inlineStr">
        <is>
          <t xml:space="preserve">Intact (SM)</t>
        </is>
      </c>
      <c r="H48" s="5" t="inlineStr">
        <is>
          <t xml:space="preserve">(no batch data)</t>
        </is>
      </c>
      <c r="I48" s="6" t="n">
        <v>45</v>
      </c>
      <c r="J48" s="6" t="n">
        <v>42</v>
      </c>
      <c r="K48" s="6" t="n">
        <v>3</v>
      </c>
      <c r="L48" s="15" t="n">
        <f aca="false">IFERROR(J48/I48,0)</f>
      </c>
      <c r="M48" s="16" t="inlineStr">
        <is>
          <t xml:space="preserve">1 ureter damage; 1 mesentery hole in critical area &gt;0.5"; 1 bowel-colon separation past critical area</t>
        </is>
      </c>
    </row>
    <row r="49" ht="13.5" customHeight="true">
      <c r="A49" s="5" t="inlineStr">
        <is>
          <t xml:space="preserve">2026-07-27</t>
        </is>
      </c>
      <c r="B49" s="5" t="inlineStr">
        <is>
          <t xml:space="preserve">Martins</t>
        </is>
      </c>
      <c r="C49" s="5" t="inlineStr">
        <is>
          <t xml:space="preserve">Toni Cruz</t>
        </is>
      </c>
      <c r="D49" s="5" t="inlineStr">
        <is>
          <t xml:space="preserve">Jesus</t>
        </is>
      </c>
      <c r="E49" s="5" t="inlineStr">
        <is>
          <t xml:space="preserve">Pelvic</t>
        </is>
      </c>
      <c r="F49" s="5" t="inlineStr">
        <is>
          <t xml:space="preserve">666541</t>
        </is>
      </c>
      <c r="G49" s="5" t="inlineStr">
        <is>
          <t xml:space="preserve">Intact</t>
        </is>
      </c>
      <c r="H49" s="5" t="inlineStr">
        <is>
          <t xml:space="preserve">5502512228</t>
        </is>
      </c>
      <c r="I49" s="6" t="n">
        <v>46</v>
      </c>
      <c r="J49" s="6" t="n">
        <v>45</v>
      </c>
      <c r="K49" s="6" t="n">
        <v>1</v>
      </c>
      <c r="L49" s="15" t="n">
        <f aca="false">IFERROR(J49/I49,0)</f>
      </c>
      <c r="M49" s="16" t="inlineStr">
        <is>
          <t xml:space="preserve">1 damaged membrane larger than 0.5"</t>
        </is>
      </c>
    </row>
    <row r="50" ht="54.0" customHeight="true">
      <c r="A50" s="5" t="inlineStr">
        <is>
          <t xml:space="preserve">2026-07-29</t>
        </is>
      </c>
      <c r="B50" s="5" t="inlineStr">
        <is>
          <t xml:space="preserve">Nahunta</t>
        </is>
      </c>
      <c r="C50" s="5" t="inlineStr">
        <is>
          <t xml:space="preserve">Kris</t>
        </is>
      </c>
      <c r="D50" s="5" t="inlineStr">
        <is>
          <t xml:space="preserve">Jordan Guthrie</t>
        </is>
      </c>
      <c r="E50" s="5" t="inlineStr">
        <is>
          <t xml:space="preserve">Thoracic</t>
        </is>
      </c>
      <c r="F50" s="5" t="inlineStr">
        <is>
          <t xml:space="preserve">666521</t>
        </is>
      </c>
      <c r="G50" s="5" t="inlineStr">
        <is>
          <t xml:space="preserve">Lung / heart</t>
        </is>
      </c>
      <c r="H50" s="5" t="inlineStr">
        <is>
          <t xml:space="preserve">5502512218</t>
        </is>
      </c>
      <c r="I50" s="6" t="n">
        <v>19</v>
      </c>
      <c r="J50" s="6" t="n">
        <v>6</v>
      </c>
      <c r="K50" s="6" t="n">
        <v>13</v>
      </c>
      <c r="L50" s="15" t="n">
        <f aca="false">IFERROR(J50/I50,0)</f>
      </c>
      <c r="M50" s="16" t="inlineStr">
        <is>
          <t xml:space="preserve">11 right-lung lacerations (mostly along the perimeter); 2 heart damage; 1 accepted with two sub-4cm perimeter lacerations that did not connect. Majority of damage attributed to the harvesting side.</t>
        </is>
      </c>
    </row>
    <row r="51" ht="13.5" customHeight="true">
      <c r="A51" s="5" t="inlineStr">
        <is>
          <t xml:space="preserve">2026-07-29</t>
        </is>
      </c>
      <c r="B51" s="5" t="inlineStr">
        <is>
          <t xml:space="preserve">Nahunta</t>
        </is>
      </c>
      <c r="C51" s="5" t="inlineStr">
        <is>
          <t xml:space="preserve">Kris</t>
        </is>
      </c>
      <c r="D51" s="5" t="inlineStr">
        <is>
          <t xml:space="preserve">Jordan Guthrie</t>
        </is>
      </c>
      <c r="E51" s="5" t="inlineStr">
        <is>
          <t xml:space="preserve">Pelvic</t>
        </is>
      </c>
      <c r="F51" s="5" t="inlineStr">
        <is>
          <t xml:space="preserve">666541</t>
        </is>
      </c>
      <c r="G51" s="5" t="inlineStr">
        <is>
          <t xml:space="preserve">Intact</t>
        </is>
      </c>
      <c r="H51" s="5" t="inlineStr">
        <is>
          <t xml:space="preserve">5502512218</t>
        </is>
      </c>
      <c r="I51" s="6" t="n">
        <v>1</v>
      </c>
      <c r="J51" s="6" t="n">
        <v>1</v>
      </c>
      <c r="K51" s="6" t="n">
        <v>0</v>
      </c>
      <c r="L51" s="15" t="n">
        <f aca="false">IFERROR(J51/I51,0)</f>
      </c>
      <c r="M51" s="16" t="inlineStr">
        <is>
          <t xml:space="preserve"/>
        </is>
      </c>
    </row>
    <row r="52" ht="27.0" customHeight="true">
      <c r="A52" s="5" t="inlineStr">
        <is>
          <t xml:space="preserve">2026-07-30</t>
        </is>
      </c>
      <c r="B52" s="5" t="inlineStr">
        <is>
          <t xml:space="preserve">Parks Family Meats</t>
        </is>
      </c>
      <c r="C52" s="5" t="inlineStr">
        <is>
          <t xml:space="preserve">Rasmin Mujanovic</t>
        </is>
      </c>
      <c r="D52" s="5" t="inlineStr">
        <is>
          <t xml:space="preserve">Natalie</t>
        </is>
      </c>
      <c r="E52" s="5" t="inlineStr">
        <is>
          <t xml:space="preserve">Pelvic</t>
        </is>
      </c>
      <c r="F52" s="5" t="inlineStr">
        <is>
          <t xml:space="preserve">666518</t>
        </is>
      </c>
      <c r="G52" s="5" t="inlineStr">
        <is>
          <t xml:space="preserve">Intact (SM)</t>
        </is>
      </c>
      <c r="H52" s="5" t="inlineStr">
        <is>
          <t xml:space="preserve">(no batch data)</t>
        </is>
      </c>
      <c r="I52" s="6" t="n">
        <v>10</v>
      </c>
      <c r="J52" s="6" t="n">
        <v>9</v>
      </c>
      <c r="K52" s="6" t="n">
        <v>1</v>
      </c>
      <c r="L52" s="15" t="n">
        <f aca="false">IFERROR(J52/I52,0)</f>
      </c>
      <c r="M52" s="16" t="inlineStr">
        <is>
          <t xml:space="preserve">1 pelvic block short (majority of pigs received were male → lower numbers)</t>
        </is>
      </c>
    </row>
    <row r="53" ht="13.5" customHeight="true">
      <c r="A53" s="5" t="inlineStr">
        <is>
          <t xml:space="preserve">2026-08-03</t>
        </is>
      </c>
      <c r="B53" s="5" t="inlineStr">
        <is>
          <t xml:space="preserve">Martins</t>
        </is>
      </c>
      <c r="C53" s="5" t="inlineStr">
        <is>
          <t xml:space="preserve">Toni Cruz</t>
        </is>
      </c>
      <c r="D53" s="5" t="inlineStr">
        <is>
          <t xml:space="preserve">Jesus</t>
        </is>
      </c>
      <c r="E53" s="5" t="inlineStr">
        <is>
          <t xml:space="preserve">Pelvic</t>
        </is>
      </c>
      <c r="F53" s="5" t="inlineStr">
        <is>
          <t xml:space="preserve">666541</t>
        </is>
      </c>
      <c r="G53" s="5" t="inlineStr">
        <is>
          <t xml:space="preserve">Intact</t>
        </is>
      </c>
      <c r="H53" s="5" t="inlineStr">
        <is>
          <t xml:space="preserve">5502512228</t>
        </is>
      </c>
      <c r="I53" s="6" t="n">
        <v>44</v>
      </c>
      <c r="J53" s="6" t="n">
        <v>44</v>
      </c>
      <c r="K53" s="6" t="n">
        <v>0</v>
      </c>
      <c r="L53" s="15" t="n">
        <f aca="false">IFERROR(J53/I53,0)</f>
      </c>
      <c r="M53" s="16" t="inlineStr">
        <is>
          <t xml:space="preserve"/>
        </is>
      </c>
    </row>
    <row r="54" ht="54.0" customHeight="true">
      <c r="A54" s="5" t="inlineStr">
        <is>
          <t xml:space="preserve">2026-08-05</t>
        </is>
      </c>
      <c r="B54" s="5" t="inlineStr">
        <is>
          <t xml:space="preserve">Nahunta</t>
        </is>
      </c>
      <c r="C54" s="5" t="inlineStr">
        <is>
          <t xml:space="preserve">Kris</t>
        </is>
      </c>
      <c r="D54" s="5" t="inlineStr">
        <is>
          <t xml:space="preserve">Jordan Guthrie</t>
        </is>
      </c>
      <c r="E54" s="5" t="inlineStr">
        <is>
          <t xml:space="preserve">Thoracic</t>
        </is>
      </c>
      <c r="F54" s="5" t="inlineStr">
        <is>
          <t xml:space="preserve">666521</t>
        </is>
      </c>
      <c r="G54" s="5" t="inlineStr">
        <is>
          <t xml:space="preserve">Lung / heart</t>
        </is>
      </c>
      <c r="H54" s="5" t="inlineStr">
        <is>
          <t xml:space="preserve">5502512218</t>
        </is>
      </c>
      <c r="I54" s="6" t="n">
        <v>15</v>
      </c>
      <c r="J54" s="6" t="n">
        <v>0</v>
      </c>
      <c r="K54" s="6" t="n">
        <v>15</v>
      </c>
      <c r="L54" s="15" t="n">
        <f aca="false">IFERROR(J54/I54,0)</f>
      </c>
      <c r="M54" s="16" t="inlineStr">
        <is>
          <t xml:space="preserve">11 right-lung lacerations (mostly along perimeter); 4 heart damage. Majority of damage harvesting-side; two units had no lung laceration but failed on heart.</t>
        </is>
      </c>
    </row>
    <row r="55" ht="13.5" customHeight="true">
      <c r="A55" s="5" t="inlineStr">
        <is>
          <t xml:space="preserve">2026-08-05</t>
        </is>
      </c>
      <c r="B55" s="5" t="inlineStr">
        <is>
          <t xml:space="preserve">Martins</t>
        </is>
      </c>
      <c r="C55" s="5" t="inlineStr">
        <is>
          <t xml:space="preserve">Toni Cruz</t>
        </is>
      </c>
      <c r="D55" s="5" t="inlineStr">
        <is>
          <t xml:space="preserve">Jesus</t>
        </is>
      </c>
      <c r="E55" s="5" t="inlineStr">
        <is>
          <t xml:space="preserve">Pelvic</t>
        </is>
      </c>
      <c r="F55" s="5" t="inlineStr">
        <is>
          <t xml:space="preserve">666541</t>
        </is>
      </c>
      <c r="G55" s="5" t="inlineStr">
        <is>
          <t xml:space="preserve">Intact</t>
        </is>
      </c>
      <c r="H55" s="5" t="inlineStr">
        <is>
          <t xml:space="preserve">5502512228</t>
        </is>
      </c>
      <c r="I55" s="6" t="n">
        <v>35</v>
      </c>
      <c r="J55" s="6" t="n">
        <v>33</v>
      </c>
      <c r="K55" s="6" t="n">
        <v>2</v>
      </c>
      <c r="L55" s="15" t="n">
        <f aca="false">IFERROR(J55/I55,0)</f>
      </c>
      <c r="M55" s="16" t="inlineStr">
        <is>
          <t xml:space="preserve">1 damaged membrane; 1 hole in bowel</t>
        </is>
      </c>
    </row>
    <row r="56" ht="13.5" customHeight="true">
      <c r="A56" s="5" t="inlineStr">
        <is>
          <t xml:space="preserve">2026-08-10</t>
        </is>
      </c>
      <c r="B56" s="5" t="inlineStr">
        <is>
          <t xml:space="preserve">Martins</t>
        </is>
      </c>
      <c r="C56" s="5" t="inlineStr">
        <is>
          <t xml:space="preserve">Toni Cruz</t>
        </is>
      </c>
      <c r="D56" s="5" t="inlineStr">
        <is>
          <t xml:space="preserve">Jesus</t>
        </is>
      </c>
      <c r="E56" s="5" t="inlineStr">
        <is>
          <t xml:space="preserve">Pelvic</t>
        </is>
      </c>
      <c r="F56" s="5" t="inlineStr">
        <is>
          <t xml:space="preserve">666506</t>
        </is>
      </c>
      <c r="G56" s="5" t="inlineStr">
        <is>
          <t xml:space="preserve">Non-intact</t>
        </is>
      </c>
      <c r="H56" s="5" t="inlineStr">
        <is>
          <t xml:space="preserve">5502523266</t>
        </is>
      </c>
      <c r="I56" s="6" t="n">
        <v>8</v>
      </c>
      <c r="J56" s="6" t="n">
        <v>8</v>
      </c>
      <c r="K56" s="6" t="n">
        <v>0</v>
      </c>
      <c r="L56" s="15" t="n">
        <f aca="false">IFERROR(J56/I56,0)</f>
      </c>
      <c r="M56" s="16" t="inlineStr">
        <is>
          <t xml:space="preserve"/>
        </is>
      </c>
    </row>
    <row r="57" ht="13.5" customHeight="true">
      <c r="A57" s="5" t="inlineStr">
        <is>
          <t xml:space="preserve">2026-08-10</t>
        </is>
      </c>
      <c r="B57" s="5" t="inlineStr">
        <is>
          <t xml:space="preserve">Martins</t>
        </is>
      </c>
      <c r="C57" s="5" t="inlineStr">
        <is>
          <t xml:space="preserve">Toni Cruz</t>
        </is>
      </c>
      <c r="D57" s="5" t="inlineStr">
        <is>
          <t xml:space="preserve">Jesus</t>
        </is>
      </c>
      <c r="E57" s="5" t="inlineStr">
        <is>
          <t xml:space="preserve">Pelvic</t>
        </is>
      </c>
      <c r="F57" s="5" t="inlineStr">
        <is>
          <t xml:space="preserve">666541</t>
        </is>
      </c>
      <c r="G57" s="5" t="inlineStr">
        <is>
          <t xml:space="preserve">Intact</t>
        </is>
      </c>
      <c r="H57" s="5" t="inlineStr">
        <is>
          <t xml:space="preserve">5502523269</t>
        </is>
      </c>
      <c r="I57" s="6" t="n">
        <v>43</v>
      </c>
      <c r="J57" s="6" t="n">
        <v>41</v>
      </c>
      <c r="K57" s="6" t="n">
        <v>2</v>
      </c>
      <c r="L57" s="15" t="n">
        <f aca="false">IFERROR(J57/I57,0)</f>
      </c>
      <c r="M57" s="16" t="inlineStr">
        <is>
          <t xml:space="preserve">2 urethra damage</t>
        </is>
      </c>
    </row>
    <row r="58" ht="13.5" customHeight="true">
      <c r="A58" s="5" t="inlineStr">
        <is>
          <t xml:space="preserve">2026-08-10</t>
        </is>
      </c>
      <c r="B58" s="5" t="inlineStr">
        <is>
          <t xml:space="preserve">Parks Family Meats</t>
        </is>
      </c>
      <c r="C58" s="5" t="inlineStr">
        <is>
          <t xml:space="preserve">Rasmin Mujanovic</t>
        </is>
      </c>
      <c r="D58" s="5" t="inlineStr">
        <is>
          <t xml:space="preserve">Natalie</t>
        </is>
      </c>
      <c r="E58" s="5" t="inlineStr">
        <is>
          <t xml:space="preserve">Pelvic</t>
        </is>
      </c>
      <c r="F58" s="5" t="inlineStr">
        <is>
          <t xml:space="preserve">666541</t>
        </is>
      </c>
      <c r="G58" s="5" t="inlineStr">
        <is>
          <t xml:space="preserve">Intact</t>
        </is>
      </c>
      <c r="H58" s="5" t="inlineStr">
        <is>
          <t xml:space="preserve">(no batch data)</t>
        </is>
      </c>
      <c r="I58" s="6" t="n">
        <v>10</v>
      </c>
      <c r="J58" s="6" t="n">
        <v>10</v>
      </c>
      <c r="K58" s="6" t="n">
        <v>0</v>
      </c>
      <c r="L58" s="15" t="n">
        <f aca="false">IFERROR(J58/I58,0)</f>
      </c>
      <c r="M58" s="16" t="inlineStr">
        <is>
          <t xml:space="preserve">No failures this day.</t>
        </is>
      </c>
    </row>
    <row r="59" ht="40.0" customHeight="true">
      <c r="A59" s="5" t="inlineStr">
        <is>
          <t xml:space="preserve">2026-08-12</t>
        </is>
      </c>
      <c r="B59" s="5" t="inlineStr">
        <is>
          <t xml:space="preserve">Nahunta</t>
        </is>
      </c>
      <c r="C59" s="5" t="inlineStr">
        <is>
          <t xml:space="preserve">Kris</t>
        </is>
      </c>
      <c r="D59" s="5" t="inlineStr">
        <is>
          <t xml:space="preserve">Jordan Guthrie</t>
        </is>
      </c>
      <c r="E59" s="5" t="inlineStr">
        <is>
          <t xml:space="preserve">Thoracic</t>
        </is>
      </c>
      <c r="F59" s="5" t="inlineStr">
        <is>
          <t xml:space="preserve">666521</t>
        </is>
      </c>
      <c r="G59" s="5" t="inlineStr">
        <is>
          <t xml:space="preserve">Lung / heart</t>
        </is>
      </c>
      <c r="H59" s="5" t="inlineStr">
        <is>
          <t xml:space="preserve">5502523283</t>
        </is>
      </c>
      <c r="I59" s="6" t="n">
        <v>13</v>
      </c>
      <c r="J59" s="6" t="n">
        <v>2</v>
      </c>
      <c r="K59" s="6" t="n">
        <v>11</v>
      </c>
      <c r="L59" s="15" t="n">
        <f aca="false">IFERROR(J59/I59,0)</f>
      </c>
      <c r="M59" s="16" t="inlineStr">
        <is>
          <t xml:space="preserve">9 right-lung lacerations; 3 heart damage (breakdown sums to 12 vs 11 recorded). No left-lung damage seen; requested Ricardo shadow next visit.</t>
        </is>
      </c>
    </row>
    <row r="60" ht="40.0" customHeight="true">
      <c r="A60" s="5" t="inlineStr">
        <is>
          <t xml:space="preserve">2026-08-12</t>
        </is>
      </c>
      <c r="B60" s="5" t="inlineStr">
        <is>
          <t xml:space="preserve">Nahunta</t>
        </is>
      </c>
      <c r="C60" s="5" t="inlineStr">
        <is>
          <t xml:space="preserve">Kris</t>
        </is>
      </c>
      <c r="D60" s="5" t="inlineStr">
        <is>
          <t xml:space="preserve">Jordan Guthrie</t>
        </is>
      </c>
      <c r="E60" s="5" t="inlineStr">
        <is>
          <t xml:space="preserve">Pelvic</t>
        </is>
      </c>
      <c r="F60" s="5" t="inlineStr">
        <is>
          <t xml:space="preserve">666541</t>
        </is>
      </c>
      <c r="G60" s="5" t="inlineStr">
        <is>
          <t xml:space="preserve">Intact</t>
        </is>
      </c>
      <c r="H60" s="5" t="inlineStr">
        <is>
          <t xml:space="preserve">5502523283</t>
        </is>
      </c>
      <c r="I60" s="6" t="n">
        <v>13</v>
      </c>
      <c r="J60" s="6" t="n">
        <v>1</v>
      </c>
      <c r="K60" s="6" t="n">
        <v>12</v>
      </c>
      <c r="L60" s="15" t="n">
        <f aca="false">IFERROR(J60/I60,0)</f>
      </c>
      <c r="M60" s="16" t="inlineStr">
        <is>
          <t xml:space="preserve">Pelvic deprioritized — Jordan harvests other components first; no per-defect breakdown recorded (PROVISIONAL — confirm)</t>
        </is>
      </c>
    </row>
    <row r="61" ht="27.0" customHeight="true">
      <c r="A61" s="5" t="inlineStr">
        <is>
          <t xml:space="preserve">2026-08-14</t>
        </is>
      </c>
      <c r="B61" s="5" t="inlineStr">
        <is>
          <t xml:space="preserve">Parks Family Meats</t>
        </is>
      </c>
      <c r="C61" s="5" t="inlineStr">
        <is>
          <t xml:space="preserve">Rasmin Mujanovic</t>
        </is>
      </c>
      <c r="D61" s="5" t="inlineStr">
        <is>
          <t xml:space="preserve">Natalie</t>
        </is>
      </c>
      <c r="E61" s="5" t="inlineStr">
        <is>
          <t xml:space="preserve">Pelvic</t>
        </is>
      </c>
      <c r="F61" s="5" t="inlineStr">
        <is>
          <t xml:space="preserve">666541</t>
        </is>
      </c>
      <c r="G61" s="5" t="inlineStr">
        <is>
          <t xml:space="preserve">Intact</t>
        </is>
      </c>
      <c r="H61" s="5" t="inlineStr">
        <is>
          <t xml:space="preserve">(no batch data)</t>
        </is>
      </c>
      <c r="I61" s="6" t="n">
        <v>23</v>
      </c>
      <c r="J61" s="6" t="n">
        <v>22</v>
      </c>
      <c r="K61" s="6" t="n">
        <v>1</v>
      </c>
      <c r="L61" s="15" t="n">
        <f aca="false">IFERROR(J61/I61,0)</f>
      </c>
      <c r="M61" s="16" t="inlineStr">
        <is>
          <t xml:space="preserve">Bowel separated from mesentery past the critical point</t>
        </is>
      </c>
    </row>
    <row r="62" ht="13.5" customHeight="true">
      <c r="A62" s="5" t="inlineStr">
        <is>
          <t xml:space="preserve">2026-08-17</t>
        </is>
      </c>
      <c r="B62" s="5" t="inlineStr">
        <is>
          <t xml:space="preserve">Martins</t>
        </is>
      </c>
      <c r="C62" s="5" t="inlineStr">
        <is>
          <t xml:space="preserve">Toni Cruz</t>
        </is>
      </c>
      <c r="D62" s="5" t="inlineStr">
        <is>
          <t xml:space="preserve">Jesus</t>
        </is>
      </c>
      <c r="E62" s="5" t="inlineStr">
        <is>
          <t xml:space="preserve">Pelvic</t>
        </is>
      </c>
      <c r="F62" s="5" t="inlineStr">
        <is>
          <t xml:space="preserve">666506</t>
        </is>
      </c>
      <c r="G62" s="5" t="inlineStr">
        <is>
          <t xml:space="preserve">Non-intact</t>
        </is>
      </c>
      <c r="H62" s="5" t="inlineStr">
        <is>
          <t xml:space="preserve">5502523266</t>
        </is>
      </c>
      <c r="I62" s="6" t="n">
        <v>5</v>
      </c>
      <c r="J62" s="6" t="n">
        <v>5</v>
      </c>
      <c r="K62" s="6" t="n">
        <v>0</v>
      </c>
      <c r="L62" s="15" t="n">
        <f aca="false">IFERROR(J62/I62,0)</f>
      </c>
      <c r="M62" s="16" t="inlineStr">
        <is>
          <t xml:space="preserve"/>
        </is>
      </c>
    </row>
    <row r="63" ht="27.0" customHeight="true">
      <c r="A63" s="5" t="inlineStr">
        <is>
          <t xml:space="preserve">2026-08-17</t>
        </is>
      </c>
      <c r="B63" s="5" t="inlineStr">
        <is>
          <t xml:space="preserve">Martins</t>
        </is>
      </c>
      <c r="C63" s="5" t="inlineStr">
        <is>
          <t xml:space="preserve">Toni Cruz</t>
        </is>
      </c>
      <c r="D63" s="5" t="inlineStr">
        <is>
          <t xml:space="preserve">Jesus</t>
        </is>
      </c>
      <c r="E63" s="5" t="inlineStr">
        <is>
          <t xml:space="preserve">Pelvic</t>
        </is>
      </c>
      <c r="F63" s="5" t="inlineStr">
        <is>
          <t xml:space="preserve">666541</t>
        </is>
      </c>
      <c r="G63" s="5" t="inlineStr">
        <is>
          <t xml:space="preserve">Intact</t>
        </is>
      </c>
      <c r="H63" s="5" t="inlineStr">
        <is>
          <t xml:space="preserve">5502523269</t>
        </is>
      </c>
      <c r="I63" s="6" t="n">
        <v>15</v>
      </c>
      <c r="J63" s="6" t="n">
        <v>14</v>
      </c>
      <c r="K63" s="6" t="n">
        <v>1</v>
      </c>
      <c r="L63" s="15" t="n">
        <f aca="false">IFERROR(J63/I63,0)</f>
      </c>
      <c r="M63" s="16" t="inlineStr">
        <is>
          <t xml:space="preserve">1 hole in bowel (ran out of pigs, 3-hr wait, truck late)</t>
        </is>
      </c>
    </row>
    <row r="64" ht="54.0" customHeight="true">
      <c r="A64" s="5" t="inlineStr">
        <is>
          <t xml:space="preserve">2026-08-19</t>
        </is>
      </c>
      <c r="B64" s="5" t="inlineStr">
        <is>
          <t xml:space="preserve">Nahunta</t>
        </is>
      </c>
      <c r="C64" s="5" t="inlineStr">
        <is>
          <t xml:space="preserve">Kris</t>
        </is>
      </c>
      <c r="D64" s="5" t="inlineStr">
        <is>
          <t xml:space="preserve">Jordan Guthrie</t>
        </is>
      </c>
      <c r="E64" s="5" t="inlineStr">
        <is>
          <t xml:space="preserve">Thoracic</t>
        </is>
      </c>
      <c r="F64" s="5" t="inlineStr">
        <is>
          <t xml:space="preserve">666521</t>
        </is>
      </c>
      <c r="G64" s="5" t="inlineStr">
        <is>
          <t xml:space="preserve">Lung / heart</t>
        </is>
      </c>
      <c r="H64" s="5" t="inlineStr">
        <is>
          <t xml:space="preserve">5502523283</t>
        </is>
      </c>
      <c r="I64" s="6" t="n">
        <v>29</v>
      </c>
      <c r="J64" s="6" t="n">
        <v>6</v>
      </c>
      <c r="K64" s="6" t="n">
        <v>23</v>
      </c>
      <c r="L64" s="15" t="n">
        <f aca="false">IFERROR(J64/I64,0)</f>
      </c>
      <c r="M64" s="16" t="inlineStr">
        <is>
          <t xml:space="preserve">11 right-lung lacerations; 12 heart damage. Ricardo meeting reduced lung lacerations only until first break; heart lacerations (inspector-side) now the next gap.</t>
        </is>
      </c>
    </row>
    <row r="65"/>
    <row r="66" ht="18" customHeight="true">
      <c r="A66" s="3" t="inlineStr">
        <is>
          <t xml:space="preserve">TOTALS BY TISSUE TYPE</t>
        </is>
      </c>
    </row>
    <row r="67">
      <c r="A67" s="11" t="inlineStr">
        <is>
          <t xml:space="preserve">Tissue Type</t>
        </is>
      </c>
      <c r="I67" s="11" t="inlineStr">
        <is>
          <t xml:space="preserve"># Inspected</t>
        </is>
      </c>
      <c r="J67" s="11" t="inlineStr">
        <is>
          <t xml:space="preserve"># Pass</t>
        </is>
      </c>
      <c r="K67" s="11" t="inlineStr">
        <is>
          <t xml:space="preserve"># Fail</t>
        </is>
      </c>
      <c r="L67" s="11" t="inlineStr">
        <is>
          <t xml:space="preserve">First-Pass Yield</t>
        </is>
      </c>
    </row>
    <row r="68">
      <c r="A68" s="12" t="inlineStr">
        <is>
          <t xml:space="preserve">Pelvic</t>
        </is>
      </c>
      <c r="I68" s="6" t="n">
        <f aca="false">SUMIF($E$6:$E$64,"Pelvic",$I$6:$I$64)</f>
      </c>
      <c r="J68" s="6" t="n">
        <f aca="false">SUMIF($E$6:$E$64,"Pelvic",$J$6:$J$64)</f>
      </c>
      <c r="K68" s="6" t="n">
        <f aca="false">SUMIF($E$6:$E$64,"Pelvic",$K$6:$K$64)</f>
      </c>
      <c r="L68" s="15" t="n">
        <f aca="false">IFERROR(J68/I68,0)</f>
      </c>
    </row>
    <row r="69">
      <c r="A69" s="12" t="inlineStr">
        <is>
          <t xml:space="preserve">Thoracic</t>
        </is>
      </c>
      <c r="I69" s="6" t="n">
        <f aca="false">SUMIF($E$6:$E$64,"Thoracic",$I$6:$I$64)</f>
      </c>
      <c r="J69" s="6" t="n">
        <f aca="false">SUMIF($E$6:$E$64,"Thoracic",$J$6:$J$64)</f>
      </c>
      <c r="K69" s="6" t="n">
        <f aca="false">SUMIF($E$6:$E$64,"Thoracic",$K$6:$K$64)</f>
      </c>
      <c r="L69" s="15" t="n">
        <f aca="false">IFERROR(J69/I69,0)</f>
      </c>
    </row>
    <row r="70">
      <c r="A70" s="12" t="inlineStr">
        <is>
          <t xml:space="preserve">GRAND TOTAL (all tissue types)</t>
        </is>
      </c>
      <c r="I70" s="6" t="n">
        <f aca="false">SUM($I$6:$I$64)</f>
      </c>
      <c r="J70" s="6" t="n">
        <f aca="false">SUM($J$6:$J$64)</f>
      </c>
      <c r="K70" s="6" t="n">
        <f aca="false">SUM($K$6:$K$64)</f>
      </c>
      <c r="L70" s="15" t="n">
        <f aca="false">IFERROR(J70/I70,0)</f>
      </c>
    </row>
    <row r="71"/>
    <row r="72" ht="18" customHeight="true">
      <c r="A72" s="3" t="inlineStr">
        <is>
          <t xml:space="preserve">ATM RECEIPT COMPARISON</t>
        </is>
      </c>
    </row>
    <row r="73" ht="30" customHeight="true">
      <c r="A73" s="20" t="inlineStr">
        <is>
          <t xml:space="preserve">Reserved for ATM (post-freeze receipt) inspection data. ATM data is no longer batch/lot-linked, so it will be compared by tissue type / part and time window rather than by lot. Populated when ATM data arrives.</t>
        </is>
      </c>
    </row>
    <row r="74"/>
    <row r="75" ht="18" customHeight="true">
      <c r="A75" s="3" t="inlineStr">
        <is>
          <t xml:space="preserve">NOTES &amp; DATA CONVENTIONS</t>
        </is>
      </c>
    </row>
    <row r="76" ht="60.0" customHeight="true">
      <c r="A76" s="19" t="inlineStr">
        <is>
          <t xml:space="preserve">1. 666506 = non-intact</t>
        </is>
      </c>
      <c r="B76" s="20" t="inlineStr">
        <is>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is>
      </c>
    </row>
    <row r="77" ht="60.0" customHeight="true">
      <c r="A77" s="19" t="inlineStr">
        <is>
          <t xml:space="preserve">2. Different lot suffixes for intact vs non-intact</t>
        </is>
      </c>
      <c r="B77" s="20" t="inlineStr">
        <is>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is>
      </c>
    </row>
    <row r="78" ht="60.0" customHeight="true">
      <c r="A78" s="19" t="inlineStr">
        <is>
          <t xml:space="preserve">3. 'Ran out of time' event on 04/20</t>
        </is>
      </c>
      <c r="B78" s="20" t="inlineStr">
        <is>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is>
      </c>
    </row>
    <row r="79" ht="60.0" customHeight="true">
      <c r="A79" s="19" t="inlineStr">
        <is>
          <t xml:space="preserve">4. 'Damaged urethra' dominates Visit 3</t>
        </is>
      </c>
      <c r="B79" s="20" t="inlineStr">
        <is>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is>
      </c>
    </row>
    <row r="80" ht="60.0" customHeight="true">
      <c r="A80" s="19" t="inlineStr">
        <is>
          <t xml:space="preserve">5. Long truck wait on 05/04 (Visit 3)</t>
        </is>
      </c>
      <c r="B80" s="20" t="inlineStr">
        <is>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is>
      </c>
    </row>
    <row r="81" ht="60.0" customHeight="true">
      <c r="A81" s="19" t="inlineStr">
        <is>
          <t xml:space="preserve">6. Source file typos</t>
        </is>
      </c>
      <c r="B81" s="20" t="inlineStr">
        <is>
          <t xml:space="preserve">Source tally sheets carry '25026' instead of '2026' in the Date and Kill Date fields (Harvest Date is correct). Not reflected here — clean dates used throughout. One-line correction in the tally-sheet template would fix it going forward.</t>
        </is>
      </c>
    </row>
    <row r="82" ht="60.0" customHeight="true">
      <c r="A82" s="19" t="inlineStr">
        <is>
          <t xml:space="preserve">7. Stage-to-stage scope</t>
        </is>
      </c>
      <c r="B82" s="20" t="inlineStr">
        <is>
          <t xml:space="preserve">Three lots now have BOTH SH and ATM data: 5502378434, 5502391862, and 5502404928. The 666506 non-intact lots remain untracked at ATM. As lots accumulate, the SH-vs-ATM yield gap is the cleanest available proxy for freeze/thaw/transport damage.</t>
        </is>
      </c>
    </row>
    <row r="83" ht="60.0" customHeight="true">
      <c r="A83" s="19" t="inlineStr">
        <is>
          <t xml:space="preserve">8. Inspection coverage</t>
        </is>
      </c>
      <c r="B83" s="20" t="inlineStr">
        <is>
          <t xml:space="preserve">59 part-inspections across 39 visit-days and 3 slaughterhouses (Martins ×23, Parks ×12, Nahunta ×4), Apr 13 – Aug 19 2026. Tissue types: Pelvic (parts 666541/666506/666518) and Thoracic (666521). To extend, append rows to the log; the SUMIF/SUM ranges auto-cover them.</t>
        </is>
      </c>
    </row>
    <row r="84" ht="60.0" customHeight="true">
      <c r="A84" s="19" t="inlineStr">
        <is>
          <t xml:space="preserve">9. Lot 5502421192 reused on the 05/27 sheet</t>
        </is>
      </c>
      <c r="B84" s="20" t="inlineStr">
        <is>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is>
      </c>
    </row>
    <row r="85" ht="60.0" customHeight="true">
      <c r="A85" s="19" t="inlineStr">
        <is>
          <t xml:space="preserve">10. New slaughterhouse &amp; inspection team (Parks, 05/28)</t>
        </is>
      </c>
      <c r="B85" s="20" t="inlineStr">
        <is>
          <t xml:space="preserve">First SH-floor inspection at Parks Family Meats, with a new ATM inspector (Rasmin Mujanovic) and new SH tech (Natalie) vs. Toni Cruz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is>
      </c>
    </row>
    <row r="86" ht="60.0" customHeight="true">
      <c r="A86" s="19" t="inlineStr">
        <is>
          <t xml:space="preserve">11. Visit 7 harvest-date split (06/01 vs 06/03)</t>
        </is>
      </c>
      <c r="B86" s="20" t="inlineStr">
        <is>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is>
      </c>
    </row>
    <row r="87" ht="60.0" customHeight="true">
      <c r="A87" s="19" t="inlineStr">
        <is>
          <t xml:space="preserve">12. New visits 7 (Martins) &amp; 8 (Parks)</t>
        </is>
      </c>
      <c r="B87" s="20" t="inlineStr">
        <is>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is>
      </c>
    </row>
    <row r="88" ht="60.0" customHeight="true">
      <c r="A88" s="19" t="inlineStr">
        <is>
          <t xml:space="preserve">13. New visits 9–12 (06/08–06/24)</t>
        </is>
      </c>
      <c r="B88" s="20"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row>
    <row r="89" ht="60.0" customHeight="true">
      <c r="A89" s="19" t="inlineStr">
        <is>
          <t xml:space="preserve">14. Lot-number carry-over recurs (Visits 9 &amp; 12)</t>
        </is>
      </c>
      <c r="B89" s="20"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row>
    <row r="90" ht="60.0" customHeight="true">
      <c r="A90" s="19" t="inlineStr">
        <is>
          <t xml:space="preserve">15. Visit 10 (06/15) — two intact tally lines combined; no non-intact</t>
        </is>
      </c>
      <c r="B90" s="20"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row>
    <row r="91" ht="60.0" customHeight="true">
      <c r="A91" s="19" t="inlineStr">
        <is>
          <t xml:space="preserve">16. Visit 11 (06/16 Parks) — heavy upstream miscut losses</t>
        </is>
      </c>
      <c r="B91" s="20"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row>
    <row r="92" ht="60.0" customHeight="true">
      <c r="A92" s="19" t="inlineStr">
        <is>
          <t xml:space="preserve">17. New Parks visits 13 (06/22) &amp; 14 (06/25)</t>
        </is>
      </c>
      <c r="B92" s="20"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row>
    <row r="93" ht="60.0" customHeight="true">
      <c r="A93" s="19" t="inlineStr">
        <is>
          <t xml:space="preserve">18. New visits 15–19 (06/29–07/13); two Parks fail-count corrections</t>
        </is>
      </c>
      <c r="B93" s="20" t="inlineStr">
        <is>
          <t xml:space="preserve">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Cruz, the standing Martins inspector.</t>
        </is>
      </c>
    </row>
    <row r="94" ht="60.0" customHeight="true">
      <c r="A94" s="19" t="inlineStr">
        <is>
          <t xml:space="preserve">19. Visit 19 (Parks) harvest-date ambiguity</t>
        </is>
      </c>
      <c r="B94" s="20" t="inlineStr">
        <is>
          <t xml:space="preserve">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is>
      </c>
    </row>
    <row r="95" ht="60.0" customHeight="true">
      <c r="A95" s="19" t="inlineStr">
        <is>
          <t xml:space="preserve">20. New visits 20–23 (07/20–07/30); first thoracic &amp; new slaughterhouse</t>
        </is>
      </c>
      <c r="B95" s="20" t="inlineStr">
        <is>
          <t xml:space="preserve">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Guthrie),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is>
      </c>
    </row>
    <row r="96" ht="60.0" customHeight="true">
      <c r="A96" s="19" t="inlineStr">
        <is>
          <t xml:space="preserve">21. Visit 20 (07/20 Martins 666541) count discrepancy</t>
        </is>
      </c>
      <c r="B96" s="20" t="inlineStr">
        <is>
          <t xml:space="preserve">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is>
      </c>
    </row>
    <row r="97" ht="60.0" customHeight="true">
      <c r="A97" s="19" t="inlineStr">
        <is>
          <t xml:space="preserve">22. Workbook redesign</t>
        </is>
      </c>
      <c r="B97" s="20" t="inlineStr">
        <is>
          <t xml:space="preserve">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is>
      </c>
    </row>
    <row r="98" ht="60.0" customHeight="true">
      <c r="A98" s="19" t="inlineStr">
        <is>
          <t xml:space="preserve">23. August batch (07/16–08/19) &amp; de-duplication</t>
        </is>
      </c>
      <c r="B98" s="20" t="inlineStr">
        <is>
          <t xml:space="preserve">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is>
      </c>
    </row>
    <row r="99" ht="46.0" customHeight="true">
      <c r="A99" s="19" t="inlineStr">
        <is>
          <t xml:space="preserve">24. Parks spec transition 666518 → 666541</t>
        </is>
      </c>
      <c r="B99" s="20" t="inlineStr">
        <is>
          <t xml:space="preserve">Parks pelvic blocks are now received under PN 666541 (from 08/10); earlier Parks visits used 668518 → 666518. Both are Pelvic tissue; the by-part view now shows 666541 at Martins, Parks and Nahunta.</t>
        </is>
      </c>
    </row>
    <row r="100" ht="60.0" customHeight="true">
      <c r="A100" s="19" t="inlineStr">
        <is>
          <t xml:space="preserve">25. Nahunta thoracic (666521) trend &amp; pelvic line</t>
        </is>
      </c>
      <c r="B100" s="20" t="inlineStr">
        <is>
          <t xml:space="preserve">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is>
      </c>
    </row>
  </sheetData>
  <mergeCells count="32">
    <mergeCell ref="A1:M1"/>
    <mergeCell ref="A2:M2"/>
    <mergeCell ref="A4:M4"/>
    <mergeCell ref="A66:M66"/>
    <mergeCell ref="A72:M72"/>
    <mergeCell ref="A73:M73"/>
    <mergeCell ref="A75:M75"/>
    <mergeCell ref="B76:M76"/>
    <mergeCell ref="B77:M77"/>
    <mergeCell ref="B78:M78"/>
    <mergeCell ref="B79:M79"/>
    <mergeCell ref="B80:M80"/>
    <mergeCell ref="B81:M81"/>
    <mergeCell ref="B82:M82"/>
    <mergeCell ref="B83:M83"/>
    <mergeCell ref="B84:M84"/>
    <mergeCell ref="B85:M85"/>
    <mergeCell ref="B86:M86"/>
    <mergeCell ref="B87:M87"/>
    <mergeCell ref="B88:M88"/>
    <mergeCell ref="B89:M89"/>
    <mergeCell ref="B90:M90"/>
    <mergeCell ref="B91:M91"/>
    <mergeCell ref="B92:M92"/>
    <mergeCell ref="B93:M93"/>
    <mergeCell ref="B94:M94"/>
    <mergeCell ref="B95:M95"/>
    <mergeCell ref="B96:M96"/>
    <mergeCell ref="B97:M97"/>
    <mergeCell ref="B98:M98"/>
    <mergeCell ref="B99:M99"/>
    <mergeCell ref="B100:M100"/>
  </mergeCells>
  <conditionalFormatting sqref="L6:L64">
    <cfRule type="colorScale" priority="1">
      <colorScale>
        <cfvo type="num" val="0.6"/>
        <cfvo type="num" val="0.85"/>
        <cfvo type="num" val="1"/>
        <color rgb="FFF8696B"/>
        <color rgb="FFFFEB84"/>
        <color rgb="FF63BE7B"/>
      </colorScale>
    </cfRule>
  </conditionalFormatting>
  <pageMargins left="0.5" right="0.5" top="0.6" bottom="0.6"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38"/>
    <col collapsed="false" customWidth="true" hidden="false" outlineLevel="0" max="2" min="2" style="22" width="4"/>
    <col collapsed="false" customWidth="true" hidden="false" outlineLevel="0" max="3" min="3" style="22" width="60"/>
    <col collapsed="false" customWidth="true" hidden="false" outlineLevel="0" max="4" min="4" style="22" width="4"/>
    <col collapsed="false" customWidth="true" hidden="false" outlineLevel="0" max="5" min="5" style="22" width="50"/>
    <col collapsed="false" customWidth="false" hidden="false" outlineLevel="0" max="16384" min="6" style="22" width="8.67"/>
  </cols>
  <sheetData>
    <row r="1" customFormat="false" ht="19.5" hidden="false" customHeight="true" outlineLevel="0" collapsed="false">
      <c r="A1" s="1" t="s">
        <v>245</v>
      </c>
      <c r="B1" s="1"/>
      <c r="C1" s="1"/>
      <c r="D1" s="1"/>
      <c r="E1" s="1"/>
      <c r="F1" s="1"/>
    </row>
    <row r="2" customFormat="false" ht="34.5" hidden="false" customHeight="true" outlineLevel="0" collapsed="false">
      <c r="A2" s="26" t="s">
        <v>246</v>
      </c>
      <c r="B2" s="26"/>
      <c r="C2" s="26"/>
      <c r="D2" s="26"/>
      <c r="E2" s="26"/>
      <c r="F2" s="26"/>
    </row>
    <row r="4" customFormat="false" ht="24" hidden="false" customHeight="true" outlineLevel="0" collapsed="false">
      <c r="A4" s="3" t="s">
        <v>247</v>
      </c>
      <c r="B4" s="3"/>
      <c r="C4" s="3"/>
      <c r="D4" s="3"/>
      <c r="E4" s="3"/>
    </row>
    <row r="5" customFormat="false" ht="15" hidden="false" customHeight="true" outlineLevel="0" collapsed="false">
      <c r="A5" s="17" t="s">
        <v>248</v>
      </c>
      <c r="C5" s="17" t="s">
        <v>249</v>
      </c>
      <c r="E5" s="17" t="s">
        <v>250</v>
      </c>
    </row>
    <row r="6" customFormat="false" ht="18" hidden="false" customHeight="true" outlineLevel="0" collapsed="false">
      <c r="C6" s="27" t="s">
        <v>24</v>
      </c>
      <c r="E6" s="28" t="s">
        <v>251</v>
      </c>
    </row>
    <row r="7" customFormat="false" ht="18" hidden="false" customHeight="true" outlineLevel="0" collapsed="false">
      <c r="C7" s="27"/>
      <c r="E7" s="28"/>
    </row>
    <row r="8" customFormat="false" ht="18" hidden="false" customHeight="true" outlineLevel="0" collapsed="false">
      <c r="C8" s="27"/>
      <c r="E8" s="28"/>
    </row>
    <row r="9" customFormat="false" ht="18" hidden="false" customHeight="true" outlineLevel="0" collapsed="false">
      <c r="C9" s="27"/>
      <c r="E9" s="28"/>
    </row>
    <row r="10" customFormat="false" ht="18" hidden="false" customHeight="true" outlineLevel="0" collapsed="false">
      <c r="C10" s="27"/>
      <c r="E10" s="28"/>
    </row>
    <row r="11" customFormat="false" ht="18" hidden="false" customHeight="true" outlineLevel="0" collapsed="false">
      <c r="C11" s="27"/>
      <c r="E11" s="28"/>
    </row>
    <row r="12" customFormat="false" ht="18" hidden="false" customHeight="true" outlineLevel="0" collapsed="false">
      <c r="C12" s="27"/>
      <c r="E12" s="28"/>
    </row>
    <row r="13" customFormat="false" ht="18" hidden="false" customHeight="true" outlineLevel="0" collapsed="false">
      <c r="C13" s="27"/>
      <c r="E13" s="28"/>
    </row>
    <row r="14" customFormat="false" ht="18" hidden="false" customHeight="true" outlineLevel="0" collapsed="false">
      <c r="C14" s="27"/>
      <c r="E14" s="28"/>
    </row>
    <row r="15" customFormat="false" ht="18" hidden="false" customHeight="true" outlineLevel="0" collapsed="false">
      <c r="C15" s="27"/>
      <c r="E15" s="28"/>
    </row>
    <row r="16" customFormat="false" ht="18" hidden="false" customHeight="true" outlineLevel="0" collapsed="false">
      <c r="C16" s="27"/>
      <c r="E16" s="28"/>
    </row>
    <row r="17" customFormat="false" ht="18" hidden="false" customHeight="true" outlineLevel="0" collapsed="false">
      <c r="C17" s="27"/>
      <c r="E17" s="28"/>
    </row>
    <row r="18" customFormat="false" ht="18" hidden="false" customHeight="true" outlineLevel="0" collapsed="false">
      <c r="C18" s="27"/>
      <c r="E18" s="28"/>
    </row>
    <row r="19" customFormat="false" ht="18" hidden="false" customHeight="true" outlineLevel="0" collapsed="false">
      <c r="C19" s="27"/>
      <c r="E19" s="28"/>
    </row>
    <row r="20" customFormat="false" ht="18" hidden="false" customHeight="true" outlineLevel="0" collapsed="false">
      <c r="C20" s="27"/>
      <c r="E20" s="28"/>
    </row>
    <row r="21" customFormat="false" ht="18" hidden="false" customHeight="true" outlineLevel="0" collapsed="false">
      <c r="C21" s="27"/>
      <c r="E21" s="28"/>
    </row>
    <row r="22" customFormat="false" ht="18" hidden="false" customHeight="true" outlineLevel="0" collapsed="false">
      <c r="C22" s="27"/>
      <c r="E22" s="28"/>
    </row>
    <row r="23" customFormat="false" ht="18" hidden="false" customHeight="true" outlineLevel="0" collapsed="false">
      <c r="C23" s="27"/>
      <c r="E23" s="28"/>
    </row>
    <row r="26" customFormat="false" ht="24" hidden="false" customHeight="true" outlineLevel="0" collapsed="false">
      <c r="A26" s="3" t="s">
        <v>252</v>
      </c>
      <c r="B26" s="3"/>
      <c r="C26" s="3"/>
      <c r="D26" s="3"/>
      <c r="E26" s="3"/>
    </row>
    <row r="27" customFormat="false" ht="15" hidden="false" customHeight="true" outlineLevel="0" collapsed="false">
      <c r="A27" s="17" t="s">
        <v>248</v>
      </c>
      <c r="C27" s="17" t="s">
        <v>249</v>
      </c>
      <c r="E27" s="17" t="s">
        <v>250</v>
      </c>
    </row>
    <row r="28" customFormat="false" ht="18" hidden="false" customHeight="true" outlineLevel="0" collapsed="false">
      <c r="C28" s="27" t="s">
        <v>253</v>
      </c>
      <c r="E28" s="28" t="s">
        <v>254</v>
      </c>
    </row>
    <row r="29" customFormat="false" ht="18" hidden="false" customHeight="true" outlineLevel="0" collapsed="false">
      <c r="C29" s="27"/>
      <c r="E29" s="28"/>
    </row>
    <row r="30" customFormat="false" ht="18" hidden="false" customHeight="true" outlineLevel="0" collapsed="false">
      <c r="C30" s="27"/>
      <c r="E30" s="28"/>
    </row>
    <row r="31" customFormat="false" ht="18" hidden="false" customHeight="true" outlineLevel="0" collapsed="false">
      <c r="C31" s="27"/>
      <c r="E31" s="28"/>
    </row>
    <row r="32" customFormat="false" ht="18" hidden="false" customHeight="true" outlineLevel="0" collapsed="false">
      <c r="C32" s="27"/>
      <c r="E32" s="28"/>
    </row>
    <row r="33" customFormat="false" ht="18" hidden="false" customHeight="true" outlineLevel="0" collapsed="false">
      <c r="C33" s="27"/>
      <c r="E33" s="28"/>
    </row>
    <row r="34" customFormat="false" ht="18" hidden="false" customHeight="true" outlineLevel="0" collapsed="false">
      <c r="C34" s="27"/>
      <c r="E34" s="28"/>
    </row>
    <row r="35" customFormat="false" ht="18" hidden="false" customHeight="true" outlineLevel="0" collapsed="false">
      <c r="C35" s="27"/>
      <c r="E35" s="28"/>
    </row>
    <row r="36" customFormat="false" ht="18" hidden="false" customHeight="true" outlineLevel="0" collapsed="false">
      <c r="C36" s="27"/>
      <c r="E36" s="28"/>
    </row>
    <row r="37" customFormat="false" ht="18" hidden="false" customHeight="true" outlineLevel="0" collapsed="false">
      <c r="C37" s="27"/>
      <c r="E37" s="28"/>
    </row>
    <row r="38" customFormat="false" ht="18" hidden="false" customHeight="true" outlineLevel="0" collapsed="false">
      <c r="C38" s="27"/>
      <c r="E38" s="28"/>
    </row>
    <row r="39" customFormat="false" ht="18" hidden="false" customHeight="true" outlineLevel="0" collapsed="false">
      <c r="C39" s="27"/>
      <c r="E39" s="28"/>
    </row>
    <row r="40" customFormat="false" ht="18" hidden="false" customHeight="true" outlineLevel="0" collapsed="false">
      <c r="C40" s="27"/>
      <c r="E40" s="28"/>
    </row>
    <row r="41" customFormat="false" ht="18" hidden="false" customHeight="true" outlineLevel="0" collapsed="false">
      <c r="C41" s="27"/>
      <c r="E41" s="28"/>
    </row>
    <row r="42" customFormat="false" ht="18" hidden="false" customHeight="true" outlineLevel="0" collapsed="false">
      <c r="C42" s="27"/>
      <c r="E42" s="28"/>
    </row>
    <row r="43" customFormat="false" ht="18" hidden="false" customHeight="true" outlineLevel="0" collapsed="false">
      <c r="C43" s="27"/>
      <c r="E43" s="28"/>
    </row>
    <row r="44" customFormat="false" ht="18" hidden="false" customHeight="true" outlineLevel="0" collapsed="false">
      <c r="C44" s="27"/>
      <c r="E44" s="28"/>
    </row>
    <row r="45" customFormat="false" ht="18" hidden="false" customHeight="true" outlineLevel="0" collapsed="false">
      <c r="C45" s="27"/>
      <c r="E45" s="28"/>
    </row>
    <row r="48" customFormat="false" ht="24" hidden="false" customHeight="true" outlineLevel="0" collapsed="false">
      <c r="A48" s="3" t="s">
        <v>255</v>
      </c>
      <c r="B48" s="3"/>
      <c r="C48" s="3"/>
      <c r="D48" s="3"/>
      <c r="E48" s="3"/>
    </row>
    <row r="49" customFormat="false" ht="15" hidden="false" customHeight="true" outlineLevel="0" collapsed="false">
      <c r="A49" s="17" t="s">
        <v>248</v>
      </c>
      <c r="C49" s="17" t="s">
        <v>249</v>
      </c>
      <c r="E49" s="17" t="s">
        <v>250</v>
      </c>
    </row>
    <row r="50" customFormat="false" ht="18" hidden="false" customHeight="true" outlineLevel="0" collapsed="false">
      <c r="C50" s="27" t="s">
        <v>256</v>
      </c>
      <c r="E50" s="28" t="s">
        <v>257</v>
      </c>
    </row>
    <row r="51" customFormat="false" ht="18" hidden="false" customHeight="true" outlineLevel="0" collapsed="false">
      <c r="C51" s="27"/>
      <c r="E51" s="28"/>
    </row>
    <row r="52" customFormat="false" ht="18" hidden="false" customHeight="true" outlineLevel="0" collapsed="false">
      <c r="C52" s="27"/>
      <c r="E52" s="28"/>
    </row>
    <row r="53" customFormat="false" ht="18" hidden="false" customHeight="true" outlineLevel="0" collapsed="false">
      <c r="C53" s="27"/>
      <c r="E53" s="28"/>
    </row>
    <row r="54" customFormat="false" ht="18" hidden="false" customHeight="true" outlineLevel="0" collapsed="false">
      <c r="C54" s="27"/>
      <c r="E54" s="28"/>
    </row>
    <row r="55" customFormat="false" ht="18" hidden="false" customHeight="true" outlineLevel="0" collapsed="false">
      <c r="C55" s="27"/>
      <c r="E55" s="28"/>
    </row>
    <row r="56" customFormat="false" ht="18" hidden="false" customHeight="true" outlineLevel="0" collapsed="false">
      <c r="C56" s="27"/>
      <c r="E56" s="28"/>
    </row>
    <row r="57" customFormat="false" ht="18" hidden="false" customHeight="true" outlineLevel="0" collapsed="false">
      <c r="C57" s="27"/>
      <c r="E57" s="28"/>
    </row>
    <row r="58" customFormat="false" ht="18" hidden="false" customHeight="true" outlineLevel="0" collapsed="false">
      <c r="C58" s="27"/>
      <c r="E58" s="28"/>
    </row>
    <row r="59" customFormat="false" ht="18" hidden="false" customHeight="true" outlineLevel="0" collapsed="false">
      <c r="C59" s="27"/>
      <c r="E59" s="28"/>
    </row>
    <row r="60" customFormat="false" ht="18" hidden="false" customHeight="true" outlineLevel="0" collapsed="false">
      <c r="C60" s="27"/>
      <c r="E60" s="28"/>
    </row>
    <row r="61" customFormat="false" ht="18" hidden="false" customHeight="true" outlineLevel="0" collapsed="false">
      <c r="C61" s="27"/>
      <c r="E61" s="28"/>
    </row>
    <row r="62" customFormat="false" ht="18" hidden="false" customHeight="true" outlineLevel="0" collapsed="false">
      <c r="C62" s="27"/>
      <c r="E62" s="28"/>
    </row>
    <row r="63" customFormat="false" ht="18" hidden="false" customHeight="true" outlineLevel="0" collapsed="false">
      <c r="C63" s="27"/>
      <c r="E63" s="28"/>
    </row>
    <row r="64" customFormat="false" ht="18" hidden="false" customHeight="true" outlineLevel="0" collapsed="false">
      <c r="C64" s="27"/>
      <c r="E64" s="28"/>
    </row>
    <row r="65" customFormat="false" ht="18" hidden="false" customHeight="true" outlineLevel="0" collapsed="false">
      <c r="C65" s="27"/>
      <c r="E65" s="28"/>
    </row>
    <row r="66" customFormat="false" ht="18" hidden="false" customHeight="true" outlineLevel="0" collapsed="false">
      <c r="C66" s="27"/>
      <c r="E66" s="28"/>
    </row>
    <row r="67" customFormat="false" ht="18" hidden="false" customHeight="true" outlineLevel="0" collapsed="false">
      <c r="C67" s="27"/>
      <c r="E67" s="28"/>
    </row>
    <row r="70" customFormat="false" ht="24" hidden="false" customHeight="true" outlineLevel="0" collapsed="false">
      <c r="A70" s="3" t="s">
        <v>258</v>
      </c>
      <c r="B70" s="3"/>
      <c r="C70" s="3"/>
      <c r="D70" s="3"/>
      <c r="E70" s="3"/>
    </row>
    <row r="71" customFormat="false" ht="15" hidden="false" customHeight="true" outlineLevel="0" collapsed="false">
      <c r="A71" s="17" t="s">
        <v>248</v>
      </c>
      <c r="C71" s="17" t="s">
        <v>249</v>
      </c>
      <c r="E71" s="17" t="s">
        <v>250</v>
      </c>
    </row>
    <row r="72" customFormat="false" ht="18" hidden="false" customHeight="true" outlineLevel="0" collapsed="false">
      <c r="C72" s="27" t="s">
        <v>18</v>
      </c>
      <c r="E72" s="28" t="s">
        <v>259</v>
      </c>
    </row>
    <row r="73" customFormat="false" ht="18" hidden="false" customHeight="true" outlineLevel="0" collapsed="false">
      <c r="C73" s="27"/>
      <c r="E73" s="28"/>
    </row>
    <row r="74" customFormat="false" ht="18" hidden="false" customHeight="true" outlineLevel="0" collapsed="false">
      <c r="C74" s="27"/>
      <c r="E74" s="28"/>
    </row>
    <row r="75" customFormat="false" ht="18" hidden="false" customHeight="true" outlineLevel="0" collapsed="false">
      <c r="C75" s="27"/>
      <c r="E75" s="28"/>
    </row>
    <row r="76" customFormat="false" ht="18" hidden="false" customHeight="true" outlineLevel="0" collapsed="false">
      <c r="C76" s="27"/>
      <c r="E76" s="28"/>
    </row>
    <row r="77" customFormat="false" ht="18" hidden="false" customHeight="true" outlineLevel="0" collapsed="false">
      <c r="C77" s="27"/>
      <c r="E77" s="28"/>
    </row>
    <row r="78" customFormat="false" ht="18" hidden="false" customHeight="true" outlineLevel="0" collapsed="false">
      <c r="C78" s="27"/>
      <c r="E78" s="28"/>
    </row>
    <row r="79" customFormat="false" ht="18" hidden="false" customHeight="true" outlineLevel="0" collapsed="false">
      <c r="C79" s="27"/>
      <c r="E79" s="28"/>
    </row>
    <row r="80" customFormat="false" ht="18" hidden="false" customHeight="true" outlineLevel="0" collapsed="false">
      <c r="C80" s="27"/>
      <c r="E80" s="28"/>
    </row>
    <row r="81" customFormat="false" ht="18" hidden="false" customHeight="true" outlineLevel="0" collapsed="false">
      <c r="C81" s="27"/>
      <c r="E81" s="28"/>
    </row>
    <row r="82" customFormat="false" ht="18" hidden="false" customHeight="true" outlineLevel="0" collapsed="false">
      <c r="C82" s="27"/>
      <c r="E82" s="28"/>
    </row>
    <row r="83" customFormat="false" ht="18" hidden="false" customHeight="true" outlineLevel="0" collapsed="false">
      <c r="C83" s="27"/>
      <c r="E83" s="28"/>
    </row>
    <row r="84" customFormat="false" ht="18" hidden="false" customHeight="true" outlineLevel="0" collapsed="false">
      <c r="C84" s="27"/>
      <c r="E84" s="28"/>
    </row>
    <row r="85" customFormat="false" ht="18" hidden="false" customHeight="true" outlineLevel="0" collapsed="false">
      <c r="C85" s="27"/>
      <c r="E85" s="28"/>
    </row>
    <row r="86" customFormat="false" ht="18" hidden="false" customHeight="true" outlineLevel="0" collapsed="false">
      <c r="C86" s="27"/>
      <c r="E86" s="28"/>
    </row>
    <row r="87" customFormat="false" ht="18" hidden="false" customHeight="true" outlineLevel="0" collapsed="false">
      <c r="C87" s="27"/>
      <c r="E87" s="28"/>
    </row>
    <row r="88" customFormat="false" ht="18" hidden="false" customHeight="true" outlineLevel="0" collapsed="false">
      <c r="C88" s="27"/>
      <c r="E88" s="28"/>
    </row>
    <row r="89" customFormat="false" ht="18" hidden="false" customHeight="true" outlineLevel="0" collapsed="false">
      <c r="C89" s="27"/>
      <c r="E89" s="28"/>
    </row>
    <row r="92" customFormat="false" ht="24" hidden="false" customHeight="true" outlineLevel="0" collapsed="false">
      <c r="A92" s="3" t="s">
        <v>260</v>
      </c>
      <c r="B92" s="3"/>
      <c r="C92" s="3"/>
      <c r="D92" s="3"/>
      <c r="E92" s="3"/>
    </row>
    <row r="93" customFormat="false" ht="15" hidden="false" customHeight="true" outlineLevel="0" collapsed="false">
      <c r="A93" s="17" t="s">
        <v>248</v>
      </c>
      <c r="C93" s="17" t="s">
        <v>249</v>
      </c>
      <c r="E93" s="17" t="s">
        <v>250</v>
      </c>
    </row>
    <row r="94" customFormat="false" ht="18" hidden="false" customHeight="true" outlineLevel="0" collapsed="false">
      <c r="C94" s="27" t="s">
        <v>18</v>
      </c>
      <c r="E94" s="28" t="s">
        <v>261</v>
      </c>
    </row>
    <row r="95" customFormat="false" ht="18" hidden="false" customHeight="true" outlineLevel="0" collapsed="false">
      <c r="C95" s="27"/>
      <c r="E95" s="28"/>
    </row>
    <row r="96" customFormat="false" ht="18" hidden="false" customHeight="true" outlineLevel="0" collapsed="false">
      <c r="C96" s="27"/>
      <c r="E96" s="28"/>
    </row>
    <row r="97" customFormat="false" ht="18" hidden="false" customHeight="true" outlineLevel="0" collapsed="false">
      <c r="C97" s="27"/>
      <c r="E97" s="28"/>
    </row>
    <row r="98" customFormat="false" ht="18" hidden="false" customHeight="true" outlineLevel="0" collapsed="false">
      <c r="C98" s="27"/>
      <c r="E98" s="28"/>
    </row>
    <row r="99" customFormat="false" ht="18" hidden="false" customHeight="true" outlineLevel="0" collapsed="false">
      <c r="C99" s="27"/>
      <c r="E99" s="28"/>
    </row>
    <row r="100" customFormat="false" ht="18" hidden="false" customHeight="true" outlineLevel="0" collapsed="false">
      <c r="C100" s="27"/>
      <c r="E100" s="28"/>
    </row>
    <row r="101" customFormat="false" ht="18" hidden="false" customHeight="true" outlineLevel="0" collapsed="false">
      <c r="C101" s="27"/>
      <c r="E101" s="28"/>
    </row>
    <row r="102" customFormat="false" ht="18" hidden="false" customHeight="true" outlineLevel="0" collapsed="false">
      <c r="C102" s="27"/>
      <c r="E102" s="28"/>
    </row>
    <row r="103" customFormat="false" ht="18" hidden="false" customHeight="true" outlineLevel="0" collapsed="false">
      <c r="C103" s="27"/>
      <c r="E103" s="28"/>
    </row>
    <row r="104" customFormat="false" ht="18" hidden="false" customHeight="true" outlineLevel="0" collapsed="false">
      <c r="C104" s="27"/>
      <c r="E104" s="28"/>
    </row>
    <row r="105" customFormat="false" ht="18" hidden="false" customHeight="true" outlineLevel="0" collapsed="false">
      <c r="C105" s="27"/>
      <c r="E105" s="28"/>
    </row>
    <row r="106" customFormat="false" ht="18" hidden="false" customHeight="true" outlineLevel="0" collapsed="false">
      <c r="C106" s="27"/>
      <c r="E106" s="28"/>
    </row>
    <row r="107" customFormat="false" ht="18" hidden="false" customHeight="true" outlineLevel="0" collapsed="false">
      <c r="C107" s="27"/>
      <c r="E107" s="28"/>
    </row>
    <row r="108" customFormat="false" ht="18" hidden="false" customHeight="true" outlineLevel="0" collapsed="false">
      <c r="C108" s="27"/>
      <c r="E108" s="28"/>
    </row>
    <row r="109" customFormat="false" ht="18" hidden="false" customHeight="true" outlineLevel="0" collapsed="false">
      <c r="C109" s="27"/>
      <c r="E109" s="28"/>
    </row>
    <row r="110" customFormat="false" ht="18" hidden="false" customHeight="true" outlineLevel="0" collapsed="false">
      <c r="C110" s="27"/>
      <c r="E110" s="28"/>
    </row>
    <row r="111" customFormat="false" ht="18" hidden="false" customHeight="true" outlineLevel="0" collapsed="false">
      <c r="C111" s="27"/>
      <c r="E111" s="28"/>
    </row>
    <row r="114" customFormat="false" ht="24" hidden="false" customHeight="true" outlineLevel="0" collapsed="false">
      <c r="A114" s="3" t="s">
        <v>262</v>
      </c>
      <c r="B114" s="3"/>
      <c r="C114" s="3"/>
      <c r="D114" s="3"/>
      <c r="E114" s="3"/>
    </row>
    <row r="115" customFormat="false" ht="15" hidden="false" customHeight="true" outlineLevel="0" collapsed="false">
      <c r="A115" s="17" t="s">
        <v>248</v>
      </c>
      <c r="C115" s="17" t="s">
        <v>249</v>
      </c>
      <c r="E115" s="17" t="s">
        <v>250</v>
      </c>
    </row>
    <row r="116" customFormat="false" ht="18" hidden="false" customHeight="true" outlineLevel="0" collapsed="false">
      <c r="C116" s="27" t="s">
        <v>18</v>
      </c>
      <c r="E116" s="28" t="s">
        <v>263</v>
      </c>
    </row>
    <row r="117" customFormat="false" ht="18" hidden="false" customHeight="true" outlineLevel="0" collapsed="false">
      <c r="C117" s="27"/>
      <c r="E117" s="28"/>
    </row>
    <row r="118" customFormat="false" ht="18" hidden="false" customHeight="true" outlineLevel="0" collapsed="false">
      <c r="C118" s="27"/>
      <c r="E118" s="28"/>
    </row>
    <row r="119" customFormat="false" ht="18" hidden="false" customHeight="true" outlineLevel="0" collapsed="false">
      <c r="C119" s="27"/>
      <c r="E119" s="28"/>
    </row>
    <row r="120" customFormat="false" ht="18" hidden="false" customHeight="true" outlineLevel="0" collapsed="false">
      <c r="C120" s="27"/>
      <c r="E120" s="28"/>
    </row>
    <row r="121" customFormat="false" ht="18" hidden="false" customHeight="true" outlineLevel="0" collapsed="false">
      <c r="C121" s="27"/>
      <c r="E121" s="28"/>
    </row>
    <row r="122" customFormat="false" ht="18" hidden="false" customHeight="true" outlineLevel="0" collapsed="false">
      <c r="C122" s="27"/>
      <c r="E122" s="28"/>
    </row>
    <row r="123" customFormat="false" ht="18" hidden="false" customHeight="true" outlineLevel="0" collapsed="false">
      <c r="C123" s="27"/>
      <c r="E123" s="28"/>
    </row>
    <row r="124" customFormat="false" ht="18" hidden="false" customHeight="true" outlineLevel="0" collapsed="false">
      <c r="C124" s="27"/>
      <c r="E124" s="28"/>
    </row>
    <row r="125" customFormat="false" ht="18" hidden="false" customHeight="true" outlineLevel="0" collapsed="false">
      <c r="C125" s="27"/>
      <c r="E125" s="28"/>
    </row>
    <row r="126" customFormat="false" ht="18" hidden="false" customHeight="true" outlineLevel="0" collapsed="false">
      <c r="C126" s="27"/>
      <c r="E126" s="28"/>
    </row>
    <row r="127" customFormat="false" ht="18" hidden="false" customHeight="true" outlineLevel="0" collapsed="false">
      <c r="C127" s="27"/>
      <c r="E127" s="28"/>
    </row>
    <row r="128" customFormat="false" ht="18" hidden="false" customHeight="true" outlineLevel="0" collapsed="false">
      <c r="C128" s="27"/>
      <c r="E128" s="28"/>
    </row>
    <row r="129" customFormat="false" ht="18" hidden="false" customHeight="true" outlineLevel="0" collapsed="false">
      <c r="C129" s="27"/>
      <c r="E129" s="28"/>
    </row>
    <row r="130" customFormat="false" ht="18" hidden="false" customHeight="true" outlineLevel="0" collapsed="false">
      <c r="C130" s="27"/>
      <c r="E130" s="28"/>
    </row>
    <row r="131" customFormat="false" ht="18" hidden="false" customHeight="true" outlineLevel="0" collapsed="false">
      <c r="C131" s="27"/>
      <c r="E131" s="28"/>
    </row>
    <row r="132" customFormat="false" ht="18" hidden="false" customHeight="true" outlineLevel="0" collapsed="false">
      <c r="C132" s="27"/>
      <c r="E132" s="28"/>
    </row>
    <row r="133" customFormat="false" ht="18" hidden="false" customHeight="true" outlineLevel="0" collapsed="false">
      <c r="C133" s="27"/>
      <c r="E133" s="28"/>
    </row>
  </sheetData>
  <mergeCells count="20">
    <mergeCell ref="A1:F1"/>
    <mergeCell ref="A2:F2"/>
    <mergeCell ref="A4:E4"/>
    <mergeCell ref="C6:C23"/>
    <mergeCell ref="E6:E23"/>
    <mergeCell ref="A26:E26"/>
    <mergeCell ref="C28:C45"/>
    <mergeCell ref="E28:E45"/>
    <mergeCell ref="A48:E48"/>
    <mergeCell ref="C50:C67"/>
    <mergeCell ref="E50:E67"/>
    <mergeCell ref="A70:E70"/>
    <mergeCell ref="C72:C89"/>
    <mergeCell ref="E72:E89"/>
    <mergeCell ref="A92:E92"/>
    <mergeCell ref="C94:C111"/>
    <mergeCell ref="E94:E111"/>
    <mergeCell ref="A114:E114"/>
    <mergeCell ref="C116:C133"/>
    <mergeCell ref="E116:E1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22"/>
    <col collapsed="false" customWidth="true" hidden="false" outlineLevel="0" max="2" min="2" style="22" width="95"/>
    <col collapsed="false" customWidth="false" hidden="false" outlineLevel="0" max="16384" min="3" style="22" width="8.67"/>
  </cols>
  <sheetData>
    <row r="1" customFormat="false" ht="19.5" hidden="false" customHeight="true" outlineLevel="0" collapsed="false">
      <c r="A1" s="1" t="s">
        <v>264</v>
      </c>
      <c r="B1" s="1"/>
      <c r="C1" s="1"/>
      <c r="D1" s="1"/>
      <c r="E1" s="1"/>
      <c r="F1" s="1"/>
    </row>
    <row r="2" customFormat="false" ht="30" hidden="false" customHeight="true" outlineLevel="0" collapsed="false">
      <c r="A2" s="29"/>
      <c r="B2" s="29"/>
    </row>
    <row r="3" customFormat="false" ht="30" hidden="false" customHeight="true" outlineLevel="0" collapsed="false">
      <c r="A3" s="29" t="s">
        <v>265</v>
      </c>
      <c r="B3" s="29" t="s">
        <v>266</v>
      </c>
    </row>
    <row r="4" customFormat="false" ht="30" hidden="false" customHeight="true" outlineLevel="0" collapsed="false">
      <c r="A4" s="29" t="s">
        <v>267</v>
      </c>
      <c r="B4" s="29" t="s">
        <v>268</v>
      </c>
    </row>
    <row r="5" customFormat="false" ht="30" hidden="false" customHeight="true" outlineLevel="0" collapsed="false">
      <c r="A5" s="29"/>
      <c r="B5" s="29" t="s">
        <v>269</v>
      </c>
    </row>
    <row r="6" customFormat="false" ht="30" hidden="false" customHeight="true" outlineLevel="0" collapsed="false">
      <c r="A6" s="29"/>
      <c r="B6" s="29" t="s">
        <v>270</v>
      </c>
    </row>
    <row r="7" customFormat="false" ht="30" hidden="false" customHeight="true" outlineLevel="0" collapsed="false">
      <c r="A7" s="29" t="s">
        <v>271</v>
      </c>
      <c r="B7" s="29" t="s">
        <v>272</v>
      </c>
    </row>
    <row r="8" customFormat="false" ht="30" hidden="false" customHeight="true" outlineLevel="0" collapsed="false">
      <c r="A8" s="29" t="s">
        <v>273</v>
      </c>
      <c r="B8" s="29" t="s">
        <v>274</v>
      </c>
    </row>
    <row r="9" customFormat="false" ht="30" hidden="false" customHeight="true" outlineLevel="0" collapsed="false">
      <c r="A9" s="30"/>
      <c r="B9" s="30"/>
    </row>
    <row r="10" customFormat="false" ht="30" hidden="false" customHeight="true" outlineLevel="0" collapsed="false">
      <c r="A10" s="30" t="s">
        <v>275</v>
      </c>
      <c r="B10" s="30"/>
    </row>
    <row r="11" customFormat="false" ht="30" hidden="false" customHeight="true" outlineLevel="0" collapsed="false">
      <c r="A11" s="29" t="s">
        <v>276</v>
      </c>
      <c r="B11" s="29" t="s">
        <v>277</v>
      </c>
    </row>
    <row r="12" customFormat="false" ht="30" hidden="false" customHeight="true" outlineLevel="0" collapsed="false">
      <c r="A12" s="29" t="s">
        <v>278</v>
      </c>
      <c r="B12" s="29" t="s">
        <v>279</v>
      </c>
    </row>
    <row r="13" customFormat="false" ht="30" hidden="false" customHeight="true" outlineLevel="0" collapsed="false">
      <c r="A13" s="29" t="s">
        <v>280</v>
      </c>
      <c r="B13" s="29" t="s">
        <v>281</v>
      </c>
    </row>
    <row r="14" customFormat="false" ht="30" hidden="false" customHeight="true" outlineLevel="0" collapsed="false">
      <c r="A14" s="29" t="s">
        <v>282</v>
      </c>
      <c r="B14" s="29" t="s">
        <v>283</v>
      </c>
    </row>
    <row r="15" customFormat="false" ht="30" hidden="false" customHeight="true" outlineLevel="0" collapsed="false">
      <c r="A15" s="29" t="s">
        <v>284</v>
      </c>
      <c r="B15" s="29" t="s">
        <v>285</v>
      </c>
    </row>
    <row r="16" customFormat="false" ht="30" hidden="false" customHeight="true" outlineLevel="0" collapsed="false">
      <c r="A16" s="29" t="s">
        <v>286</v>
      </c>
      <c r="B16" s="29" t="s">
        <v>287</v>
      </c>
    </row>
    <row r="17" customFormat="false" ht="30" hidden="false" customHeight="true" outlineLevel="0" collapsed="false">
      <c r="A17" s="29" t="s">
        <v>288</v>
      </c>
      <c r="B17" s="29" t="s">
        <v>289</v>
      </c>
    </row>
    <row r="18" customFormat="false" ht="30" hidden="false" customHeight="true" outlineLevel="0" collapsed="false">
      <c r="A18" s="29" t="s">
        <v>290</v>
      </c>
      <c r="B18" s="29" t="s">
        <v>291</v>
      </c>
    </row>
    <row r="19" customFormat="false" ht="30" hidden="false" customHeight="true" outlineLevel="0" collapsed="false">
      <c r="A19" s="29"/>
      <c r="B19" s="29"/>
    </row>
    <row r="20" customFormat="false" ht="30" hidden="false" customHeight="true" outlineLevel="0" collapsed="false">
      <c r="A20" s="30" t="s">
        <v>292</v>
      </c>
      <c r="B20" s="30"/>
    </row>
    <row r="21" customFormat="false" ht="30" hidden="false" customHeight="true" outlineLevel="0" collapsed="false">
      <c r="A21" s="29" t="s">
        <v>293</v>
      </c>
      <c r="B21" s="29" t="s">
        <v>294</v>
      </c>
    </row>
    <row r="22" customFormat="false" ht="30" hidden="false" customHeight="true" outlineLevel="0" collapsed="false">
      <c r="A22" s="29" t="s">
        <v>295</v>
      </c>
      <c r="B22" s="29" t="s">
        <v>296</v>
      </c>
    </row>
    <row r="23" customFormat="false" ht="30" hidden="false" customHeight="true" outlineLevel="0" collapsed="false">
      <c r="A23" s="29" t="s">
        <v>297</v>
      </c>
      <c r="B23" s="29" t="s">
        <v>298</v>
      </c>
    </row>
    <row r="24" customFormat="false" ht="30" hidden="false" customHeight="true" outlineLevel="0" collapsed="false">
      <c r="A24" s="29" t="s">
        <v>299</v>
      </c>
      <c r="B24" s="29" t="s">
        <v>300</v>
      </c>
    </row>
    <row r="25" customFormat="false" ht="30" hidden="false" customHeight="true" outlineLevel="0" collapsed="false">
      <c r="A25" s="29" t="s">
        <v>301</v>
      </c>
      <c r="B25" s="29" t="s">
        <v>302</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dimension ref="A1:A37"/>
  <sheetViews>
    <sheetView workbookViewId="0">
      <selection activeCell="A1" sqref="A1"/>
    </sheetView>
  </sheetViews>
  <sheetFormatPr defaultRowHeight="15"/>
  <cols>
    <col min="1" max="1" width="98" customWidth="1"/>
  </cols>
  <sheetData>
    <row r="1">
      <c r="A1" s="1" t="inlineStr">
        <is>
          <t xml:space="preserve">SmartAssessment — Pelvic Block Quality (Claude analysis)</t>
        </is>
      </c>
    </row>
    <row r="2">
      <c r="A2" s="2" t="inlineStr">
        <is>
          <t xml:space="preserve">Author: Claude · Compiled 2026-06-26 · Scope: Slaughterhouse IQC visits 1–14 + ATM receipt data. These are working analyst notes and interpretation — verify with Quality before any external/supplier use.</t>
        </is>
      </c>
    </row>
    <row r="3">
      <c r="A3" s="0"/>
    </row>
    <row r="4">
      <c r="A4" s="3" t="inlineStr">
        <is>
          <t xml:space="preserve">1. OBJECTIVE (as understood)</t>
        </is>
      </c>
    </row>
    <row r="5">
      <c r="A5" s="20" t="inlineStr">
        <is>
          <t xml:space="preserve">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is>
      </c>
    </row>
    <row r="6">
      <c r="A6" s="0"/>
    </row>
    <row r="7">
      <c r="A7" s="3" t="inlineStr">
        <is>
          <t xml:space="preserve">2. THE QUALITY PIPELINE — WHERE YIELD IS LOST</t>
        </is>
      </c>
    </row>
    <row r="8">
      <c r="A8" s="19" t="inlineStr">
        <is>
          <t xml:space="preserve">Stage model</t>
        </is>
      </c>
    </row>
    <row r="9">
      <c r="A9" s="20" t="inlineStr">
        <is>
          <t xml:space="preserve">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is>
      </c>
    </row>
    <row r="10">
      <c r="A10" s="19" t="inlineStr">
        <is>
          <t xml:space="preserve">Key gap</t>
        </is>
      </c>
    </row>
    <row r="11">
      <c r="A11" s="20" t="inlineStr">
        <is>
          <t xml:space="preserve">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is>
      </c>
    </row>
    <row r="12">
      <c r="A12" s="0"/>
    </row>
    <row r="13">
      <c r="A13" s="3" t="inlineStr">
        <is>
          <t xml:space="preserve">3. PARKS 05/11 CRITICAL-MESENTERY EVENT — ROOT-CAUSE SUCCESS STORY</t>
        </is>
      </c>
    </row>
    <row r="14">
      <c r="A14" s="20" t="inlineStr">
        <is>
          <t xml:space="preserve">ATM receipt 05/11 (PN 666518): 220 received, 195 scrapped (88.6% rejection), of which 187 were critical mesentery holes/lacerations. This ONE event is 187 of Parks's 218 total critical-mesentery defects across the entire record — it dominates the Parks picture.</t>
        </is>
      </c>
    </row>
    <row r="15">
      <c r="A15" s="20" t="inlineStr">
        <is>
          <t xml:space="preserve">Confirmed REAL (per Quality). Root cause: a harvesting cut that was dividing the mesentery from the block, plus bowel-area handling issues the slaughterhouse was unaware of. Corrected via training + monitoring; monthly verification calls ongoing.</t>
        </is>
      </c>
    </row>
    <row r="16">
      <c r="A16" s="20" t="inlineStr">
        <is>
          <t xml:space="preserve">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is>
      </c>
    </row>
    <row r="17">
      <c r="A17" s="0"/>
    </row>
    <row r="18">
      <c r="A18" s="3" t="inlineStr">
        <is>
          <t xml:space="preserve">4. WHERE DEFECTS ORIGINATE (origin tagging for root-cause)</t>
        </is>
      </c>
    </row>
    <row r="19">
      <c r="A19" s="20" t="inlineStr">
        <is>
          <t xml:space="preserve">•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is>
      </c>
    </row>
    <row r="20">
      <c r="A20" s="19" t="inlineStr">
        <is>
          <t xml:space="preserve">Recommendation</t>
        </is>
      </c>
    </row>
    <row r="21">
      <c r="A21" s="20" t="inlineStr">
        <is>
          <t xml:space="preserve">When ATM root-cause data arrives, tag each scrapped unit as harvesting-origin vs freeze/thaw-origin vs spec-drift, so the harvesting-FPY metric is not polluted by freeze/thaw damage.</t>
        </is>
      </c>
    </row>
    <row r="22">
      <c r="A22" s="0"/>
    </row>
    <row r="23">
      <c r="A23" s="3" t="inlineStr">
        <is>
          <t xml:space="preserve">5. SH-FLOOR vs ATM YIELD (the stage gap)</t>
        </is>
      </c>
    </row>
    <row r="24">
      <c r="A24" s="20" t="inlineStr">
        <is>
          <t xml:space="preserve">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is>
      </c>
    </row>
    <row r="25">
      <c r="A25" s="19" t="inlineStr">
        <is>
          <t xml:space="preserve">Caveat</t>
        </is>
      </c>
    </row>
    <row r="26">
      <c r="A26" s="20" t="inlineStr">
        <is>
          <t xml:space="preserve">Only 3 lots currently have BOTH SH and ATM data (5502378434, 5502391862, 5502404928). The cleanest freeze/thaw proxy is the SH-pass → ATM-accept delta on MATCHED lots; we need more matched lots — especially post-intervention Parks — before trusting the gap quantitatively.</t>
        </is>
      </c>
    </row>
    <row r="27">
      <c r="A27" s="0"/>
    </row>
    <row r="28">
      <c r="A28" s="3" t="inlineStr">
        <is>
          <t xml:space="preserve">6. 666541 vs 666506 — SPEC CORRECTION</t>
        </is>
      </c>
    </row>
    <row r="29">
      <c r="A29" s="20" t="inlineStr">
        <is>
          <t xml:space="preserve">Per Quality (06/26): 666506 = pelvic block with the MORE stringent spec; 666541 = the same part, LESS strict, and tied to ATM performance goals — so protecting 666541's ATM yield is the priority metric.</t>
        </is>
      </c>
    </row>
    <row r="30">
      <c r="A30" s="19" t="inlineStr">
        <is>
          <t xml:space="preserve">⚠ Supersedes earlier assumption</t>
        </is>
      </c>
    </row>
    <row r="31">
      <c r="A31" s="20" t="inlineStr">
        <is>
          <t xml:space="preserve">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is>
      </c>
    </row>
    <row r="32">
      <c r="A32" s="0"/>
    </row>
    <row r="33">
      <c r="A33" s="3" t="inlineStr">
        <is>
          <t xml:space="preserve">7. DATA-QUALITY CAVEATS AFFECTING THIS ASSESSMENT</t>
        </is>
      </c>
    </row>
    <row r="34">
      <c r="A34" s="20" t="inlineStr">
        <is>
          <t xml:space="preserve">•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is>
      </c>
    </row>
    <row r="35">
      <c r="A35" s="0"/>
    </row>
    <row r="36">
      <c r="A36" s="3" t="inlineStr">
        <is>
          <t xml:space="preserve">8. RECOMMENDED NEXT STEPS</t>
        </is>
      </c>
    </row>
    <row r="37">
      <c r="A37" s="20" t="inlineStr">
        <is>
          <t xml:space="preserve">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is>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I31"/>
  <sheetViews>
    <sheetView workbookViewId="0">
      <selection activeCell="A1" sqref="A1"/>
    </sheetView>
  </sheetViews>
  <sheetFormatPr defaultRowHeight="15"/>
  <cols>
    <col min="1" max="1" width="12" customWidth="1"/>
    <col min="2" max="2" width="26" customWidth="1"/>
    <col min="3" max="3" width="22" customWidth="1"/>
    <col min="4" max="6" width="11" customWidth="1"/>
    <col min="7" max="7" width="15" customWidth="1"/>
    <col min="8" max="8" width="11" customWidth="1"/>
    <col min="9" max="9" width="13" customWidth="1"/>
  </cols>
  <sheetData>
    <row r="1" ht="22" customHeight="true">
      <c r="A1" s="1" t="inlineStr">
        <is>
          <t xml:space="preserve">Quality Dashboard — by Tissue Type, Part &amp; Slaughterhouse</t>
        </is>
      </c>
    </row>
    <row r="2" ht="44" customHeight="true">
      <c r="A2" s="2" t="inlineStr">
        <is>
          <t xml:space="preserve">First-pass yield across all SH-floor incoming inspections (pre-freeze), Apr–Aug 2026. Live from the Inspection Log on the Slaughterhouse IQC tab. FPY = Pass / Inspected; Scrap % = Fail / Inspected.</t>
        </is>
      </c>
    </row>
    <row r="3"/>
    <row r="4" ht="18" customHeight="true">
      <c r="A4" s="3" t="inlineStr">
        <is>
          <t xml:space="preserve">BY TISSUE TYPE</t>
        </is>
      </c>
    </row>
    <row r="5">
      <c r="A5" s="11" t="inlineStr">
        <is>
          <t xml:space="preserve">Tissue Type</t>
        </is>
      </c>
      <c r="B5" s="11" t="inlineStr">
        <is>
          <t xml:space="preserve"># Inspected</t>
        </is>
      </c>
      <c r="C5" s="11" t="inlineStr">
        <is>
          <t xml:space="preserve"># Pass</t>
        </is>
      </c>
      <c r="D5" s="11" t="inlineStr">
        <is>
          <t xml:space="preserve"># Fail</t>
        </is>
      </c>
      <c r="E5" s="11" t="inlineStr">
        <is>
          <t xml:space="preserve">First-Pass Yield</t>
        </is>
      </c>
      <c r="F5" s="11" t="inlineStr">
        <is>
          <t xml:space="preserve">Scrap %</t>
        </is>
      </c>
    </row>
    <row r="6">
      <c r="A6" s="5" t="inlineStr">
        <is>
          <t xml:space="preserve">Pelvic</t>
        </is>
      </c>
      <c r="B6" s="6" t="n">
        <f aca="false">SUMIF('Slaughterhouse IQC'!$E$6:$E$64,"Pelvic",'Slaughterhouse IQC'!$I$6:$I$64)</f>
      </c>
      <c r="C6" s="6" t="n">
        <f aca="false">SUMIF('Slaughterhouse IQC'!$E$6:$E$64,"Pelvic",'Slaughterhouse IQC'!$J$6:$J$64)</f>
      </c>
      <c r="D6" s="6" t="n">
        <f aca="false">SUMIF('Slaughterhouse IQC'!$E$6:$E$64,"Pelvic",'Slaughterhouse IQC'!$K$6:$K$64)</f>
      </c>
      <c r="E6" s="15" t="n">
        <f aca="false">IFERROR(C6/B6,0)</f>
      </c>
      <c r="F6" s="15" t="n">
        <f aca="false">IFERROR(D6/B6,0)</f>
      </c>
    </row>
    <row r="7">
      <c r="A7" s="5" t="inlineStr">
        <is>
          <t xml:space="preserve">Thoracic</t>
        </is>
      </c>
      <c r="B7" s="6" t="n">
        <f aca="false">SUMIF('Slaughterhouse IQC'!$E$6:$E$64,"Thoracic",'Slaughterhouse IQC'!$I$6:$I$64)</f>
      </c>
      <c r="C7" s="6" t="n">
        <f aca="false">SUMIF('Slaughterhouse IQC'!$E$6:$E$64,"Thoracic",'Slaughterhouse IQC'!$J$6:$J$64)</f>
      </c>
      <c r="D7" s="6" t="n">
        <f aca="false">SUMIF('Slaughterhouse IQC'!$E$6:$E$64,"Thoracic",'Slaughterhouse IQC'!$K$6:$K$64)</f>
      </c>
      <c r="E7" s="15" t="n">
        <f aca="false">IFERROR(C7/B7,0)</f>
      </c>
      <c r="F7" s="15" t="n">
        <f aca="false">IFERROR(D7/B7,0)</f>
      </c>
    </row>
    <row r="8">
      <c r="A8" s="12" t="inlineStr">
        <is>
          <t xml:space="preserve">GRAND TOTAL</t>
        </is>
      </c>
      <c r="B8" s="6" t="n">
        <f aca="false">SUM(B6:B7)</f>
      </c>
      <c r="C8" s="6" t="n">
        <f aca="false">SUM(C6:C7)</f>
      </c>
      <c r="D8" s="6" t="n">
        <f aca="false">SUM(D6:D7)</f>
      </c>
      <c r="E8" s="15" t="n">
        <f aca="false">IFERROR(C8/B8,0)</f>
      </c>
      <c r="F8" s="15" t="n">
        <f aca="false">IFERROR(D8/B8,0)</f>
      </c>
    </row>
    <row r="9"/>
    <row r="10" ht="18" customHeight="true">
      <c r="A10" s="3" t="inlineStr">
        <is>
          <t xml:space="preserve">BY PART</t>
        </is>
      </c>
    </row>
    <row r="11">
      <c r="A11" s="11" t="inlineStr">
        <is>
          <t xml:space="preserve">Part #</t>
        </is>
      </c>
      <c r="B11" s="11" t="inlineStr">
        <is>
          <t xml:space="preserve">Description</t>
        </is>
      </c>
      <c r="C11" s="11" t="inlineStr">
        <is>
          <t xml:space="preserve">Slaughterhouse</t>
        </is>
      </c>
      <c r="D11" s="11" t="inlineStr">
        <is>
          <t xml:space="preserve"># Inspected</t>
        </is>
      </c>
      <c r="E11" s="11" t="inlineStr">
        <is>
          <t xml:space="preserve"># Pass</t>
        </is>
      </c>
      <c r="F11" s="11" t="inlineStr">
        <is>
          <t xml:space="preserve"># Fail</t>
        </is>
      </c>
      <c r="G11" s="11" t="inlineStr">
        <is>
          <t xml:space="preserve">First-Pass Yield</t>
        </is>
      </c>
      <c r="H11" s="11" t="inlineStr">
        <is>
          <t xml:space="preserve">Scrap %</t>
        </is>
      </c>
      <c r="I11" s="11" t="inlineStr">
        <is>
          <t xml:space="preserve">Date span</t>
        </is>
      </c>
    </row>
    <row r="12">
      <c r="A12" s="5" t="inlineStr">
        <is>
          <t xml:space="preserve">666541</t>
        </is>
      </c>
      <c r="B12" s="5" t="inlineStr">
        <is>
          <t xml:space="preserve">Pelvic block, intact</t>
        </is>
      </c>
      <c r="C12" s="5" t="inlineStr">
        <is>
          <t xml:space="preserve">Martins / Parks / Nahunta</t>
        </is>
      </c>
      <c r="D12" s="6" t="n">
        <f aca="false">SUMIF('Slaughterhouse IQC'!$F$6:$F$64,"666541",'Slaughterhouse IQC'!$I$6:$I$64)</f>
      </c>
      <c r="E12" s="6" t="n">
        <f aca="false">SUMIF('Slaughterhouse IQC'!$F$6:$F$64,"666541",'Slaughterhouse IQC'!$J$6:$J$64)</f>
      </c>
      <c r="F12" s="6" t="n">
        <f aca="false">SUMIF('Slaughterhouse IQC'!$F$6:$F$64,"666541",'Slaughterhouse IQC'!$K$6:$K$64)</f>
      </c>
      <c r="G12" s="15" t="n">
        <f aca="false">IFERROR(E12/D12,0)</f>
      </c>
      <c r="H12" s="15" t="n">
        <f aca="false">IFERROR(F12/D12,0)</f>
      </c>
      <c r="I12" s="5" t="inlineStr">
        <is>
          <t xml:space="preserve">4/13 – 8/17</t>
        </is>
      </c>
    </row>
    <row r="13">
      <c r="A13" s="5" t="inlineStr">
        <is>
          <t xml:space="preserve">666506</t>
        </is>
      </c>
      <c r="B13" s="5" t="inlineStr">
        <is>
          <t xml:space="preserve">Pelvic block, non-intact</t>
        </is>
      </c>
      <c r="C13" s="5" t="inlineStr">
        <is>
          <t xml:space="preserve">Martins</t>
        </is>
      </c>
      <c r="D13" s="6" t="n">
        <f aca="false">SUMIF('Slaughterhouse IQC'!$F$6:$F$64,"666506",'Slaughterhouse IQC'!$I$6:$I$64)</f>
      </c>
      <c r="E13" s="6" t="n">
        <f aca="false">SUMIF('Slaughterhouse IQC'!$F$6:$F$64,"666506",'Slaughterhouse IQC'!$J$6:$J$64)</f>
      </c>
      <c r="F13" s="6" t="n">
        <f aca="false">SUMIF('Slaughterhouse IQC'!$F$6:$F$64,"666506",'Slaughterhouse IQC'!$K$6:$K$64)</f>
      </c>
      <c r="G13" s="15" t="n">
        <f aca="false">IFERROR(E13/D13,0)</f>
      </c>
      <c r="H13" s="15" t="n">
        <f aca="false">IFERROR(F13/D13,0)</f>
      </c>
      <c r="I13" s="5" t="inlineStr">
        <is>
          <t xml:space="preserve">4/13 – 8/17</t>
        </is>
      </c>
    </row>
    <row r="14">
      <c r="A14" s="5" t="inlineStr">
        <is>
          <t xml:space="preserve">666518</t>
        </is>
      </c>
      <c r="B14" s="5" t="inlineStr">
        <is>
          <t xml:space="preserve">Pelvic block, intact (SM)</t>
        </is>
      </c>
      <c r="C14" s="5" t="inlineStr">
        <is>
          <t xml:space="preserve">Parks</t>
        </is>
      </c>
      <c r="D14" s="6" t="n">
        <f aca="false">SUMIF('Slaughterhouse IQC'!$F$6:$F$64,"666518",'Slaughterhouse IQC'!$I$6:$I$64)</f>
      </c>
      <c r="E14" s="6" t="n">
        <f aca="false">SUMIF('Slaughterhouse IQC'!$F$6:$F$64,"666518",'Slaughterhouse IQC'!$J$6:$J$64)</f>
      </c>
      <c r="F14" s="6" t="n">
        <f aca="false">SUMIF('Slaughterhouse IQC'!$F$6:$F$64,"666518",'Slaughterhouse IQC'!$K$6:$K$64)</f>
      </c>
      <c r="G14" s="15" t="n">
        <f aca="false">IFERROR(E14/D14,0)</f>
      </c>
      <c r="H14" s="15" t="n">
        <f aca="false">IFERROR(F14/D14,0)</f>
      </c>
      <c r="I14" s="5" t="inlineStr">
        <is>
          <t xml:space="preserve">5/28 – 7/30</t>
        </is>
      </c>
    </row>
    <row r="15">
      <c r="A15" s="5" t="inlineStr">
        <is>
          <t xml:space="preserve">666521</t>
        </is>
      </c>
      <c r="B15" s="5" t="inlineStr">
        <is>
          <t xml:space="preserve">Thoracic (lung / heart)</t>
        </is>
      </c>
      <c r="C15" s="5" t="inlineStr">
        <is>
          <t xml:space="preserve">Nahunta</t>
        </is>
      </c>
      <c r="D15" s="6" t="n">
        <f aca="false">SUMIF('Slaughterhouse IQC'!$F$6:$F$64,"666521",'Slaughterhouse IQC'!$I$6:$I$64)</f>
      </c>
      <c r="E15" s="6" t="n">
        <f aca="false">SUMIF('Slaughterhouse IQC'!$F$6:$F$64,"666521",'Slaughterhouse IQC'!$J$6:$J$64)</f>
      </c>
      <c r="F15" s="6" t="n">
        <f aca="false">SUMIF('Slaughterhouse IQC'!$F$6:$F$64,"666521",'Slaughterhouse IQC'!$K$6:$K$64)</f>
      </c>
      <c r="G15" s="15" t="n">
        <f aca="false">IFERROR(E15/D15,0)</f>
      </c>
      <c r="H15" s="15" t="n">
        <f aca="false">IFERROR(F15/D15,0)</f>
      </c>
      <c r="I15" s="5" t="inlineStr">
        <is>
          <t xml:space="preserve">7/29 – 8/19</t>
        </is>
      </c>
    </row>
    <row r="16"/>
    <row r="17" ht="18" customHeight="true">
      <c r="A17" s="3" t="inlineStr">
        <is>
          <t xml:space="preserve">BY SLAUGHTERHOUSE</t>
        </is>
      </c>
    </row>
    <row r="18">
      <c r="A18" s="11" t="inlineStr">
        <is>
          <t xml:space="preserve">Slaughterhouse</t>
        </is>
      </c>
      <c r="B18" s="11" t="inlineStr">
        <is>
          <t xml:space="preserve">Tissue / parts</t>
        </is>
      </c>
      <c r="C18" s="11" t="inlineStr">
        <is>
          <t xml:space="preserve"># Inspected</t>
        </is>
      </c>
      <c r="D18" s="11" t="inlineStr">
        <is>
          <t xml:space="preserve"># Pass</t>
        </is>
      </c>
      <c r="E18" s="11" t="inlineStr">
        <is>
          <t xml:space="preserve"># Fail</t>
        </is>
      </c>
      <c r="F18" s="11" t="inlineStr">
        <is>
          <t xml:space="preserve">First-Pass Yield</t>
        </is>
      </c>
      <c r="G18" s="11" t="inlineStr">
        <is>
          <t xml:space="preserve">Scrap %</t>
        </is>
      </c>
    </row>
    <row r="19">
      <c r="A19" s="5" t="inlineStr">
        <is>
          <t xml:space="preserve">Martins</t>
        </is>
      </c>
      <c r="B19" s="5" t="inlineStr">
        <is>
          <t xml:space="preserve">Pelvic 541 / 506</t>
        </is>
      </c>
      <c r="C19" s="6" t="n">
        <f aca="false">SUMIF('Slaughterhouse IQC'!$B$6:$B$64,"Martins",'Slaughterhouse IQC'!$I$6:$I$64)</f>
      </c>
      <c r="D19" s="6" t="n">
        <f aca="false">SUMIF('Slaughterhouse IQC'!$B$6:$B$64,"Martins",'Slaughterhouse IQC'!$J$6:$J$64)</f>
      </c>
      <c r="E19" s="6" t="n">
        <f aca="false">SUMIF('Slaughterhouse IQC'!$B$6:$B$64,"Martins",'Slaughterhouse IQC'!$K$6:$K$64)</f>
      </c>
      <c r="F19" s="15" t="n">
        <f aca="false">IFERROR(D19/C19,0)</f>
      </c>
      <c r="G19" s="15" t="n">
        <f aca="false">IFERROR(E19/C19,0)</f>
      </c>
    </row>
    <row r="20">
      <c r="A20" s="5" t="inlineStr">
        <is>
          <t xml:space="preserve">Parks Family Meats</t>
        </is>
      </c>
      <c r="B20" s="5" t="inlineStr">
        <is>
          <t xml:space="preserve">Pelvic 518 → 541</t>
        </is>
      </c>
      <c r="C20" s="6" t="n">
        <f aca="false">SUMIF('Slaughterhouse IQC'!$B$6:$B$64,"Parks Family Meats",'Slaughterhouse IQC'!$I$6:$I$64)</f>
      </c>
      <c r="D20" s="6" t="n">
        <f aca="false">SUMIF('Slaughterhouse IQC'!$B$6:$B$64,"Parks Family Meats",'Slaughterhouse IQC'!$J$6:$J$64)</f>
      </c>
      <c r="E20" s="6" t="n">
        <f aca="false">SUMIF('Slaughterhouse IQC'!$B$6:$B$64,"Parks Family Meats",'Slaughterhouse IQC'!$K$6:$K$64)</f>
      </c>
      <c r="F20" s="15" t="n">
        <f aca="false">IFERROR(D20/C20,0)</f>
      </c>
      <c r="G20" s="15" t="n">
        <f aca="false">IFERROR(E20/C20,0)</f>
      </c>
    </row>
    <row r="21">
      <c r="A21" s="5" t="inlineStr">
        <is>
          <t xml:space="preserve">Nahunta</t>
        </is>
      </c>
      <c r="B21" s="5" t="inlineStr">
        <is>
          <t xml:space="preserve">Thoracic 521 + pelvic 541</t>
        </is>
      </c>
      <c r="C21" s="6" t="n">
        <f aca="false">SUMIF('Slaughterhouse IQC'!$B$6:$B$64,"Nahunta",'Slaughterhouse IQC'!$I$6:$I$64)</f>
      </c>
      <c r="D21" s="6" t="n">
        <f aca="false">SUMIF('Slaughterhouse IQC'!$B$6:$B$64,"Nahunta",'Slaughterhouse IQC'!$J$6:$J$64)</f>
      </c>
      <c r="E21" s="6" t="n">
        <f aca="false">SUMIF('Slaughterhouse IQC'!$B$6:$B$64,"Nahunta",'Slaughterhouse IQC'!$K$6:$K$64)</f>
      </c>
      <c r="F21" s="15" t="n">
        <f aca="false">IFERROR(D21/C21,0)</f>
      </c>
      <c r="G21" s="15" t="n">
        <f aca="false">IFERROR(E21/C21,0)</f>
      </c>
    </row>
    <row r="22"/>
    <row r="23" ht="18" customHeight="true">
      <c r="A23" s="3" t="inlineStr">
        <is>
          <t xml:space="preserve">TISSUE / PART READ</t>
        </is>
      </c>
    </row>
    <row r="24" ht="16" customHeight="true">
      <c r="A24" s="19" t="inlineStr">
        <is>
          <t xml:space="preserve">666541 — Pelvic, intact · ~94% FPY (Martins / Parks / Nahunta)</t>
        </is>
      </c>
    </row>
    <row r="25" ht="44" customHeight="true">
      <c r="A25" s="20" t="inlineStr">
        <is>
          <t xml:space="preserve">Performance-goal part. Steady ~95% at Martins; Parks now runs 666541 too (from 08/10). A provisional Nahunta 8/12 pelvic line (13/1/12) drags the average — see note 25. Rejects: urethra/bladder &amp; membrane damage, short blocks.</t>
        </is>
      </c>
    </row>
    <row r="26" ht="16" customHeight="true">
      <c r="A26" s="19" t="inlineStr">
        <is>
          <t xml:space="preserve">666506 — Pelvic, non-intact · ~96% FPY (Martins)</t>
        </is>
      </c>
    </row>
    <row r="27" ht="44" customHeight="true">
      <c r="A27" s="20" t="inlineStr">
        <is>
          <t xml:space="preserve">Tighter spec, best yield of the group. Rejects: membrane/urethra damage, a couple early blood clots.</t>
        </is>
      </c>
    </row>
    <row r="28" ht="16" customHeight="true">
      <c r="A28" s="19" t="inlineStr">
        <is>
          <t xml:space="preserve">666518 — Pelvic, intact SM · ~84% FPY (Parks)</t>
        </is>
      </c>
    </row>
    <row r="29" ht="44" customHeight="true">
      <c r="A29" s="20" t="inlineStr">
        <is>
          <t xml:space="preserve">Batch-less Parks pelvic; Parks transitioned to 666541 by mid-August. Through 07/30 ~84%, driven by short blocks and mesentery/ureter damage. See the Parks deep-dive deck.</t>
        </is>
      </c>
    </row>
    <row r="30" ht="16" customHeight="true">
      <c r="A30" s="19" t="inlineStr">
        <is>
          <t xml:space="preserve">666521 — Thoracic · ~18% FPY (Nahunta)  — WORSENING</t>
        </is>
      </c>
    </row>
    <row r="31" ht="44" customHeight="true">
      <c r="A31" s="20" t="inlineStr">
        <is>
          <t xml:space="preserve">Thoracic at Nahunta, declining: 32% (7/29) → 0% (8/5) → 15% (8/12) → 21% (8/19). Right-lung perimeter and now heart lacerations, harvesting-side. Escalated with Ricardo; heart lacerations (inspector-side) now the main gap.</t>
        </is>
      </c>
    </row>
  </sheetData>
  <mergeCells count="14">
    <mergeCell ref="A1:I1"/>
    <mergeCell ref="A2:I2"/>
    <mergeCell ref="A4:I4"/>
    <mergeCell ref="A10:I10"/>
    <mergeCell ref="A17:I17"/>
    <mergeCell ref="A23:I23"/>
    <mergeCell ref="A24:I24"/>
    <mergeCell ref="A25:I25"/>
    <mergeCell ref="A26:I26"/>
    <mergeCell ref="A27:I27"/>
    <mergeCell ref="A28:I28"/>
    <mergeCell ref="A29:I29"/>
    <mergeCell ref="A30:I30"/>
    <mergeCell ref="A31:I31"/>
  </mergeCells>
  <conditionalFormatting sqref="E6:E8 F19:F21 G12:G15">
    <cfRule type="colorScale" priority="1">
      <colorScale>
        <cfvo type="num" val="0.3"/>
        <cfvo type="num" val="0.8"/>
        <cfvo type="num" val="1"/>
        <color rgb="FFF8696B"/>
        <color rgb="FFFFEB84"/>
        <color rgb="FF63BE7B"/>
      </colorScale>
    </cfRule>
  </conditionalFormatting>
  <pageMargins left="0.5" right="0.5" top="0.6" bottom="0.6" header="0.3" footer="0.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2026-05-12T17:19:46Z</dcterms:created>
  <dc:creator>Oscar Penny</dc:creator>
  <dc:description/>
  <dc:language>en-US</dc:language>
  <cp:lastModifiedBy/>
  <cp:lastPrinted>2026-05-12T17:20:15Z</cp:lastPrinted>
  <dcterms:modified xsi:type="dcterms:W3CDTF">2026-06-11T12:20:59Z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