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JainArc\Downloads\"/>
    </mc:Choice>
  </mc:AlternateContent>
  <xr:revisionPtr revIDLastSave="0" documentId="13_ncr:1_{5CC99E17-E65C-4013-901B-B5FA5B4F7D63}" xr6:coauthVersionLast="47" xr6:coauthVersionMax="47" xr10:uidLastSave="{00000000-0000-0000-0000-000000000000}"/>
  <bookViews>
    <workbookView xWindow="-110" yWindow="-110" windowWidth="19420" windowHeight="10300" firstSheet="2" activeTab="2" xr2:uid="{8E512825-ADF2-4DE9-A7A3-EB34BBE80329}"/>
  </bookViews>
  <sheets>
    <sheet name="TUTORIAL" sheetId="15" state="hidden" r:id="rId1"/>
    <sheet name="Opt1 Game Plan Quarterly Split" sheetId="9" state="hidden" r:id="rId2"/>
    <sheet name="NIVEA Game Plan Table" sheetId="16" r:id="rId3"/>
    <sheet name="NIVEA Reach Sufficiency Table" sheetId="17" r:id="rId4"/>
    <sheet name="SOV Nivea" sheetId="19" r:id="rId5"/>
    <sheet name="TV Diminishing Return" sheetId="29" r:id="rId6"/>
    <sheet name="Digital Diminishing Return" sheetId="31" r:id="rId7"/>
    <sheet name="Nivea Std Values" sheetId="23" state="hidden" r:id="rId8"/>
    <sheet name="Media Std Values" sheetId="24" state="hidden" r:id="rId9"/>
    <sheet name="Audience &amp; Reach- blocked" sheetId="14" state="hidden" r:id="rId10"/>
    <sheet name="Business" sheetId="4" state="hidden" r:id="rId11"/>
  </sheets>
  <definedNames>
    <definedName name="_xlnm._FilterDatabase" localSheetId="9" hidden="1">'Audience &amp; Reach- blocked'!$B$2:$R$2</definedName>
    <definedName name="_xlnm._FilterDatabase" localSheetId="8" hidden="1">'Media Std Values'!$A$3:$N$339</definedName>
    <definedName name="_xlnm._FilterDatabase" localSheetId="2" hidden="1">'NIVEA Game Plan Table'!#REF!</definedName>
    <definedName name="_xlnm._FilterDatabase" localSheetId="7" hidden="1">'Nivea Std Values'!$A$3:$P$339</definedName>
    <definedName name="_xlnm._FilterDatabase" localSheetId="1" hidden="1">'Opt1 Game Plan Quarterly Split'!$B$2:$Z$2</definedName>
    <definedName name="_xlnm._FilterDatabase" localSheetId="4" hidden="1">'SOV Nivea'!$B$2:$E$2</definedName>
    <definedName name="_xlnm._FilterDatabase" localSheetId="0" hidden="1">TUTORIAL!#REF!</definedName>
    <definedName name="Campaign_Type" localSheetId="6">std_new1011[Campaign Type]</definedName>
    <definedName name="Campaign_Type" localSheetId="5">std_new1011[Campaign Type]</definedName>
    <definedName name="Campaign_Type">std_new1011[Campaign Type]</definedName>
    <definedName name="Campaigntype">std_new1011[Campaign Type]</definedName>
    <definedName name="Categories_NIVEA">#REF!</definedName>
    <definedName name="Currencies" localSheetId="6">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6">#REF!</definedName>
    <definedName name="List_Of_Campaigns" localSheetId="8">#REF!</definedName>
    <definedName name="List_Of_Campaigns" localSheetId="2">#REF!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6">#REF!</definedName>
    <definedName name="List_Of_Categories" localSheetId="8">#REF!</definedName>
    <definedName name="List_Of_Categories" localSheetId="2">#REF!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6">#REF!</definedName>
    <definedName name="List_Of_Media_Sub_Types" localSheetId="8">#REF!</definedName>
    <definedName name="List_Of_Media_Sub_Types" localSheetId="2">#REF!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6">#REF!</definedName>
    <definedName name="List_Of_Media_Types" localSheetId="8">#REF!</definedName>
    <definedName name="List_Of_Media_Types" localSheetId="2">#REF!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6">#REF!</definedName>
    <definedName name="List_Of_Objectives_Values" localSheetId="8">#REF!</definedName>
    <definedName name="List_Of_Objectives_Values" localSheetId="2">#REF!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6">#REF!</definedName>
    <definedName name="List_Of_PM_Type" localSheetId="8">#REF!</definedName>
    <definedName name="List_Of_PM_Type" localSheetId="2">#REF!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6">#REF!</definedName>
    <definedName name="List_Of_Ranges" localSheetId="8">#REF!</definedName>
    <definedName name="List_Of_Ranges" localSheetId="2">#REF!</definedName>
    <definedName name="List_Of_Ranges" localSheetId="4">#REF!</definedName>
    <definedName name="List_Of_Ranges" localSheetId="0">#REF!</definedName>
    <definedName name="List_Of_Ranges" localSheetId="5">#REF!</definedName>
    <definedName name="List_Of_Ranges">#REF!</definedName>
    <definedName name="Media_Type" localSheetId="6">std_new10[Media Type]</definedName>
    <definedName name="Media_Type" localSheetId="5">std_new10[Media Type]</definedName>
    <definedName name="Media_Type">std_new10[Media Type]</definedName>
    <definedName name="Media_Types" localSheetId="6">_xlfn.UNIQUE(OFFSET(#REF!,1,0,COUNTA(OFFSET(#REF!,1,0,20)),1))</definedName>
    <definedName name="Media_Types" localSheetId="8">_xlfn.UNIQUE(OFFSET(#REF!,1,0,COUNTA(OFFSET(#REF!,1,0,20)),1))</definedName>
    <definedName name="Media_Types" localSheetId="2">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29" l="1" a="1"/>
  <c r="I32" i="29" s="1"/>
  <c r="I31" i="29" a="1"/>
  <c r="I31" i="29" s="1"/>
  <c r="E3" i="29"/>
  <c r="AA2" i="17" l="1"/>
  <c r="S2" i="17"/>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F33" i="31" l="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T2" i="17"/>
  <c r="AL28" i="29" l="1"/>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K2" i="16"/>
  <c r="Z2" i="16" s="1"/>
  <c r="U2" i="17"/>
  <c r="H2" i="17"/>
  <c r="C2" i="17" a="1"/>
  <c r="C2" i="17" s="1"/>
  <c r="B2" i="17" s="1"/>
  <c r="D4" i="24" a="1"/>
  <c r="F47" i="23" a="1"/>
  <c r="F47" i="23" s="1"/>
  <c r="F48" i="23" s="1" a="1"/>
  <c r="F48" i="23" s="1"/>
  <c r="F27" i="23" a="1"/>
  <c r="F27" i="23" s="1"/>
  <c r="F6" i="23" a="1"/>
  <c r="F6" i="23" s="1"/>
  <c r="F17" i="29" l="1"/>
  <c r="F25" i="29"/>
  <c r="F18" i="29"/>
  <c r="F26" i="29"/>
  <c r="F30" i="29"/>
  <c r="F20" i="29"/>
  <c r="F28" i="29"/>
  <c r="F29" i="29"/>
  <c r="F32" i="29"/>
  <c r="F23" i="29"/>
  <c r="F31" i="29"/>
  <c r="F27" i="29"/>
  <c r="F24" i="29"/>
  <c r="F19" i="29"/>
  <c r="F21" i="29"/>
  <c r="F22" i="29"/>
  <c r="F16" i="29"/>
  <c r="F15" i="29"/>
  <c r="F4" i="29"/>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W2" i="17"/>
  <c r="J5" i="24" a="1"/>
  <c r="J5" i="24" s="1"/>
  <c r="I5" i="24" a="1"/>
  <c r="I5" i="24" s="1"/>
  <c r="H5" i="24" a="1"/>
  <c r="H5" i="24" s="1"/>
  <c r="E5" i="24" a="1"/>
  <c r="E5" i="24" s="1"/>
  <c r="G5" i="24" a="1"/>
  <c r="G5" i="24" s="1"/>
  <c r="K5" i="24" a="1"/>
  <c r="K5" i="24" s="1"/>
  <c r="D4" i="24"/>
  <c r="F5" i="24" a="1"/>
  <c r="F5" i="24" s="1"/>
  <c r="AQ28" i="23" a="1"/>
  <c r="AQ28" i="23" s="1"/>
  <c r="AJ28" i="23" a="1"/>
  <c r="AJ28" i="23" s="1"/>
  <c r="J48" i="23" a="1"/>
  <c r="J48" i="23" s="1"/>
  <c r="AA48" i="23" a="1"/>
  <c r="AA48" i="23" s="1"/>
  <c r="AP28" i="23" a="1"/>
  <c r="AP28" i="23" s="1"/>
  <c r="Z48" i="23" a="1"/>
  <c r="Z48" i="23" s="1"/>
  <c r="K48" i="23" a="1"/>
  <c r="K48" i="23" s="1"/>
  <c r="AD48" i="23" a="1"/>
  <c r="AD48" i="23" s="1"/>
  <c r="AO28" i="23" a="1"/>
  <c r="AO28" i="23" s="1"/>
  <c r="I48" i="23" a="1"/>
  <c r="I48" i="23" s="1"/>
  <c r="AL28" i="23" a="1"/>
  <c r="AL28" i="23" s="1"/>
  <c r="AH48" i="23" a="1"/>
  <c r="AH48" i="23" s="1"/>
  <c r="AK28" i="23" a="1"/>
  <c r="AK28" i="23" s="1"/>
  <c r="J7" i="23" a="1"/>
  <c r="J7" i="23" s="1"/>
  <c r="K7" i="23" a="1"/>
  <c r="K7" i="23" s="1"/>
  <c r="N48" i="23" a="1"/>
  <c r="N48" i="23" s="1"/>
  <c r="AM28" i="23" a="1"/>
  <c r="AM28" i="23" s="1"/>
  <c r="L7" i="23" a="1"/>
  <c r="L7" i="23" s="1"/>
  <c r="Q48" i="23" a="1"/>
  <c r="Q48" i="23" s="1"/>
  <c r="AI48" i="23" a="1"/>
  <c r="AI48" i="23" s="1"/>
  <c r="AN28" i="23" a="1"/>
  <c r="AN28" i="23" s="1"/>
  <c r="M7" i="23" a="1"/>
  <c r="M7" i="23" s="1"/>
  <c r="R48" i="23" a="1"/>
  <c r="R48" i="23" s="1"/>
  <c r="AP48" i="23" a="1"/>
  <c r="AP48" i="23" s="1"/>
  <c r="S48" i="23" a="1"/>
  <c r="S48" i="23" s="1"/>
  <c r="AQ48" i="23" a="1"/>
  <c r="AQ48" i="23" s="1"/>
  <c r="V48" i="23" a="1"/>
  <c r="V48" i="23" s="1"/>
  <c r="AY48" i="23" a="1"/>
  <c r="AY48" i="23" s="1"/>
  <c r="Y48" i="23" a="1"/>
  <c r="Y48" i="23" s="1"/>
  <c r="AG48" i="23" a="1"/>
  <c r="AG48" i="23" s="1"/>
  <c r="AO48" i="23" a="1"/>
  <c r="AO48" i="23" s="1"/>
  <c r="AW48" i="23" a="1"/>
  <c r="AW48" i="23" s="1"/>
  <c r="BE48" i="23" a="1"/>
  <c r="BE48" i="23" s="1"/>
  <c r="BM48" i="23" a="1"/>
  <c r="BM48" i="23" s="1"/>
  <c r="BU48" i="23" a="1"/>
  <c r="BU48" i="23" s="1"/>
  <c r="CC48" i="23" a="1"/>
  <c r="CC48" i="23" s="1"/>
  <c r="CK48" i="23" a="1"/>
  <c r="CK48" i="23" s="1"/>
  <c r="CS48" i="23" a="1"/>
  <c r="CS48" i="23" s="1"/>
  <c r="DA48" i="23" a="1"/>
  <c r="DA48" i="23" s="1"/>
  <c r="DI48" i="23" a="1"/>
  <c r="DI48" i="23" s="1"/>
  <c r="AX48" i="23" a="1"/>
  <c r="AX48" i="23" s="1"/>
  <c r="BF48" i="23" a="1"/>
  <c r="BF48" i="23" s="1"/>
  <c r="BN48" i="23" a="1"/>
  <c r="BN48" i="23" s="1"/>
  <c r="BV48" i="23" a="1"/>
  <c r="BV48" i="23" s="1"/>
  <c r="CD48" i="23" a="1"/>
  <c r="CD48" i="23" s="1"/>
  <c r="CL48" i="23" a="1"/>
  <c r="CL48" i="23" s="1"/>
  <c r="CT48" i="23" a="1"/>
  <c r="CT48" i="23" s="1"/>
  <c r="DB48" i="23" a="1"/>
  <c r="DB48" i="23" s="1"/>
  <c r="DJ48" i="23" a="1"/>
  <c r="DJ48" i="23" s="1"/>
  <c r="DK48" i="23" a="1"/>
  <c r="DK48" i="23" s="1"/>
  <c r="BG48" i="23" a="1"/>
  <c r="BG48" i="23" s="1"/>
  <c r="BO48" i="23" a="1"/>
  <c r="BO48" i="23" s="1"/>
  <c r="BW48" i="23" a="1"/>
  <c r="BW48" i="23" s="1"/>
  <c r="CE48" i="23" a="1"/>
  <c r="CE48" i="23" s="1"/>
  <c r="CM48" i="23" a="1"/>
  <c r="CM48" i="23" s="1"/>
  <c r="CU48" i="23" a="1"/>
  <c r="CU48" i="23" s="1"/>
  <c r="DC48" i="23" a="1"/>
  <c r="DC48" i="23" s="1"/>
  <c r="L48" i="23" a="1"/>
  <c r="L48" i="23" s="1"/>
  <c r="T48" i="23" a="1"/>
  <c r="T48" i="23" s="1"/>
  <c r="AB48" i="23" a="1"/>
  <c r="AB48" i="23" s="1"/>
  <c r="AJ48" i="23" a="1"/>
  <c r="AJ48" i="23" s="1"/>
  <c r="AR48" i="23" a="1"/>
  <c r="AR48" i="23" s="1"/>
  <c r="AZ48" i="23" a="1"/>
  <c r="AZ48" i="23" s="1"/>
  <c r="BH48" i="23" a="1"/>
  <c r="BH48" i="23" s="1"/>
  <c r="BP48" i="23" a="1"/>
  <c r="BP48" i="23" s="1"/>
  <c r="BX48" i="23" a="1"/>
  <c r="BX48" i="23" s="1"/>
  <c r="CF48" i="23" a="1"/>
  <c r="CF48" i="23" s="1"/>
  <c r="CN48" i="23" a="1"/>
  <c r="CN48" i="23" s="1"/>
  <c r="CV48" i="23" a="1"/>
  <c r="CV48" i="23" s="1"/>
  <c r="DD48" i="23" a="1"/>
  <c r="DD48" i="23" s="1"/>
  <c r="DL48" i="23" a="1"/>
  <c r="DL48" i="23" s="1"/>
  <c r="M48" i="23" a="1"/>
  <c r="M48" i="23" s="1"/>
  <c r="U48" i="23" a="1"/>
  <c r="U48" i="23" s="1"/>
  <c r="AC48" i="23" a="1"/>
  <c r="AC48" i="23" s="1"/>
  <c r="AK48" i="23" a="1"/>
  <c r="AK48" i="23" s="1"/>
  <c r="AS48" i="23" a="1"/>
  <c r="AS48" i="23" s="1"/>
  <c r="BA48" i="23" a="1"/>
  <c r="BA48" i="23" s="1"/>
  <c r="BI48" i="23" a="1"/>
  <c r="BI48" i="23" s="1"/>
  <c r="BQ48" i="23" a="1"/>
  <c r="BQ48" i="23" s="1"/>
  <c r="BY48" i="23" a="1"/>
  <c r="BY48" i="23" s="1"/>
  <c r="CG48" i="23" a="1"/>
  <c r="CG48" i="23" s="1"/>
  <c r="CO48" i="23" a="1"/>
  <c r="CO48" i="23" s="1"/>
  <c r="CW48" i="23" a="1"/>
  <c r="CW48" i="23" s="1"/>
  <c r="DE48" i="23" a="1"/>
  <c r="DE48" i="23" s="1"/>
  <c r="DM48" i="23" a="1"/>
  <c r="DM48" i="23" s="1"/>
  <c r="AT48" i="23" a="1"/>
  <c r="AT48" i="23" s="1"/>
  <c r="BB48" i="23" a="1"/>
  <c r="BB48" i="23" s="1"/>
  <c r="BJ48" i="23" a="1"/>
  <c r="BJ48" i="23" s="1"/>
  <c r="BR48" i="23" a="1"/>
  <c r="BR48" i="23" s="1"/>
  <c r="BZ48" i="23" a="1"/>
  <c r="BZ48" i="23" s="1"/>
  <c r="CH48" i="23" a="1"/>
  <c r="CH48" i="23" s="1"/>
  <c r="CP48" i="23" a="1"/>
  <c r="CP48" i="23" s="1"/>
  <c r="CX48" i="23" a="1"/>
  <c r="CX48" i="23" s="1"/>
  <c r="DF48" i="23" a="1"/>
  <c r="DF48" i="23" s="1"/>
  <c r="DN48" i="23" a="1"/>
  <c r="DN48" i="23" s="1"/>
  <c r="AL48" i="23" a="1"/>
  <c r="AL48" i="23" s="1"/>
  <c r="G48" i="23" a="1"/>
  <c r="G48" i="23" s="1"/>
  <c r="O48" i="23" a="1"/>
  <c r="O48" i="23" s="1"/>
  <c r="W48" i="23" a="1"/>
  <c r="W48" i="23" s="1"/>
  <c r="AE48" i="23" a="1"/>
  <c r="AE48" i="23" s="1"/>
  <c r="AM48" i="23" a="1"/>
  <c r="AM48" i="23" s="1"/>
  <c r="AU48" i="23" a="1"/>
  <c r="AU48" i="23" s="1"/>
  <c r="BC48" i="23" a="1"/>
  <c r="BC48" i="23" s="1"/>
  <c r="BK48" i="23" a="1"/>
  <c r="BK48" i="23" s="1"/>
  <c r="BS48" i="23" a="1"/>
  <c r="BS48" i="23" s="1"/>
  <c r="CA48" i="23" a="1"/>
  <c r="CA48" i="23" s="1"/>
  <c r="CI48" i="23" a="1"/>
  <c r="CI48" i="23" s="1"/>
  <c r="CQ48" i="23" a="1"/>
  <c r="CQ48" i="23" s="1"/>
  <c r="CY48" i="23" a="1"/>
  <c r="CY48" i="23" s="1"/>
  <c r="DG48" i="23" a="1"/>
  <c r="DG48" i="23" s="1"/>
  <c r="DO48" i="23" a="1"/>
  <c r="DO48" i="23" s="1"/>
  <c r="H48" i="23" a="1"/>
  <c r="H48" i="23" s="1"/>
  <c r="P48" i="23" a="1"/>
  <c r="P48" i="23" s="1"/>
  <c r="X48" i="23" a="1"/>
  <c r="X48" i="23" s="1"/>
  <c r="AF48" i="23" a="1"/>
  <c r="AF48" i="23" s="1"/>
  <c r="AN48" i="23" a="1"/>
  <c r="AN48" i="23" s="1"/>
  <c r="AV48" i="23" a="1"/>
  <c r="AV48" i="23" s="1"/>
  <c r="BD48" i="23" a="1"/>
  <c r="BD48" i="23" s="1"/>
  <c r="BL48" i="23" a="1"/>
  <c r="BL48" i="23" s="1"/>
  <c r="BT48" i="23" a="1"/>
  <c r="BT48" i="23" s="1"/>
  <c r="CB48" i="23" a="1"/>
  <c r="CB48" i="23" s="1"/>
  <c r="CJ48" i="23" a="1"/>
  <c r="CJ48" i="23" s="1"/>
  <c r="CR48" i="23" a="1"/>
  <c r="CR48" i="23" s="1"/>
  <c r="CZ48" i="23" a="1"/>
  <c r="CZ48" i="23" s="1"/>
  <c r="DH48" i="23" a="1"/>
  <c r="DH48" i="23" s="1"/>
  <c r="DP48" i="23" a="1"/>
  <c r="DP48" i="23" s="1"/>
  <c r="M2" i="17" l="1"/>
  <c r="D5" i="24" a="1"/>
  <c r="D5" i="24" s="1"/>
  <c r="H7" i="23" l="1" a="1"/>
  <c r="H7" i="23" s="1"/>
  <c r="I7" i="23" a="1"/>
  <c r="I7" i="23" s="1"/>
  <c r="AI28" i="23" a="1"/>
  <c r="AI28" i="23" s="1"/>
  <c r="AA28" i="23" a="1"/>
  <c r="AA28" i="23" s="1"/>
  <c r="S28" i="23" a="1"/>
  <c r="S28" i="23" s="1"/>
  <c r="K28" i="23" a="1"/>
  <c r="K28" i="23" s="1"/>
  <c r="R28" i="23" a="1"/>
  <c r="R28" i="23" s="1"/>
  <c r="X28" i="23" a="1"/>
  <c r="X28" i="23" s="1"/>
  <c r="W28" i="23" a="1"/>
  <c r="W28" i="23" s="1"/>
  <c r="AD28" i="23" a="1"/>
  <c r="AD28" i="23" s="1"/>
  <c r="L28" i="23" a="1"/>
  <c r="L28" i="23" s="1"/>
  <c r="AH28" i="23" a="1"/>
  <c r="AH28" i="23" s="1"/>
  <c r="Z28" i="23" a="1"/>
  <c r="Z28" i="23" s="1"/>
  <c r="J28" i="23" a="1"/>
  <c r="J28" i="23" s="1"/>
  <c r="H28" i="23" a="1"/>
  <c r="H28" i="23" s="1"/>
  <c r="O28" i="23" a="1"/>
  <c r="O28" i="23" s="1"/>
  <c r="V28" i="23" a="1"/>
  <c r="V28" i="23" s="1"/>
  <c r="AB28" i="23" a="1"/>
  <c r="AB28" i="23" s="1"/>
  <c r="AG28" i="23" a="1"/>
  <c r="AG28" i="23" s="1"/>
  <c r="Y28" i="23" a="1"/>
  <c r="Y28" i="23" s="1"/>
  <c r="Q28" i="23" a="1"/>
  <c r="Q28" i="23" s="1"/>
  <c r="I28" i="23" a="1"/>
  <c r="I28" i="23" s="1"/>
  <c r="AF28" i="23" a="1"/>
  <c r="AF28" i="23" s="1"/>
  <c r="P28" i="23" a="1"/>
  <c r="P28" i="23" s="1"/>
  <c r="AE28" i="23" a="1"/>
  <c r="AE28" i="23" s="1"/>
  <c r="G28" i="23" a="1"/>
  <c r="G28" i="23" s="1"/>
  <c r="N28" i="23" a="1"/>
  <c r="N28" i="23" s="1"/>
  <c r="T28" i="23" a="1"/>
  <c r="T28" i="23" s="1"/>
  <c r="AC28" i="23" a="1"/>
  <c r="AC28" i="23" s="1"/>
  <c r="U28" i="23" a="1"/>
  <c r="U28" i="23" s="1"/>
  <c r="M28" i="23" a="1"/>
  <c r="M28" i="23" s="1"/>
  <c r="G7" i="23" a="1"/>
  <c r="G7" i="23" s="1"/>
  <c r="F7" i="23" a="1"/>
  <c r="F7" i="23" s="1"/>
  <c r="F28" i="23" a="1"/>
  <c r="F28" i="23" s="1"/>
  <c r="N4" i="9"/>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A2" i="17"/>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<sst xmlns="http://schemas.openxmlformats.org/spreadsheetml/2006/main" count="1791" uniqueCount="620">
  <si>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</si>
  <si>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</si>
  <si>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</si>
  <si>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</si>
  <si>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</si>
  <si>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</si>
  <si>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</si>
  <si>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</si>
  <si>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</si>
  <si>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</si>
  <si>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</si>
  <si>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</si>
  <si>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</si>
  <si>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</si>
  <si>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</si>
  <si>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</si>
  <si>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</si>
  <si>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</si>
  <si>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</si>
  <si>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</si>
  <si>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</si>
  <si>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</si>
  <si>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</si>
  <si>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</si>
  <si>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</si>
  <si>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</si>
  <si>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</si>
  <si>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</si>
  <si>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</si>
  <si>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</si>
  <si>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</si>
  <si>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</si>
  <si>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</si>
  <si>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</si>
  <si>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</si>
  <si>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</si>
  <si>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</si>
  <si>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</si>
  <si>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</si>
  <si>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</si>
  <si>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</si>
  <si>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</si>
  <si>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</si>
  <si>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</si>
  <si>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</si>
  <si>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</si>
  <si>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</si>
  <si>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</si>
  <si>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</si>
  <si>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</si>
  <si>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</si>
  <si>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</si>
  <si>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</si>
  <si>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</si>
  <si>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</si>
  <si>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</si>
  <si>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</si>
  <si>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</si>
  <si>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</si>
  <si>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</si>
  <si>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</si>
  <si>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</si>
  <si>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</si>
  <si>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</si>
  <si>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</si>
  <si>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</si>
  <si>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</si>
  <si>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</si>
  <si>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</si>
  <si>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</si>
  <si>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</si>
  <si>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</si>
  <si>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</si>
  <si>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</si>
  <si>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</si>
  <si>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</si>
  <si>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</si>
  <si>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</si>
  <si>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</si>
  <si>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</si>
  <si>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</si>
  <si>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</si>
  <si>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</si>
  <si>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</si>
  <si>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</si>
  <si>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</si>
  <si>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</si>
  <si>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</si>
  <si>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</si>
  <si>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</si>
  <si>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</si>
  <si>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</si>
  <si>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</si>
  <si>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</si>
  <si>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</si>
  <si>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</si>
  <si>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</si>
  <si>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</si>
  <si>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</si>
  <si>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</si>
  <si>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</si>
  <si>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</si>
  <si>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</si>
  <si>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</si>
  <si>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</si>
  <si>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</si>
  <si>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</si>
  <si>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</si>
  <si>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</si>
  <si>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</si>
  <si>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</si>
  <si>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</si>
  <si>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</si>
  <si>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</si>
  <si>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</si>
  <si>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</si>
  <si>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</si>
  <si>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</si>
  <si>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</si>
  <si>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</si>
  <si>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</si>
  <si>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</si>
  <si>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</si>
  <si>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</si>
  <si>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</si>
  <si>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</si>
  <si>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</si>
  <si>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</si>
  <si>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</si>
  <si>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</si>
  <si>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</si>
  <si>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</si>
  <si>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</si>
  <si>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</si>
  <si>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</si>
  <si>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</si>
  <si>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</si>
  <si>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</si>
  <si>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</si>
  <si>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</si>
  <si>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</si>
  <si>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</si>
  <si>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</si>
  <si>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</si>
  <si>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</si>
  <si>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</si>
  <si>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</si>
  <si>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</si>
  <si>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</si>
  <si>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</si>
  <si>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</si>
  <si>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</si>
  <si>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</si>
  <si>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</si>
  <si>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</si>
  <si>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</si>
  <si>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</si>
  <si>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TV Target Size</t>
  </si>
  <si>
    <t>Reported Currency</t>
  </si>
  <si>
    <t>Is Digital target the same than TV?</t>
  </si>
  <si>
    <t>MAT: Last 12 months data</t>
  </si>
  <si>
    <t>Media Type (Digital or TV)</t>
  </si>
  <si>
    <t>Company</t>
  </si>
  <si>
    <t>Total Investment</t>
  </si>
  <si>
    <t>TRPs (TV) or Impressions (Digital)</t>
  </si>
  <si>
    <t>TV</t>
  </si>
  <si>
    <t xml:space="preserve">Nivea </t>
  </si>
  <si>
    <t>Competitor 1</t>
  </si>
  <si>
    <t>Competitor 2</t>
  </si>
  <si>
    <t>Competitor 3</t>
  </si>
  <si>
    <t>Competitor 4</t>
  </si>
  <si>
    <t>Competitor 5</t>
  </si>
  <si>
    <t>Nivea</t>
  </si>
  <si>
    <t>Men</t>
  </si>
  <si>
    <t>Deo</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</si>
  <si>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</si>
  <si>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</si>
  <si>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</si>
  <si>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</si>
  <si>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</si>
  <si>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</si>
  <si>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</si>
  <si>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</si>
  <si>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</si>
  <si>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</si>
  <si>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</si>
  <si>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</si>
  <si>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</si>
  <si>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</si>
  <si>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</si>
  <si>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</si>
  <si>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Playbook IDs</t>
  </si>
  <si>
    <t>GL005</t>
  </si>
  <si>
    <t>Black &amp; White Male</t>
  </si>
  <si>
    <t>TBD</t>
  </si>
  <si>
    <t>Category vs Range</t>
  </si>
  <si>
    <t>Black &amp; White Female</t>
  </si>
  <si>
    <t>Grand Slam</t>
  </si>
  <si>
    <t>GL085</t>
  </si>
  <si>
    <t>Bliss</t>
  </si>
  <si>
    <t>GL046</t>
  </si>
  <si>
    <t>Clinical</t>
  </si>
  <si>
    <t>GL047</t>
  </si>
  <si>
    <t>Fendi</t>
  </si>
  <si>
    <t>GL086</t>
  </si>
  <si>
    <t>Cool Kick</t>
  </si>
  <si>
    <t>EM012</t>
  </si>
  <si>
    <t>Deo Even Tone</t>
  </si>
  <si>
    <t>Extra Bright</t>
  </si>
  <si>
    <t>EM006</t>
  </si>
  <si>
    <t>Deo Even Tone Range</t>
  </si>
  <si>
    <t>EM030</t>
  </si>
  <si>
    <t>Clinical Even Tone</t>
  </si>
  <si>
    <t>EM015</t>
  </si>
  <si>
    <t xml:space="preserve">Zazil </t>
  </si>
  <si>
    <t>Sachet</t>
  </si>
  <si>
    <t>Deo Men</t>
  </si>
  <si>
    <t>Rollon Men</t>
  </si>
  <si>
    <t>EM017</t>
  </si>
  <si>
    <t>Dry Rollon</t>
  </si>
  <si>
    <t>EM054</t>
  </si>
  <si>
    <t>Hijab</t>
  </si>
  <si>
    <t>Hijab Fresh</t>
  </si>
  <si>
    <t>Men Deep</t>
  </si>
  <si>
    <t>Deep</t>
  </si>
  <si>
    <t>Pearl &amp; Beauty</t>
  </si>
  <si>
    <t>EM003</t>
  </si>
  <si>
    <t>EM035</t>
  </si>
  <si>
    <t>EM027</t>
  </si>
  <si>
    <t>Skin Power (Hero)</t>
  </si>
  <si>
    <t>GL056</t>
  </si>
  <si>
    <t>X-Range</t>
  </si>
  <si>
    <t>Derma Control</t>
  </si>
  <si>
    <t>EM031</t>
  </si>
  <si>
    <t>Cellular</t>
  </si>
  <si>
    <t>Cellular Bakuchiol</t>
  </si>
  <si>
    <t>Range vs Campaign</t>
  </si>
  <si>
    <t>Genie</t>
  </si>
  <si>
    <t>GL037</t>
  </si>
  <si>
    <t>Cellular Filler</t>
  </si>
  <si>
    <t>Speedy Gonzales</t>
  </si>
  <si>
    <t>GL079</t>
  </si>
  <si>
    <t>Epigenetics</t>
  </si>
  <si>
    <t>Swan Lake</t>
  </si>
  <si>
    <t>GL053</t>
  </si>
  <si>
    <t>Elsa</t>
  </si>
  <si>
    <t>GL082</t>
  </si>
  <si>
    <t>Skin Gin</t>
  </si>
  <si>
    <t>EM024</t>
  </si>
  <si>
    <t>Potinhos</t>
  </si>
  <si>
    <t>EM049</t>
  </si>
  <si>
    <t>Luminous Launch India</t>
  </si>
  <si>
    <t>EM038</t>
  </si>
  <si>
    <t>Orionis</t>
  </si>
  <si>
    <t>GL040</t>
  </si>
  <si>
    <t>GL052</t>
  </si>
  <si>
    <t>GL051</t>
  </si>
  <si>
    <t>50 Shades</t>
  </si>
  <si>
    <t>GL006</t>
  </si>
  <si>
    <t>Stardust</t>
  </si>
  <si>
    <t>GL080</t>
  </si>
  <si>
    <t>Stargate</t>
  </si>
  <si>
    <t>Midnight Gold</t>
  </si>
  <si>
    <t>GL064</t>
  </si>
  <si>
    <t>Q10 Guardian</t>
  </si>
  <si>
    <t>GL067</t>
  </si>
  <si>
    <t>Q10 Skin Diet</t>
  </si>
  <si>
    <t>GL007</t>
  </si>
  <si>
    <t>Neige</t>
  </si>
  <si>
    <t>GL039</t>
  </si>
  <si>
    <t>Q10 Range</t>
  </si>
  <si>
    <t>Next Gen</t>
  </si>
  <si>
    <t>GL008</t>
  </si>
  <si>
    <t>Campaign vs Playbook ID</t>
  </si>
  <si>
    <t>Elevator</t>
  </si>
  <si>
    <t>GL081</t>
  </si>
  <si>
    <t>Q10 Skinclock &amp; Moonlight</t>
  </si>
  <si>
    <t>GL038</t>
  </si>
  <si>
    <t>C&amp;HYA</t>
  </si>
  <si>
    <t>EM021</t>
  </si>
  <si>
    <t>Fanta</t>
  </si>
  <si>
    <t>GL010</t>
  </si>
  <si>
    <t>Genzit</t>
  </si>
  <si>
    <t>EM004</t>
  </si>
  <si>
    <t>Rose Care</t>
  </si>
  <si>
    <t>Petals 2022</t>
  </si>
  <si>
    <t>EM008</t>
  </si>
  <si>
    <t>Micellar Aminoacids</t>
  </si>
  <si>
    <t>EM025</t>
  </si>
  <si>
    <t>Daily Essentials</t>
  </si>
  <si>
    <t>Derma Skin Clear</t>
  </si>
  <si>
    <t>GL041</t>
  </si>
  <si>
    <t>Claro</t>
  </si>
  <si>
    <t>GL055</t>
  </si>
  <si>
    <t>Micellar+</t>
  </si>
  <si>
    <t>GL048</t>
  </si>
  <si>
    <t>EMUR</t>
  </si>
  <si>
    <t>GL049</t>
  </si>
  <si>
    <t>Micellar Siri</t>
  </si>
  <si>
    <t>GL012</t>
  </si>
  <si>
    <t>Micellar Melange</t>
  </si>
  <si>
    <t>GL011</t>
  </si>
  <si>
    <t>Micellar Core</t>
  </si>
  <si>
    <t>Micellar Siri 2.0</t>
  </si>
  <si>
    <t>Micellar Pearl Bright</t>
  </si>
  <si>
    <t>Micellar Extra</t>
  </si>
  <si>
    <t>GL054</t>
  </si>
  <si>
    <t>APC</t>
  </si>
  <si>
    <t>Skin Hero (THA)</t>
  </si>
  <si>
    <t>EM022</t>
  </si>
  <si>
    <t>Lifecycle</t>
  </si>
  <si>
    <t>GL001</t>
  </si>
  <si>
    <t>Soft</t>
  </si>
  <si>
    <t>GL002</t>
  </si>
  <si>
    <t>Tetris</t>
  </si>
  <si>
    <t>GL104</t>
  </si>
  <si>
    <t>Soft UV</t>
  </si>
  <si>
    <t>Crème Round 2</t>
  </si>
  <si>
    <t>GL060</t>
  </si>
  <si>
    <t>Soft UV Ozonio</t>
  </si>
  <si>
    <t>GL061</t>
  </si>
  <si>
    <t>Neverland</t>
  </si>
  <si>
    <t>GL091</t>
  </si>
  <si>
    <t>Body Aloe</t>
  </si>
  <si>
    <t>Body Aloe Summer</t>
  </si>
  <si>
    <t>EM026</t>
  </si>
  <si>
    <t>Body Milk</t>
  </si>
  <si>
    <t>EM011</t>
  </si>
  <si>
    <t>EM014</t>
  </si>
  <si>
    <t>EM034</t>
  </si>
  <si>
    <t>Harmattan</t>
  </si>
  <si>
    <t>EM040</t>
  </si>
  <si>
    <t>Northern Lights</t>
  </si>
  <si>
    <t>GL003</t>
  </si>
  <si>
    <t>Core Asean</t>
  </si>
  <si>
    <t>EM058</t>
  </si>
  <si>
    <t>Iconova</t>
  </si>
  <si>
    <t>GL088</t>
  </si>
  <si>
    <t>Phoenix</t>
  </si>
  <si>
    <t>GL043</t>
  </si>
  <si>
    <t>Dark Skin</t>
  </si>
  <si>
    <t>Zuri</t>
  </si>
  <si>
    <t>Bright Signature</t>
  </si>
  <si>
    <t>Polaris</t>
  </si>
  <si>
    <t>GL009</t>
  </si>
  <si>
    <t>Sirius</t>
  </si>
  <si>
    <t>GL090</t>
  </si>
  <si>
    <t>Natural Glow</t>
  </si>
  <si>
    <t>Q10 Body</t>
  </si>
  <si>
    <t>GL062</t>
  </si>
  <si>
    <t>Repair &amp; Care</t>
  </si>
  <si>
    <t>Hera</t>
  </si>
  <si>
    <t>GL089</t>
  </si>
  <si>
    <t>Vitamin Range</t>
  </si>
  <si>
    <t>Super 10</t>
  </si>
  <si>
    <t>EM005</t>
  </si>
  <si>
    <t>Unicorn Super 10</t>
  </si>
  <si>
    <t>EM050</t>
  </si>
  <si>
    <t>C&amp;E Tata</t>
  </si>
  <si>
    <t>GL004</t>
  </si>
  <si>
    <t>Super 8 Core</t>
  </si>
  <si>
    <t>EM010</t>
  </si>
  <si>
    <t>Golden Fruit</t>
  </si>
  <si>
    <t>EM029</t>
  </si>
  <si>
    <t>C&amp;AHA and Super C+</t>
  </si>
  <si>
    <t>Disney</t>
  </si>
  <si>
    <t>GL019</t>
  </si>
  <si>
    <t>Bright Oil Clear</t>
  </si>
  <si>
    <t>Deep Cleansing</t>
  </si>
  <si>
    <t>Deep X-Cat</t>
  </si>
  <si>
    <t>Deep Moisturizing</t>
  </si>
  <si>
    <t>Extra Bright Starwalker</t>
  </si>
  <si>
    <t>DSR Range</t>
  </si>
  <si>
    <t>Vitamin Scrub</t>
  </si>
  <si>
    <t>NM Moisture Challenge</t>
  </si>
  <si>
    <t>Auto-Matic Deep</t>
  </si>
  <si>
    <t>GL087</t>
  </si>
  <si>
    <t>Sensitive</t>
  </si>
  <si>
    <t>Sensitive Moisture</t>
  </si>
  <si>
    <t>Protect &amp; Moisture</t>
  </si>
  <si>
    <t>Ghostbuster</t>
  </si>
  <si>
    <t>GL017</t>
  </si>
  <si>
    <t>Nemo</t>
  </si>
  <si>
    <t>GL050</t>
  </si>
  <si>
    <t>Sun Range</t>
  </si>
  <si>
    <t>EM033</t>
  </si>
  <si>
    <t>EM016</t>
  </si>
  <si>
    <t>Milka</t>
  </si>
  <si>
    <t>GL016</t>
  </si>
  <si>
    <t>Korea</t>
  </si>
  <si>
    <t>UV Specialist</t>
  </si>
  <si>
    <t>C&amp;E</t>
  </si>
  <si>
    <t>Tinder</t>
  </si>
  <si>
    <t>GL059</t>
  </si>
  <si>
    <t>Subelieavable UV</t>
  </si>
  <si>
    <t>GL084</t>
  </si>
  <si>
    <t>X-Cat</t>
  </si>
  <si>
    <t>Social AWON</t>
  </si>
  <si>
    <t>Search AWON</t>
  </si>
  <si>
    <t>Media Values</t>
  </si>
  <si>
    <t>Media Type</t>
  </si>
  <si>
    <t>Paid Search</t>
  </si>
  <si>
    <t>Radio</t>
  </si>
  <si>
    <t>Print</t>
  </si>
  <si>
    <t>Others</t>
  </si>
  <si>
    <t>Campaign Type</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</si>
  <si>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</si>
  <si>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</si>
  <si>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</si>
  <si>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</si>
  <si>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</si>
  <si>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</si>
  <si>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</si>
  <si>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</si>
  <si>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</si>
  <si>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</si>
  <si>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</si>
  <si>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</si>
  <si>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</si>
  <si>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</si>
  <si>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</si>
  <si>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</si>
  <si>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</si>
  <si>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</si>
  <si>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</si>
  <si>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</si>
  <si>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</si>
  <si>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</si>
  <si>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</si>
  <si>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</si>
  <si>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</si>
  <si>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</si>
  <si>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</si>
  <si>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</si>
  <si>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</si>
  <si>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</si>
  <si>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</si>
  <si>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</si>
  <si>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</si>
  <si>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</si>
  <si>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</si>
  <si>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</si>
  <si>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</si>
  <si>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</si>
  <si>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</si>
  <si>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</si>
  <si>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</si>
  <si>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</si>
  <si>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</si>
  <si>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</si>
  <si>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</si>
  <si>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</si>
  <si>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</si>
  <si>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</si>
  <si>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</si>
  <si>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</si>
  <si>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</si>
  <si>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</si>
  <si>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</si>
  <si>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</si>
  <si>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</si>
  <si>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</si>
  <si>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</si>
  <si>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</si>
  <si>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</si>
  <si>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</si>
  <si>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</si>
  <si>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</si>
  <si>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</si>
  <si>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</si>
  <si>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</si>
  <si>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</si>
  <si>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</si>
  <si>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</si>
  <si>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</si>
  <si>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</si>
  <si>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</si>
  <si>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</si>
  <si>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</si>
  <si>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</si>
  <si>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</si>
  <si>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</si>
  <si>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</si>
  <si>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</si>
  <si>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</si>
  <si>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</si>
  <si>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</si>
  <si>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</si>
  <si>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</si>
  <si>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</si>
  <si>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</si>
  <si>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</si>
  <si>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</si>
  <si>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</si>
  <si>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</si>
  <si>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</si>
  <si>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</si>
  <si>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</si>
  <si>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</si>
  <si>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</si>
  <si>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</si>
  <si>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</si>
  <si>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</si>
  <si>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</si>
  <si>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</si>
  <si>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</si>
  <si>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</si>
  <si>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</si>
  <si>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</si>
  <si>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</si>
  <si>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</si>
  <si>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</si>
  <si>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</si>
  <si>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</si>
  <si>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</si>
  <si>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</si>
  <si>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</si>
  <si>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</si>
  <si>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</si>
  <si>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</si>
  <si>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</si>
  <si>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</si>
  <si>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</si>
  <si>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</si>
  <si>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</si>
  <si>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</si>
  <si>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</si>
  <si>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</si>
  <si>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</si>
  <si>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</si>
  <si>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</si>
  <si>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</si>
  <si>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</si>
  <si>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</si>
  <si>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</si>
  <si>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</si>
  <si>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</si>
  <si>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</si>
  <si>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</si>
  <si>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</si>
  <si>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</si>
  <si>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</si>
  <si>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</si>
  <si>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</si>
  <si>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</si>
  <si>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</si>
  <si>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</si>
  <si>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</si>
  <si>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</si>
  <si>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</si>
  <si>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</si>
  <si>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</si>
  <si>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</si>
  <si>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</si>
  <si>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</si>
  <si>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</si>
  <si>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</si>
  <si>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</si>
  <si>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</si>
  <si>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</si>
  <si>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</si>
  <si>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</si>
  <si>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</si>
  <si>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</si>
  <si>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</si>
  <si>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</si>
  <si>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</si>
  <si>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</si>
  <si>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</si>
  <si>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</si>
  <si>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</si>
  <si>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</si>
  <si>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</si>
  <si>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</si>
  <si>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</si>
  <si>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</si>
  <si>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</si>
  <si>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</si>
  <si>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</si>
  <si>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</si>
  <si>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</si>
  <si>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</si>
  <si>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</si>
  <si>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</si>
  <si>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</si>
  <si>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</si>
  <si>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</si>
  <si>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</si>
  <si>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</si>
  <si>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</si>
  <si>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</si>
  <si>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</si>
  <si>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</si>
  <si>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</si>
  <si>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</si>
  <si>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</si>
  <si>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</si>
  <si>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</si>
  <si>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Total</t>
  </si>
  <si>
    <t>TV Demo Gender</t>
  </si>
  <si>
    <t>TV Demo Min. Age</t>
  </si>
  <si>
    <t>TV Demo Max. Age</t>
  </si>
  <si>
    <t>TV SEL</t>
  </si>
  <si>
    <t>Final TV Target (don't fill)</t>
  </si>
  <si>
    <t>Total TV Planned R1+ (%)</t>
  </si>
  <si>
    <t>Total TV Planned R3+ (%)</t>
  </si>
  <si>
    <t>TV Optimal R1+</t>
  </si>
  <si>
    <t>CPP 2026</t>
  </si>
  <si>
    <t>Digital Demo Gender</t>
  </si>
  <si>
    <t>Digital Demo Min. Age</t>
  </si>
  <si>
    <t>Digital Demo Max. Age</t>
  </si>
  <si>
    <t>Digital SEL</t>
  </si>
  <si>
    <t>Final Digital Target (don't fill)</t>
  </si>
  <si>
    <t>Digital Target Size (Abs)</t>
  </si>
  <si>
    <t>Total Digital Planned R1+</t>
  </si>
  <si>
    <t>Total Digital Optimal R1+</t>
  </si>
  <si>
    <t>Planned Combined Reach (Don't fill)</t>
  </si>
  <si>
    <t>Combined Potential Reach</t>
  </si>
  <si>
    <t>Innovation / NPD</t>
  </si>
  <si>
    <t>Base Business /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</si>
</sst>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_);_(* \(#,##0.00\);_(* &quot;-&quot;??_);_(@_)"/>
    <numFmt numFmtId="165" formatCode="_(&quot;AED&quot;* #,##0.00_);_(&quot;AED&quot;* \(#,##0.00\);_(&quot;AED&quot;* &quot;-&quot;??_);_(@_)"/>
    <numFmt numFmtId="166" formatCode="_(* #,##0_);_(* \(#,##0\);_(* &quot;-&quot;??_);_(@_)"/>
    <numFmt numFmtId="167" formatCode="0.0%"/>
    <numFmt numFmtId="168" formatCode="[$-409]d\-mmm;@"/>
    <numFmt numFmtId="169" formatCode="_(&quot;R$&quot;* #,##0.00_);_(&quot;R$&quot;* \(#,##0.00\);_(&quot;R$&quot;* &quot;-&quot;??_);_(@_)"/>
    <numFmt numFmtId="170" formatCode="0.0"/>
    <numFmt numFmtId="171" formatCode="[$-409]d\-mmm\-yyyy;@"/>
    <numFmt numFmtId="172" formatCode="##\'\'"/>
  </numFmts>
  <fonts count="39">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43" fontId="5" fillId="0" borderId="0" applyFont="0" applyFill="0" applyBorder="0" applyAlignment="0" applyProtection="0"/>
    <xf numFmtId="0" fontId="4" fillId="0" borderId="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164" fontId="5" fillId="0" borderId="0" applyFont="0" applyFill="0" applyBorder="0" applyAlignment="0" applyProtection="0"/>
    <xf numFmtId="0" fontId="3" fillId="0" borderId="0"/>
    <xf numFmtId="0" fontId="2" fillId="0" borderId="0"/>
    <xf numFmtId="0" fontId="38" fillId="0" borderId="0"/>
    <xf numFmtId="0" fontId="3" fillId="0" borderId="0"/>
    <xf numFmtId="9" fontId="3" fillId="0" borderId="0" applyFont="0" applyFill="0" applyBorder="0" applyAlignment="0" applyProtection="0"/>
  </cellStyleXfs>
  <cellXfs count="138">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164"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164" fontId="18" fillId="0" borderId="0" xfId="8" applyFont="1" applyBorder="1" applyAlignment="1">
      <alignment horizontal="left"/>
    </xf>
    <xf numFmtId="164"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164"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164"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3" fillId="0" borderId="12" xfId="14" applyBorder="1" applyAlignment="1">
      <alignment horizontal="lef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1" fontId="3" fillId="0" borderId="0" xfId="6" applyNumberFormat="1" applyFont="1" applyAlignment="1">
      <alignment horizontal="right" vertical="center"/>
    </xf>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8"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164" fontId="0" fillId="16" borderId="1" xfId="13" applyFont="1" applyFill="1" applyBorder="1" applyAlignment="1">
      <alignment horizontal="center"/>
    </xf>
    <xf numFmtId="164"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164"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11" fillId="0" borderId="9" xfId="0" applyFont="1" applyBorder="1" applyAlignment="1">
      <alignment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1" fillId="0" borderId="0" xfId="6" applyFont="1" applyAlignment="1">
      <alignment wrapText="1"/>
    </xf>
    <xf numFmtId="0" fontId="1" fillId="0" borderId="0" xfId="6" applyFont="1"/>
    <xf numFmtId="9" fontId="1" fillId="0" borderId="0" xfId="11" applyFont="1" applyAlignment="1">
      <alignment horizontal="center"/>
    </xf>
    <xf numFmtId="164" fontId="12" fillId="2" borderId="0" xfId="6" applyNumberFormat="1" applyFont="1" applyFill="1" applyAlignment="1">
      <alignment horizontal="center" vertical="center"/>
    </xf>
    <xf numFmtId="164" fontId="3" fillId="0" borderId="0" xfId="13" applyNumberFormat="1" applyFont="1" applyAlignment="1">
      <alignment horizontal="right" vertical="center"/>
    </xf>
    <xf numFmtId="164" fontId="4" fillId="0" borderId="0" xfId="6" applyNumberFormat="1"/>
    <xf numFmtId="0" fontId="26" fillId="10" borderId="3" xfId="0" applyFont="1" applyFill="1" applyBorder="1" applyAlignment="1">
      <alignment horizontal="left" vertical="center" wrapText="1"/>
    </xf>
    <xf numFmtId="0" fontId="26" fillId="10" borderId="3" xfId="0" applyFont="1" applyFill="1" applyBorder="1" applyAlignment="1">
      <alignment horizontal="left" vertical="center"/>
    </xf>
    <xf numFmtId="0" fontId="1" fillId="0" borderId="7" xfId="6" applyFont="1" applyBorder="1" applyAlignment="1">
      <alignment horizontal="center" vertical="center"/>
    </xf>
    <xf numFmtId="0" fontId="4" fillId="0" borderId="8" xfId="6" applyBorder="1" applyAlignment="1">
      <alignment horizontal="center" vertical="center"/>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3">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theme="7" tint="0.39997558519241921"/>
        </top>
      </border>
    </dxf>
    <dxf>
      <border outline="0">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dxf>
    <dxf>
      <border outline="0">
        <bottom style="thin">
          <color theme="7"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_(* #,##0.00_);_(* \(#,##0.00\);_(*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272" dataDxfId="271">
  <autoFilter ref="B2:Z262" xr:uid="{84DDC95F-F981-F542-8DF4-B03624BC0F31}"/>
  <tableColumns count="25">
    <tableColumn id="2" xr3:uid="{FBDA74BA-D22E-5147-B430-476E30F85AB7}" name="Category" totalsRowLabel="Total" dataDxfId="270"/>
    <tableColumn id="21" xr3:uid="{82D8DA27-001F-A747-B189-172E7FB3965E}" name="Range" dataDxfId="269" totalsRowDxfId="268"/>
    <tableColumn id="3" xr3:uid="{90EB4EA0-B9B9-2045-AD71-00D1BD98DAA7}" name="Campaign" dataDxfId="267" totalsRowDxfId="266"/>
    <tableColumn id="19" xr3:uid="{40E913C7-F712-7F4C-8AD5-940DCF1D14A7}" name="Playbook ID" dataDxfId="265" totalsRowDxfId="264"/>
    <tableColumn id="47" xr3:uid="{E79013F0-FCE9-AD4A-BB64-7028D050A15D}" name="Burst" dataDxfId="263" totalsRowDxfId="262"/>
    <tableColumn id="4" xr3:uid="{184D7CEB-8748-7B41-B313-DFB576057430}" name="Media" dataDxfId="261" totalsRowDxfId="260"/>
    <tableColumn id="17" xr3:uid="{C089F435-6E2E-0346-A4C1-51D58EEC9919}" name="Media Subtype" dataDxfId="259" totalsRowDxfId="258"/>
    <tableColumn id="6" xr3:uid="{5267A86C-75E1-9343-943A-E67FEBAFB5CB}" name="PM Type" dataDxfId="257" totalsRowDxfId="256"/>
    <tableColumn id="8" xr3:uid="{714EF3ED-CCF0-6341-B20B-15E7061CD968}" name="Initial Date" dataDxfId="255"/>
    <tableColumn id="9" xr3:uid="{0CA2BCEF-8C0E-EC4D-88DE-76CBA6F61603}" name="End Date" dataDxfId="254"/>
    <tableColumn id="11" xr3:uid="{918C86AA-AC84-5449-8509-19DF130A8325}" name="Total Budget" dataDxfId="253"/>
    <tableColumn id="1" xr3:uid="{1A383B10-9574-416E-8E2E-E5B955B49CB5}" name="Coluna1" dataDxfId="252" dataCellStyle="Comma 2">
      <calculatedColumnFormula>Game_Plan[[#This Row],[Total Budget]]/1000</calculatedColumnFormula>
    </tableColumn>
    <tableColumn id="13" xr3:uid="{CA3FF0D2-4131-4A4B-828C-E51A2C1B3006}" name="Q1" dataDxfId="251" totalsRowDxfId="250"/>
    <tableColumn id="5" xr3:uid="{12CD2654-08E6-4D83-9D73-481202E0CC8A}" name="Q12" dataDxfId="249" totalsRowDxfId="248" dataCellStyle="Comma 2">
      <calculatedColumnFormula>Game_Plan[[#This Row],[Q1]]/1000</calculatedColumnFormula>
    </tableColumn>
    <tableColumn id="14" xr3:uid="{D7885479-7261-B546-B847-C773EEC0A326}" name="Q2" dataDxfId="247" totalsRowDxfId="246"/>
    <tableColumn id="7" xr3:uid="{947BDB2C-9617-4237-8E61-996B1B256109}" name="Q22" dataDxfId="245" totalsRowDxfId="244" dataCellStyle="Comma 2">
      <calculatedColumnFormula>Game_Plan[[#This Row],[Q2]]/1000</calculatedColumnFormula>
    </tableColumn>
    <tableColumn id="15" xr3:uid="{4A95E7B3-778D-4443-8CD5-4F8F3108F470}" name="Q3" dataDxfId="243" totalsRowDxfId="242"/>
    <tableColumn id="10" xr3:uid="{A538E380-E538-4DE7-9347-AC843762D327}" name="Q32" dataDxfId="241" totalsRowDxfId="240" dataCellStyle="Comma 2">
      <calculatedColumnFormula>Game_Plan[[#This Row],[Q3]]/1000</calculatedColumnFormula>
    </tableColumn>
    <tableColumn id="16" xr3:uid="{0B9917D8-4261-3A40-88FE-715511C1F8F5}" name="Q4" dataDxfId="239" totalsRowDxfId="238"/>
    <tableColumn id="12" xr3:uid="{A6E6E04F-71B0-42A4-9CD1-2F4CA945FBDC}" name="Q5" dataDxfId="237" totalsRowDxfId="236" dataCellStyle="Comma 2">
      <calculatedColumnFormula>Game_Plan[[#This Row],[Q4]]/1000</calculatedColumnFormula>
    </tableColumn>
    <tableColumn id="28" xr3:uid="{8F3ED158-B540-4B42-8403-6558EE533A9E}" name="Check" dataDxfId="235" totalsRowDxfId="234">
      <calculatedColumnFormula>SUM(Game_Plan[[#This Row],[Q1]:[Q4]])=Game_Plan[[#This Row],[Total Budget]]</calculatedColumnFormula>
    </tableColumn>
    <tableColumn id="60" xr3:uid="{27DAC87A-0B5C-DA4F-BD75-40507912533F}" name="Total WOA" dataDxfId="233" totalsRowDxfId="232"/>
    <tableColumn id="67" xr3:uid="{80F2FAFB-5130-4947-B679-45409364F179}" name="Total TRPs" dataDxfId="231" totalsRowDxfId="230"/>
    <tableColumn id="70" xr3:uid="{3176F874-9D50-CB48-AC2F-CB80FBA48BED}" name="Total R1+" dataDxfId="229" totalsRowDxfId="228"/>
    <tableColumn id="69" xr3:uid="{27A958A2-B98A-2F49-94D4-99295EDC637D}" name="Total R3+" dataDxfId="227" totalsRowDxfId="22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3025-5B45-E34B-AA9D-B74FCD939DF1}" name="Game_Plan_2026" displayName="Game_Plan_2026" ref="A1:AC2" headerRowDxfId="225" dataDxfId="224">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0D117850-5EA5-5741-8493-E49A5C470D84}" name="Category" totalsRowLabel="Total" dataDxfId="223"/>
    <tableColumn id="21" xr3:uid="{B8CCD694-2B65-A243-AF22-D7E142DA7AED}" name="Range" dataDxfId="222"/>
    <tableColumn id="3" xr3:uid="{A8E880BB-5F01-0544-84D7-803C454EAF7B}" name="Campaign" dataDxfId="221" totalsRowDxfId="220"/>
    <tableColumn id="19" xr3:uid="{A9C3C117-7319-0A46-80E3-EF278D1B6CC2}" name="Playbook ID" dataDxfId="219" totalsRowDxfId="218"/>
    <tableColumn id="1" xr3:uid="{A102552D-26D4-4254-ABA8-E499B1101913}" name="Campaign Archetype" dataDxfId="217" totalsRowDxfId="216" dataCellStyle="Normal 2"/>
    <tableColumn id="47" xr3:uid="{6D8474E7-5724-D741-BAF5-CAB72B46EE3E}" name="Burst" dataDxfId="215" totalsRowDxfId="214"/>
    <tableColumn id="4" xr3:uid="{A86657A9-A941-D341-8537-01751A448AEC}" name="Media" dataDxfId="213" totalsRowDxfId="212"/>
    <tableColumn id="17" xr3:uid="{73E50364-4ACE-C84B-8C13-F3498E17292F}" name="Media Subtype" dataDxfId="211" totalsRowDxfId="210"/>
    <tableColumn id="8" xr3:uid="{6CC7ABE8-E298-1B4A-8B5C-E53A5BD7C526}" name="Initial Date" dataDxfId="209"/>
    <tableColumn id="9" xr3:uid="{FA9C8697-B2CB-AC48-BB6B-9DD012DF2555}" name="End Date" dataDxfId="208"/>
    <tableColumn id="7" xr3:uid="{8A613075-D405-814C-859D-271540B6DAC1}" name="Total Weeks" dataDxfId="207" dataCellStyle="Normal 2">
      <calculatedColumnFormula>INT((Game_Plan_2026[[#This Row],[End Date]] - Game_Plan_2026[[#This Row],[Initial Date]] - WEEKDAY(Game_Plan_2026[[#This Row],[Initial Date]], 2)) / 7) + 1</calculatedColumnFormula>
    </tableColumn>
    <tableColumn id="11" xr3:uid="{7179D328-3786-DF42-A254-F344B22DF15F}" name="Total Budget" dataDxfId="206"/>
    <tableColumn id="35" xr3:uid="{F860ED76-6DCF-194F-B729-21082AD703A0}" name="Jan" dataDxfId="205" dataCellStyle="Comma 2"/>
    <tableColumn id="34" xr3:uid="{FFC018F7-C0A8-FB4E-82C9-B2C52B47F241}" name="Feb" dataDxfId="204" dataCellStyle="Comma 2"/>
    <tableColumn id="33" xr3:uid="{AB7CB7A2-B63F-E748-92C7-1DCD46670429}" name="Mar" dataDxfId="203" dataCellStyle="Comma 2"/>
    <tableColumn id="32" xr3:uid="{C88136CF-9E6A-2C43-B4CA-40592572F33F}" name="Apr" dataDxfId="202" dataCellStyle="Comma 2"/>
    <tableColumn id="31" xr3:uid="{C3020660-AEE3-AF41-925A-E85DF25D514F}" name="May" dataDxfId="201" dataCellStyle="Comma 2"/>
    <tableColumn id="30" xr3:uid="{806845ED-8883-F444-9552-38CDF827A685}" name="Jun" dataDxfId="200" dataCellStyle="Comma 2"/>
    <tableColumn id="29" xr3:uid="{69E9073C-08A9-9242-8867-D6BEC8251E2B}" name="Jul" dataDxfId="199" dataCellStyle="Comma 2"/>
    <tableColumn id="27" xr3:uid="{C5A39CE4-CB06-0C4E-93C4-225C07E97B29}" name="Aug" dataDxfId="198" dataCellStyle="Comma 2"/>
    <tableColumn id="26" xr3:uid="{76136B7F-1E72-E143-8528-DDF0FE204748}" name="Sep" dataDxfId="197" dataCellStyle="Comma 2"/>
    <tableColumn id="25" xr3:uid="{B818E7ED-8280-A84A-BCE3-88CD00D4672E}" name="Oct" dataDxfId="196" dataCellStyle="Comma 2"/>
    <tableColumn id="24" xr3:uid="{31DDC4B5-CCF6-C848-882F-F1AC37456257}" name="Nov" dataDxfId="195" dataCellStyle="Comma 2"/>
    <tableColumn id="23" xr3:uid="{056AE997-FDF5-CB40-B4FC-9C3BCEA09BDE}" name="Dec" dataDxfId="194" dataCellStyle="Comma 2"/>
    <tableColumn id="60" xr3:uid="{675456C0-711B-A14B-A275-C7E3D2183BE2}" name="Total WOA" dataDxfId="193" totalsRowDxfId="192"/>
    <tableColumn id="6" xr3:uid="{3D807AD8-3FF8-9940-9784-DF9149F4844E}" name="Total WOFF" dataDxfId="191" totalsRowDxfId="190" dataCellStyle="Comma 2">
      <calculatedColumnFormula>Game_Plan_2026[[#This Row],[Total Weeks]]-Game_Plan_2026[[#This Row],[Total WOA]]</calculatedColumnFormula>
    </tableColumn>
    <tableColumn id="67" xr3:uid="{ADB5B881-D09F-A943-BD53-1C2F9FF110D8}" name="Total TRPs" dataDxfId="189" totalsRowDxfId="188"/>
    <tableColumn id="70" xr3:uid="{56CB9C2D-7760-164C-AC6B-4471C507625E}" name="Total R1+ (%)" dataDxfId="187" totalsRowDxfId="186"/>
    <tableColumn id="69" xr3:uid="{7515DA44-28EF-5B45-9569-F8AD9E32AD51}" name="Total R3+ (%)" dataDxfId="185" totalsRowDxfId="184"/>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527B6D-909C-4B0C-A40E-BCBB1FE183D6}" name="Audience_Reach_2025" displayName="Audience_Reach_2025" ref="A1:AB2" headerRowDxfId="183" dataDxfId="182">
  <autoFilter ref="A1:AB2" xr:uid="{67527B6D-909C-4B0C-A40E-BCBB1FE183D6}"/>
  <tableColumns count="28">
    <tableColumn id="2" xr3:uid="{40A517FD-070A-4427-BE6D-62D280CF50A7}" name="Category" totalsRowLabel="Total" dataDxfId="181">
      <calculatedColumnFormula>IFERROR(INDEX(Game_Plan_2026[Category],MATCH(Audience_Reach_2025[[#This Row],[Campaign]],Game_Plan_2026[Campaign],0)),"")</calculatedColumnFormula>
    </tableColumn>
    <tableColumn id="21" xr3:uid="{402488FC-4B3A-403E-BFA8-7D6BFA024AF1}" name="Range" dataDxfId="180">
      <calculatedColumnFormula>IFERROR(INDEX(Game_Plan[Range],MATCH(Audience_Reach_2025[[#This Row],[Campaign]],Game_Plan[Campaign],0)),"")</calculatedColumnFormula>
    </tableColumn>
    <tableColumn id="3" xr3:uid="{ADE02791-4A68-4D31-A5D9-75ACCA0353C8}" name="Campaign" dataDxfId="179">
      <calculatedColumnFormula array="1">IFERROR(INDEX(_xlfn.UNIQUE(Game_Plan[Campaign]),ROW()-ROW(Game_Plan[#Headers])),"")</calculatedColumnFormula>
    </tableColumn>
    <tableColumn id="1" xr3:uid="{E9328183-DC37-4CD3-84D2-3CF128BF79DD}" name="TV Demo Gender" dataDxfId="178"/>
    <tableColumn id="15" xr3:uid="{BC3826F5-A80E-AE4F-A27D-1066C3DF976B}" name="TV Demo Min. Age" dataDxfId="177"/>
    <tableColumn id="14" xr3:uid="{22FB97FE-7B6C-5A4C-BFAD-EC89E19AF6CC}" name="TV Demo Max. Age" dataDxfId="176"/>
    <tableColumn id="22" xr3:uid="{7A0BA806-347B-5143-8D88-00240BB62ABB}" name="TV SEL" dataDxfId="175"/>
    <tableColumn id="20" xr3:uid="{9D90F3D4-4A42-7642-BDC2-81EEFCC80FAE}" name="Final TV Target (don't fill)" dataDxfId="174">
      <calculatedColumnFormula>_xlfn.CONCAT(Audience_Reach_2025[[#This Row],[TV Demo Gender]]," ",Audience_Reach_2025[[#This Row],[TV Demo Min. Age]]," - ",Audience_Reach_2025[[#This Row],[TV Demo Max. Age]]," ",Audience_Reach_2025[[#This Row],[TV SEL]])</calculatedColumnFormula>
    </tableColumn>
    <tableColumn id="19" xr3:uid="{BC8D9D58-2989-466A-A27A-F8A4F8EBE74B}" name="TV Target Size" dataDxfId="173" dataCellStyle="Comma"/>
    <tableColumn id="12" xr3:uid="{F1ED7A7C-65E8-43BE-846F-94F1C49F1493}" name="TV Copy Length" dataDxfId="172"/>
    <tableColumn id="17" xr3:uid="{E1D3F6B4-E2E3-43DB-A616-6F3FE8E9A5E6}" name="Total TV Planned R1+ (%)" dataDxfId="171" dataCellStyle="Normal 2"/>
    <tableColumn id="16" xr3:uid="{6C1788D2-F5D4-4772-802D-7DC6071ED2B2}" name="Total TV Planned R3+ (%)" dataDxfId="170" dataCellStyle="Normal 2"/>
    <tableColumn id="5" xr3:uid="{F763FF44-C29E-4824-A02B-57295CAC4D23}" name="TV Optimal R1+" dataDxfId="169" dataCellStyle="Normal 2">
      <calculatedColumnFormula>IFERROR(INDEX(TV_Targets[Sat Point],MATCH(Audience_Reach_2025[[#This Row],[Final TV Target (don''t fill)]],TV_Targets[FINAL],0)),"")</calculatedColumnFormula>
    </tableColumn>
    <tableColumn id="6" xr3:uid="{3D52844E-0EB2-40CE-AFBE-9B092B6379B3}" name="CPP 2024" dataDxfId="168"/>
    <tableColumn id="7" xr3:uid="{5C31F563-392F-4BCF-9A35-B9EDD5E3A918}" name="CPP 2025" dataDxfId="167"/>
    <tableColumn id="25" xr3:uid="{6F589AF1-A089-5143-802E-DE509ACA0713}" name="CPP 2026" dataDxfId="166" dataCellStyle="Normal 2"/>
    <tableColumn id="24" xr3:uid="{A56D7427-6CA1-8840-BD6E-79DF7C5391B4}" name="Reported Currency" dataDxfId="165" dataCellStyle="Normal 2"/>
    <tableColumn id="26" xr3:uid="{BB6629D4-4461-7B4B-B98B-6B997E3FCD7D}" name="Is Digital target the same than TV?" dataDxfId="164" dataCellStyle="Normal 2"/>
    <tableColumn id="31" xr3:uid="{ED3EF750-954A-864A-807E-2CDA984D1F17}" name="Digital Demo Gender" dataDxfId="163" dataCellStyle="Normal 2">
      <calculatedColumnFormula>IF(Audience_Reach_2025[[#This Row],[Is Digital target the same than TV?]]="Yes",Audience_Reach_2025[[#This Row],[TV Demo Gender]],"")</calculatedColumnFormula>
    </tableColumn>
    <tableColumn id="30" xr3:uid="{6FCB84EA-D8DF-354A-8EDC-DEA93E3D1E4A}" name="Digital Demo Min. Age" dataDxfId="162" dataCellStyle="Normal 2">
      <calculatedColumnFormula>IF(Audience_Reach_2025[[#This Row],[Is Digital target the same than TV?]]="Yes",Audience_Reach_2025[[#This Row],[TV Demo Min. Age]],"")</calculatedColumnFormula>
    </tableColumn>
    <tableColumn id="29" xr3:uid="{2933A3FA-9D83-CA44-8F1C-AEB48B8B11BE}" name="Digital Demo Max. Age" dataDxfId="161" dataCellStyle="Normal 2">
      <calculatedColumnFormula>IF(Audience_Reach_2025[[#This Row],[Is Digital target the same than TV?]]="Yes",Audience_Reach_2025[[#This Row],[TV Demo Max. Age]],"")</calculatedColumnFormula>
    </tableColumn>
    <tableColumn id="28" xr3:uid="{F213F67F-71E0-FE40-A395-08B137726D24}" name="Digital SEL" dataDxfId="160" dataCellStyle="Normal 2">
      <calculatedColumnFormula>IF(Audience_Reach_2025[[#This Row],[Is Digital target the same than TV?]]="Yes",Audience_Reach_2025[[#This Row],[TV SEL]],"")</calculatedColumnFormula>
    </tableColumn>
    <tableColumn id="27" xr3:uid="{50E7313B-870D-014E-9921-7AD37BE4D3B0}" name="Final Digital Target (don't fill)" dataDxfId="159" dataCellStyle="Normal 2">
      <calculatedColumnFormula>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calculatedColumnFormula>
    </tableColumn>
    <tableColumn id="8" xr3:uid="{658CDAC3-773B-4454-9C1F-CD886D8B94E5}" name="Digital Target Size (Abs)" dataDxfId="158"/>
    <tableColumn id="18" xr3:uid="{6B78252C-3A2A-4EAC-ACE0-C6C23945BC68}" name="Total Digital Planned R1+" dataDxfId="157" dataCellStyle="Percent"/>
    <tableColumn id="9" xr3:uid="{864518BC-731B-4A77-8520-4CEDAC63E612}" name="Total Digital Optimal R1+" dataDxfId="156">
      <calculatedColumnFormula>IFERROR(INDEX(Digital_Targets[Sat Point],MATCH(Audience_Reach_2025[[#This Row],[Final Digital Target (don''t fill)]],Digital_Targets[FINAL],0)),"")</calculatedColumnFormula>
    </tableColumn>
    <tableColumn id="11" xr3:uid="{2A68E8CE-4E6A-4E7C-AF34-D5E10D4C11E6}" name="Planned Combined Reach (Don't fill)" dataDxfId="155" dataCellStyle="Normal 2">
      <calculatedColumnFormula>Audience_Reach_2025[[#This Row],[Total Digital Planned R1+]]+Audience_Reach_2025[[#This Row],[Total TV Planned R1+ (%)]]-Audience_Reach_2025[[#This Row],[Total Digital Planned R1+]]*Audience_Reach_2025[[#This Row],[Total TV Planned R1+ (%)]]</calculatedColumnFormula>
    </tableColumn>
    <tableColumn id="10" xr3:uid="{B2FFB1AA-C16B-4C5C-A315-B9D1230B3E1E}" name="Combined Potential Reach" dataDxfId="15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4BD393-2718-46E2-8F1D-CE1C2B6EC840}" name="SOV_Info9" displayName="SOV_Info9" ref="A2:E86" headerRowDxfId="153" dataDxfId="152">
  <autoFilter ref="A2:E86" xr:uid="{DA4BD393-2718-46E2-8F1D-CE1C2B6EC840}"/>
  <tableColumns count="5">
    <tableColumn id="2" xr3:uid="{4C3E7FB7-DC77-48D2-9AA4-0229FADA1790}" name="Media Type (Digital or TV)" totalsRowLabel="Total" dataDxfId="151"/>
    <tableColumn id="4" xr3:uid="{B4940E54-DE35-8E42-8D16-A1D6FE7E74DC}" name="Category" dataDxfId="150"/>
    <tableColumn id="21" xr3:uid="{69AF172B-2E1B-48B2-A238-36E8EA08A50A}" name="Company" dataDxfId="149" totalsRowDxfId="148"/>
    <tableColumn id="3" xr3:uid="{247FABDB-8934-364D-9EAC-97A295C2C3AE}" name="Total Investment" dataDxfId="147" totalsRowDxfId="146"/>
    <tableColumn id="1" xr3:uid="{79DCC723-5509-3343-9EC7-F21478A9BDFA}" name="TRPs (TV) or Impressions (Digital)" dataDxfId="145" totalsRowDxfId="144"/>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143" dataDxfId="142" headerRowCellStyle="Normal 2">
  <autoFilter ref="A2:F32" xr:uid="{421360AD-DCC9-0F4A-BF99-B3C9DC0BCF87}"/>
  <tableColumns count="6">
    <tableColumn id="1" xr3:uid="{6731FE59-CAEB-444A-A7C7-E2DB3D0AB51E}" name="GENDER" dataDxfId="141" dataCellStyle="Normal 2"/>
    <tableColumn id="2" xr3:uid="{D419BB7B-4CCA-DB47-AC5E-902E52A00AA0}" name="MIN. AGE" dataDxfId="140" dataCellStyle="Normal 2"/>
    <tableColumn id="3" xr3:uid="{8AFB46FE-B47C-1642-ADCE-C43B0740BBF7}" name="MAX. AGE" dataDxfId="139"/>
    <tableColumn id="4" xr3:uid="{B2828C60-1E6B-6949-881B-21D387B1C648}" name="SEL" dataDxfId="138"/>
    <tableColumn id="5" xr3:uid="{474FE9B9-8EB0-9344-B5D5-0F2C2BD69201}" name="FINAL" dataDxfId="137">
      <calculatedColumnFormula>_xlfn.CONCAT(TV_Targets[[#This Row],[GENDER]]," ",TV_Targets[[#This Row],[MIN. AGE]]," - ",TV_Targets[[#This Row],[MAX. AGE]]," ",TV_Targets[[#This Row],[SEL]])</calculatedColumnFormula>
    </tableColumn>
    <tableColumn id="7" xr3:uid="{20B8E251-B373-034E-B03C-53E5873F16BA}" name="Sat Point" dataDxfId="136"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135" dataDxfId="134" headerRowCellStyle="Normal 2">
  <autoFilter ref="B3:G33" xr:uid="{421360AD-DCC9-0F4A-BF99-B3C9DC0BCF87}"/>
  <tableColumns count="6">
    <tableColumn id="1" xr3:uid="{D08256B1-1504-DD49-B4CD-49DD4E3F985E}" name="GENDER" dataDxfId="133" dataCellStyle="Normal 2"/>
    <tableColumn id="2" xr3:uid="{0FF0DA72-9383-A24C-984C-707AC79B2548}" name="MIN. AGE" dataDxfId="132" dataCellStyle="Normal 2"/>
    <tableColumn id="3" xr3:uid="{9132B09E-642C-3C4C-913F-6D9AC63D2FDB}" name="MAX. AGE" dataDxfId="131"/>
    <tableColumn id="4" xr3:uid="{9FDC8586-8B3E-AC44-97F6-2C73E410A10B}" name="SEL" dataDxfId="130"/>
    <tableColumn id="5" xr3:uid="{CFA94CEB-F467-C04F-BF7F-71D7F36D5637}" name="FINAL" dataDxfId="129">
      <calculatedColumnFormula>_xlfn.CONCAT(Digital_Targets[[#This Row],[GENDER]]," ",Digital_Targets[[#This Row],[MIN. AGE]]," - ",Digital_Targets[[#This Row],[MAX. AGE]]," ",Digital_Targets[[#This Row],[SEL]])</calculatedColumnFormula>
    </tableColumn>
    <tableColumn id="7" xr3:uid="{4F1FA559-CCBE-8149-8A58-FFD53FA6DF95}" name="Sat Point" dataDxfId="128"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CF344-188F-994F-8E7D-F9487D4DB983}" name="std_new" displayName="std_new" ref="A3:D128" totalsRowShown="0" headerRowDxfId="127" dataDxfId="125" headerRowBorderDxfId="126" tableBorderDxfId="124" totalsRowBorderDxfId="123" headerRowCellStyle="Normal 3" dataCellStyle="Normal 3">
  <autoFilter ref="A3:D128" xr:uid="{160CF344-188F-994F-8E7D-F9487D4DB983}"/>
  <sortState xmlns:xlrd2="http://schemas.microsoft.com/office/spreadsheetml/2017/richdata2" ref="A4:D437">
    <sortCondition ref="A4:A437"/>
    <sortCondition ref="B4:B437"/>
  </sortState>
  <tableColumns count="4">
    <tableColumn id="1" xr3:uid="{073A640E-C5F5-BD43-80E1-EB844F63F533}" name="Category" dataDxfId="122" dataCellStyle="Normal 3"/>
    <tableColumn id="2" xr3:uid="{B361B886-11EA-5946-A0F5-F62A363563D4}" name="Range" dataDxfId="121" dataCellStyle="Normal 3"/>
    <tableColumn id="4" xr3:uid="{3E1CF493-DF0A-244B-9A9C-DEED76FA06E2}" name="Campaign" dataDxfId="120" dataCellStyle="Normal 3"/>
    <tableColumn id="3" xr3:uid="{F7B4EE9B-66CA-CA46-A8A6-90A921D9C1C5}" name="Playbook IDs" dataDxfId="119"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18" dataDxfId="116" headerRowBorderDxfId="117" tableBorderDxfId="115" totalsRowBorderDxfId="114"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13" dataCellStyle="Normal 3"/>
    <tableColumn id="2" xr3:uid="{61129CD1-1F3F-9E4F-8E81-865AC9E2D70E}" name="Media Subtype" dataDxfId="112"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8" totalsRowShown="0" headerRowDxfId="111" dataDxfId="109" headerRowBorderDxfId="110" tableBorderDxfId="108" totalsRowBorderDxfId="107" headerRowCellStyle="Normal 3" dataCellStyle="Normal 3">
  <autoFilter ref="A16:A18" xr:uid="{694C0B1A-4130-C44F-8832-974AD4286BAC}"/>
  <sortState xmlns:xlrd2="http://schemas.microsoft.com/office/spreadsheetml/2017/richdata2" ref="A17:A18">
    <sortCondition ref="A4:A14"/>
  </sortState>
  <tableColumns count="1">
    <tableColumn id="2" xr3:uid="{027EAE83-82FD-4E4A-A362-D4F901C6A52A}" name="Campaign Type" dataDxfId="106"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4:A194" totalsRowShown="0" headerRowCellStyle="Normal 3">
  <autoFilter ref="A24:A194"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05" dataDxfId="104">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03">
      <calculatedColumnFormula>IFERROR(INDEX(Game_Plan[Category],MATCH(Audience_Reach[[#This Row],[Campaign]],Game_Plan[Campaign],0)),"")</calculatedColumnFormula>
    </tableColumn>
    <tableColumn id="21" xr3:uid="{1EFB71A5-F10C-F141-A847-ED981B8EAA10}" name="Range" dataDxfId="102">
      <calculatedColumnFormula>IFERROR(INDEX(Game_Plan[Range],MATCH(Audience_Reach[[#This Row],[Campaign]],Game_Plan[Campaign],0)),"")</calculatedColumnFormula>
    </tableColumn>
    <tableColumn id="3" xr3:uid="{A9656BC8-1CCA-F347-AF29-A63474606B88}" name="Campaign" dataDxfId="101">
      <calculatedColumnFormula array="1">IFERROR(INDEX(_xlfn.UNIQUE(Game_Plan[Campaign]),ROW()-ROW(Game_Plan[#Headers])),"")</calculatedColumnFormula>
    </tableColumn>
    <tableColumn id="1" xr3:uid="{C1281B5C-7B20-4126-8A25-84040809EFC5}" name="Campaign _x000a_Socio-Demo Target" dataDxfId="100"/>
    <tableColumn id="19" xr3:uid="{8696D85A-D962-AB4A-96DA-5D8901862A40}" name="Total Country Population On Target (Abs)" dataDxfId="99"/>
    <tableColumn id="12" xr3:uid="{51C85552-F6C8-9245-B88A-2EA5C91BECF1}" name="TV Copy Length" dataDxfId="98"/>
    <tableColumn id="4" xr3:uid="{7CB9C9B2-12A7-45C0-8C92-9B527417B376}" name="TV _x000a_Target Size (Abs)" dataDxfId="97"/>
    <tableColumn id="17" xr3:uid="{01008559-3188-0045-BA74-76094C23308B}" name="TV R1+ (Total)" dataDxfId="96" dataCellStyle="Normal 2"/>
    <tableColumn id="16" xr3:uid="{BF93A2BF-5979-FB44-AB1F-E72FA2F21FCB}" name="TV R3+ (Total)" dataDxfId="95" dataCellStyle="Normal 2"/>
    <tableColumn id="5" xr3:uid="{1422C4DD-9224-E546-8EC3-EF660E1CF0DE}" name="TV _x000a_IDEAL Reach" dataDxfId="94" dataCellStyle="Normal 2"/>
    <tableColumn id="6" xr3:uid="{67EAC0DC-9F65-434C-B330-C7DE4D9D8A4C}" name="CPP 2024" dataDxfId="93"/>
    <tableColumn id="7" xr3:uid="{D06FCC98-4E3F-4521-96DD-729286F54C70}" name="CPP 2025" dataDxfId="92"/>
    <tableColumn id="8" xr3:uid="{E0500F06-392B-4D04-A7CE-2D729991DA3A}" name="Digital _x000a_Target Size (Abs)" dataDxfId="91"/>
    <tableColumn id="18" xr3:uid="{2E8B23C3-F356-C042-AC45-0790E93EBA81}" name="Digital R1+ (Total)" dataDxfId="90" dataCellStyle="Normal 2"/>
    <tableColumn id="9" xr3:uid="{962DA01C-6378-4C0D-B18C-855B5FDE1E27}" name="Digital _x000a_IDEAL Reach" dataDxfId="89"/>
    <tableColumn id="11" xr3:uid="{790CD690-D642-4B55-9237-C6762C2760C7}" name="Planned Combined Reach" dataDxfId="88" dataCellStyle="Normal 2"/>
    <tableColumn id="10" xr3:uid="{BF6F7A36-1341-41EF-9AAE-2A6B46555C02}" name="Combined_x000a_ IDEAL Reach" dataDxfId="87"/>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6.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4609375" defaultRowHeight="21" customHeight="1"/>
  <cols>
    <col min="1" max="1" width="2.3828125" style="7" customWidth="1"/>
    <col min="2" max="2" width="7.61328125" style="7" customWidth="1"/>
    <col min="3" max="3" width="17.15234375" customWidth="1"/>
    <col min="4" max="5" width="10.4609375" style="7"/>
    <col min="7" max="23" width="10.4609375" style="7"/>
    <col min="24" max="24" width="10.4609375" style="8"/>
    <col min="25" max="16384" width="10.460937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5" customHeight="1">
      <c r="B5" s="7">
        <v>1</v>
      </c>
      <c r="C5" s="45" t="s">
        <v>2</v>
      </c>
      <c r="D5" s="44"/>
      <c r="E5" s="44"/>
      <c r="F5" s="12"/>
      <c r="G5" s="44"/>
      <c r="H5" s="44"/>
    </row>
    <row r="6" spans="2:29" ht="2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24"/>
    </row>
    <row r="11" spans="2:29" ht="21" customHeight="1">
      <c r="C11" t="s">
        <v>6</v>
      </c>
    </row>
    <row r="12" spans="2:29" ht="21" customHeight="1">
      <c r="C12" t="s">
        <v>7</v>
      </c>
    </row>
    <row r="13" spans="2:29" ht="7"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32"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33"/>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25"/>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3" customHeight="1">
      <c r="C43" s="41"/>
    </row>
    <row r="44" spans="3:12" ht="26.25" customHeight="1">
      <c r="C44" s="131" t="s">
        <v>53</v>
      </c>
      <c r="D44" s="131"/>
      <c r="E44" s="131"/>
      <c r="F44" t="s">
        <v>54</v>
      </c>
    </row>
    <row r="45" spans="3:12" ht="26.25" customHeight="1">
      <c r="C45" s="131" t="s">
        <v>55</v>
      </c>
      <c r="D45" s="131"/>
      <c r="E45" s="131"/>
      <c r="F45" t="s">
        <v>56</v>
      </c>
    </row>
    <row r="46" spans="3:12" ht="26.25" customHeight="1">
      <c r="C46" s="131" t="s">
        <v>57</v>
      </c>
      <c r="D46" s="131"/>
      <c r="E46" s="131"/>
      <c r="F46" t="s">
        <v>58</v>
      </c>
    </row>
    <row r="47" spans="3:12" ht="26.25" customHeight="1">
      <c r="C47" s="131" t="s">
        <v>59</v>
      </c>
      <c r="D47" s="131"/>
      <c r="E47" s="131"/>
      <c r="F47" t="s">
        <v>60</v>
      </c>
    </row>
    <row r="48" spans="3:12" ht="26.25" customHeight="1">
      <c r="C48" s="131" t="s">
        <v>61</v>
      </c>
      <c r="D48" s="131"/>
      <c r="E48" s="131"/>
      <c r="F48" t="s">
        <v>62</v>
      </c>
    </row>
    <row r="49" spans="3:6" ht="26.25" customHeight="1">
      <c r="C49" s="131" t="s">
        <v>63</v>
      </c>
      <c r="D49" s="131"/>
      <c r="E49" s="131"/>
      <c r="F49" t="s">
        <v>64</v>
      </c>
    </row>
    <row r="50" spans="3:6" ht="26.25" customHeight="1">
      <c r="C50" s="131" t="s">
        <v>65</v>
      </c>
      <c r="D50" s="131"/>
      <c r="E50" s="131"/>
      <c r="F50" t="s">
        <v>66</v>
      </c>
    </row>
    <row r="51" spans="3:6" ht="26.25" customHeight="1">
      <c r="C51" s="131" t="s">
        <v>67</v>
      </c>
      <c r="D51" s="131"/>
      <c r="E51" s="131"/>
      <c r="F51" t="s">
        <v>68</v>
      </c>
    </row>
    <row r="52" spans="3:6" ht="26.25" customHeight="1">
      <c r="C52" s="131" t="s">
        <v>69</v>
      </c>
      <c r="D52" s="131"/>
      <c r="E52" s="131"/>
      <c r="F52" t="s">
        <v>70</v>
      </c>
    </row>
    <row r="53" spans="3:6" ht="26.25" customHeight="1">
      <c r="C53" s="131" t="s">
        <v>71</v>
      </c>
      <c r="D53" s="131"/>
      <c r="E53" s="131"/>
      <c r="F53" t="s">
        <v>72</v>
      </c>
    </row>
    <row r="54" spans="3:6" ht="26.25" customHeight="1">
      <c r="C54" s="131" t="s">
        <v>73</v>
      </c>
      <c r="D54" s="131"/>
      <c r="E54" s="131"/>
      <c r="F54" t="s">
        <v>74</v>
      </c>
    </row>
    <row r="55" spans="3:6" ht="26.25" customHeight="1">
      <c r="C55" s="131" t="s">
        <v>75</v>
      </c>
      <c r="D55" s="131"/>
      <c r="E55" s="131"/>
      <c r="F55" t="s">
        <v>76</v>
      </c>
    </row>
    <row r="56" spans="3:6" ht="26.25" customHeight="1">
      <c r="C56" s="131" t="s">
        <v>77</v>
      </c>
      <c r="D56" s="131"/>
      <c r="E56" s="131"/>
      <c r="F56" t="s">
        <v>78</v>
      </c>
    </row>
    <row r="57" spans="3:6" ht="26.25" customHeight="1">
      <c r="C57" s="130" t="s">
        <v>79</v>
      </c>
      <c r="D57" s="131"/>
      <c r="E57" s="131"/>
      <c r="F57" t="s">
        <v>80</v>
      </c>
    </row>
  </sheetData>
  <mergeCells count="15">
    <mergeCell ref="C49:E49"/>
    <mergeCell ref="B25:B26"/>
    <mergeCell ref="C44:E44"/>
    <mergeCell ref="C45:E45"/>
    <mergeCell ref="C46:E46"/>
    <mergeCell ref="C47:E47"/>
    <mergeCell ref="C48:E48"/>
    <mergeCell ref="C57:E57"/>
    <mergeCell ref="C56:E56"/>
    <mergeCell ref="C50:E50"/>
    <mergeCell ref="C51:E51"/>
    <mergeCell ref="C52:E52"/>
    <mergeCell ref="C53:E53"/>
    <mergeCell ref="C54:E54"/>
    <mergeCell ref="C55:E55"/>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defaultColWidth="10.4609375" defaultRowHeight="21" customHeight="1"/>
  <cols>
    <col min="1" max="1" width="2.61328125" style="7" customWidth="1"/>
    <col min="2" max="2" width="16.4609375" customWidth="1"/>
    <col min="3" max="3" width="19.4609375" style="7" customWidth="1"/>
    <col min="4" max="4" width="26.4609375" style="7" customWidth="1"/>
    <col min="5" max="5" width="12.4609375" customWidth="1"/>
    <col min="6" max="6" width="9.84375" style="7" customWidth="1"/>
    <col min="7" max="7" width="12.4609375" style="7" customWidth="1"/>
    <col min="8" max="8" width="14.3828125" style="7" customWidth="1"/>
    <col min="9" max="9" width="19.4609375" style="7" customWidth="1"/>
    <col min="10" max="10" width="13.61328125" style="7" customWidth="1"/>
    <col min="11" max="11" width="12.61328125" style="7" customWidth="1"/>
    <col min="12" max="13" width="15.15234375" style="7" customWidth="1"/>
    <col min="14" max="14" width="13.15234375" style="7" hidden="1" customWidth="1"/>
    <col min="15" max="15" width="13.15234375" style="7" customWidth="1"/>
    <col min="16" max="16" width="12.4609375" style="7" hidden="1" customWidth="1"/>
    <col min="17" max="17" width="12.4609375" style="7" customWidth="1"/>
    <col min="18" max="18" width="12.61328125" style="7" hidden="1" customWidth="1"/>
    <col min="19" max="19" width="12.61328125" style="7" customWidth="1"/>
    <col min="20" max="20" width="11.61328125" style="7" hidden="1" customWidth="1"/>
    <col min="21" max="21" width="11.61328125" style="7" customWidth="1"/>
    <col min="22" max="22" width="4.84375" style="7" customWidth="1"/>
    <col min="23" max="23" width="14.15234375" style="7" customWidth="1"/>
    <col min="24" max="24" width="12.61328125" style="7" customWidth="1"/>
    <col min="25" max="25" width="13.84375" style="7" customWidth="1"/>
    <col min="26" max="26" width="13" style="7" customWidth="1"/>
    <col min="27" max="27" width="10.15234375" style="8" customWidth="1"/>
    <col min="28" max="28" width="23.3828125" style="7" customWidth="1"/>
    <col min="29" max="29" width="10.4609375" style="7"/>
    <col min="30" max="30" width="11.4609375" style="7" customWidth="1"/>
    <col min="31" max="31" width="11.84375" style="7" customWidth="1"/>
    <col min="32" max="32" width="11" style="7" customWidth="1"/>
    <col min="33" max="33" width="13.84375" style="7" bestFit="1" customWidth="1"/>
    <col min="34" max="34" width="15.84375" style="7" customWidth="1"/>
    <col min="35" max="35" width="19" style="7" customWidth="1"/>
    <col min="36" max="38" width="15.84375" style="7" customWidth="1"/>
    <col min="39" max="39" width="17.61328125" style="7" customWidth="1"/>
    <col min="40" max="43" width="15.3828125" style="7" customWidth="1"/>
    <col min="44" max="45" width="18" style="7" customWidth="1"/>
    <col min="46" max="46" width="10.15234375" style="7" customWidth="1"/>
    <col min="47" max="50" width="8" style="7" customWidth="1"/>
    <col min="51" max="51" width="17.84375" style="7" bestFit="1" customWidth="1"/>
    <col min="52" max="52" width="20.84375" style="7" bestFit="1" customWidth="1"/>
    <col min="53" max="53" width="17.84375" style="7" bestFit="1" customWidth="1"/>
    <col min="54" max="54" width="20.84375" style="7" bestFit="1" customWidth="1"/>
    <col min="55" max="55" width="17.84375" style="7" bestFit="1" customWidth="1"/>
    <col min="56" max="56" width="20.84375" style="7" bestFit="1" customWidth="1"/>
    <col min="57" max="57" width="17.84375" style="7" bestFit="1" customWidth="1"/>
    <col min="58" max="58" width="20.84375" style="7" bestFit="1" customWidth="1"/>
    <col min="59" max="59" width="17.84375" style="7" bestFit="1" customWidth="1"/>
    <col min="60" max="60" width="20.84375" style="7" bestFit="1" customWidth="1"/>
    <col min="61" max="61" width="17.84375" style="7" bestFit="1" customWidth="1"/>
    <col min="62" max="62" width="20.84375" style="7" bestFit="1" customWidth="1"/>
    <col min="63" max="63" width="17.84375" style="7" bestFit="1" customWidth="1"/>
    <col min="64" max="64" width="20.84375" style="7" bestFit="1" customWidth="1"/>
    <col min="65" max="65" width="17.84375" style="7" bestFit="1" customWidth="1"/>
    <col min="66" max="66" width="20.84375" style="7" bestFit="1" customWidth="1"/>
    <col min="67" max="67" width="22.4609375" style="7" bestFit="1" customWidth="1"/>
    <col min="68" max="68" width="25.4609375" style="7" bestFit="1" customWidth="1"/>
    <col min="69" max="69" width="11.4609375" style="7" bestFit="1" customWidth="1"/>
    <col min="70" max="70" width="8.84375" style="7" bestFit="1" customWidth="1"/>
    <col min="71" max="71" width="10.4609375" style="7"/>
    <col min="72" max="72" width="11.3828125" style="7" bestFit="1" customWidth="1"/>
    <col min="73" max="73" width="10.4609375" style="7"/>
    <col min="74" max="74" width="11.3828125" style="7" bestFit="1" customWidth="1"/>
    <col min="75" max="75" width="8.4609375" style="7" bestFit="1" customWidth="1"/>
    <col min="76" max="16384" width="10.460937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SUM(Game_Plan_2026[[#This Row],[Jan]:[Mar]])</f>
        <v>#VALUE!</v>
      </c>
      <c r="O3" s="46" t="e">
        <f>Game_Plan[[#This Row],[Q1]]/1000</f>
        <v>#VALUE!</v>
      </c>
      <c r="P3" s="53" t="e">
        <f>SUM(Game_Plan_2026[[#This Row],[Apr]:[Jun]])</f>
        <v>#VALUE!</v>
      </c>
      <c r="Q3" s="53" t="e">
        <f>Game_Plan[[#This Row],[Q2]]/1000</f>
        <v>#VALUE!</v>
      </c>
      <c r="R3" s="53" t="e">
        <f>SUM(Game_Plan_2026[[#This Row],[Jul]:[Sep]])</f>
        <v>#VALUE!</v>
      </c>
      <c r="S3" s="53" t="e">
        <f>Game_Plan[[#This Row],[Q3]]/1000</f>
        <v>#VALUE!</v>
      </c>
      <c r="T3" s="53" t="e">
        <f>SUM(Game_Plan_2026[[#This Row],[Oct]:[Dec]])</f>
        <v>#VALUE!</v>
      </c>
      <c r="U3" s="53" t="e">
        <f>Game_Plan[[#This Row],[Q4]]/1000</f>
        <v>#VALUE!</v>
      </c>
      <c r="V3" s="54" t="e">
        <f>SUM(Game_Plan[[#This Row],[Q1]:[Q4]])=Game_Plan[[#This Row],[Total Budget]]</f>
        <v>#VALUE!</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SUM(Game_Plan_2026[[#This Row],[Jan]:[Mar]])</f>
        <v>#VALUE!</v>
      </c>
      <c r="O4" s="46" t="e">
        <f>Game_Plan[[#This Row],[Q1]]/1000</f>
        <v>#VALUE!</v>
      </c>
      <c r="P4" s="53" t="e">
        <f>SUM(Game_Plan_2026[[#This Row],[Apr]:[Jun]])</f>
        <v>#VALUE!</v>
      </c>
      <c r="Q4" s="46" t="e">
        <f>Game_Plan[[#This Row],[Q2]]/1000</f>
        <v>#VALUE!</v>
      </c>
      <c r="R4" s="53" t="e">
        <f>SUM(Game_Plan_2026[[#This Row],[Jul]:[Sep]])</f>
        <v>#VALUE!</v>
      </c>
      <c r="S4" s="53" t="e">
        <f>Game_Plan[[#This Row],[Q3]]/1000</f>
        <v>#VALUE!</v>
      </c>
      <c r="T4" s="53" t="e">
        <f>SUM(Game_Plan_2026[[#This Row],[Oct]:[Dec]])</f>
        <v>#VALUE!</v>
      </c>
      <c r="U4" s="53" t="e">
        <f>Game_Plan[[#This Row],[Q4]]/1000</f>
        <v>#VALUE!</v>
      </c>
      <c r="V4" s="54" t="e">
        <f>SUM(Game_Plan[[#This Row],[Q1]:[Q4]])=Game_Plan[[#This Row],[Total Budget]]</f>
        <v>#VALUE!</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SUM(Game_Plan_2026[[#This Row],[Jan]:[Mar]])</f>
        <v>#VALUE!</v>
      </c>
      <c r="O5" s="46" t="e">
        <f>Game_Plan[[#This Row],[Q1]]/1000</f>
        <v>#VALUE!</v>
      </c>
      <c r="P5" s="53" t="e">
        <f>SUM(Game_Plan_2026[[#This Row],[Apr]:[Jun]])</f>
        <v>#VALUE!</v>
      </c>
      <c r="Q5" s="53" t="e">
        <f>Game_Plan[[#This Row],[Q2]]/1000</f>
        <v>#VALUE!</v>
      </c>
      <c r="R5" s="53" t="e">
        <f>SUM(Game_Plan_2026[[#This Row],[Jul]:[Sep]])</f>
        <v>#VALUE!</v>
      </c>
      <c r="S5" s="53" t="e">
        <f>Game_Plan[[#This Row],[Q3]]/1000</f>
        <v>#VALUE!</v>
      </c>
      <c r="T5" s="53" t="e">
        <f>SUM(Game_Plan_2026[[#This Row],[Oct]:[Dec]])</f>
        <v>#VALUE!</v>
      </c>
      <c r="U5" s="53" t="e">
        <f>Game_Plan[[#This Row],[Q4]]/1000</f>
        <v>#VALUE!</v>
      </c>
      <c r="V5" s="54" t="e">
        <f>SUM(Game_Plan[[#This Row],[Q1]:[Q4]])=Game_Plan[[#This Row],[Total Budget]]</f>
        <v>#VALUE!</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SUM(Game_Plan_2026[[#This Row],[Jan]:[Mar]])</f>
        <v>#VALUE!</v>
      </c>
      <c r="O6" s="46" t="e">
        <f>Game_Plan[[#This Row],[Q1]]/1000</f>
        <v>#VALUE!</v>
      </c>
      <c r="P6" s="53" t="e">
        <f>SUM(Game_Plan_2026[[#This Row],[Apr]:[Jun]])</f>
        <v>#VALUE!</v>
      </c>
      <c r="Q6" s="53" t="e">
        <f>Game_Plan[[#This Row],[Q2]]/1000</f>
        <v>#VALUE!</v>
      </c>
      <c r="R6" s="53" t="e">
        <f>SUM(Game_Plan_2026[[#This Row],[Jul]:[Sep]])</f>
        <v>#VALUE!</v>
      </c>
      <c r="S6" s="53" t="e">
        <f>Game_Plan[[#This Row],[Q3]]/1000</f>
        <v>#VALUE!</v>
      </c>
      <c r="T6" s="53" t="e">
        <f>SUM(Game_Plan_2026[[#This Row],[Oct]:[Dec]])</f>
        <v>#VALUE!</v>
      </c>
      <c r="U6" s="53" t="e">
        <f>Game_Plan[[#This Row],[Q4]]/1000</f>
        <v>#VALUE!</v>
      </c>
      <c r="V6" s="54" t="e">
        <f>SUM(Game_Plan[[#This Row],[Q1]:[Q4]])=Game_Plan[[#This Row],[Total Budget]]</f>
        <v>#VALUE!</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SUM(Game_Plan_2026[[#This Row],[Jan]:[Mar]])</f>
        <v>#VALUE!</v>
      </c>
      <c r="O7" s="46" t="e">
        <f>Game_Plan[[#This Row],[Q1]]/1000</f>
        <v>#VALUE!</v>
      </c>
      <c r="P7" s="53" t="e">
        <f>SUM(Game_Plan_2026[[#This Row],[Apr]:[Jun]])</f>
        <v>#VALUE!</v>
      </c>
      <c r="Q7" s="53" t="e">
        <f>Game_Plan[[#This Row],[Q2]]/1000</f>
        <v>#VALUE!</v>
      </c>
      <c r="R7" s="53" t="e">
        <f>SUM(Game_Plan_2026[[#This Row],[Jul]:[Sep]])</f>
        <v>#VALUE!</v>
      </c>
      <c r="S7" s="53" t="e">
        <f>Game_Plan[[#This Row],[Q3]]/1000</f>
        <v>#VALUE!</v>
      </c>
      <c r="T7" s="53" t="e">
        <f>SUM(Game_Plan_2026[[#This Row],[Oct]:[Dec]])</f>
        <v>#VALUE!</v>
      </c>
      <c r="U7" s="53" t="e">
        <f>Game_Plan[[#This Row],[Q4]]/1000</f>
        <v>#VALUE!</v>
      </c>
      <c r="V7" s="54" t="e">
        <f>SUM(Game_Plan[[#This Row],[Q1]:[Q4]])=Game_Plan[[#This Row],[Total Budget]]</f>
        <v>#VALUE!</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SUM(Game_Plan_2026[[#This Row],[Jan]:[Mar]])</f>
        <v>#VALUE!</v>
      </c>
      <c r="O8" s="46" t="e">
        <f>Game_Plan[[#This Row],[Q1]]/1000</f>
        <v>#VALUE!</v>
      </c>
      <c r="P8" s="53" t="e">
        <f>SUM(Game_Plan_2026[[#This Row],[Apr]:[Jun]])</f>
        <v>#VALUE!</v>
      </c>
      <c r="Q8" s="53" t="e">
        <f>Game_Plan[[#This Row],[Q2]]/1000</f>
        <v>#VALUE!</v>
      </c>
      <c r="R8" s="53" t="e">
        <f>SUM(Game_Plan_2026[[#This Row],[Jul]:[Sep]])</f>
        <v>#VALUE!</v>
      </c>
      <c r="S8" s="53" t="e">
        <f>Game_Plan[[#This Row],[Q3]]/1000</f>
        <v>#VALUE!</v>
      </c>
      <c r="T8" s="53" t="e">
        <f>SUM(Game_Plan_2026[[#This Row],[Oct]:[Dec]])</f>
        <v>#VALUE!</v>
      </c>
      <c r="U8" s="53" t="e">
        <f>Game_Plan[[#This Row],[Q4]]/1000</f>
        <v>#VALUE!</v>
      </c>
      <c r="V8" s="54" t="e">
        <f>SUM(Game_Plan[[#This Row],[Q1]:[Q4]])=Game_Plan[[#This Row],[Total Budget]]</f>
        <v>#VALUE!</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SUM(Game_Plan_2026[[#This Row],[Jan]:[Mar]])</f>
        <v>#VALUE!</v>
      </c>
      <c r="O9" s="46" t="e">
        <f>Game_Plan[[#This Row],[Q1]]/1000</f>
        <v>#VALUE!</v>
      </c>
      <c r="P9" s="53" t="e">
        <f>SUM(Game_Plan_2026[[#This Row],[Apr]:[Jun]])</f>
        <v>#VALUE!</v>
      </c>
      <c r="Q9" s="53" t="e">
        <f>Game_Plan[[#This Row],[Q2]]/1000</f>
        <v>#VALUE!</v>
      </c>
      <c r="R9" s="53" t="e">
        <f>SUM(Game_Plan_2026[[#This Row],[Jul]:[Sep]])</f>
        <v>#VALUE!</v>
      </c>
      <c r="S9" s="53" t="e">
        <f>Game_Plan[[#This Row],[Q3]]/1000</f>
        <v>#VALUE!</v>
      </c>
      <c r="T9" s="53" t="e">
        <f>SUM(Game_Plan_2026[[#This Row],[Oct]:[Dec]])</f>
        <v>#VALUE!</v>
      </c>
      <c r="U9" s="53" t="e">
        <f>Game_Plan[[#This Row],[Q4]]/1000</f>
        <v>#VALUE!</v>
      </c>
      <c r="V9" s="54" t="e">
        <f>SUM(Game_Plan[[#This Row],[Q1]:[Q4]])=Game_Plan[[#This Row],[Total Budget]]</f>
        <v>#VALUE!</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SUM(Game_Plan_2026[[#This Row],[Jan]:[Mar]])</f>
        <v>#VALUE!</v>
      </c>
      <c r="O10" s="46" t="e">
        <f>Game_Plan[[#This Row],[Q1]]/1000</f>
        <v>#VALUE!</v>
      </c>
      <c r="P10" s="53" t="e">
        <f>SUM(Game_Plan_2026[[#This Row],[Apr]:[Jun]])</f>
        <v>#VALUE!</v>
      </c>
      <c r="Q10" s="53" t="e">
        <f>Game_Plan[[#This Row],[Q2]]/1000</f>
        <v>#VALUE!</v>
      </c>
      <c r="R10" s="53" t="e">
        <f>SUM(Game_Plan_2026[[#This Row],[Jul]:[Sep]])</f>
        <v>#VALUE!</v>
      </c>
      <c r="S10" s="53" t="e">
        <f>Game_Plan[[#This Row],[Q3]]/1000</f>
        <v>#VALUE!</v>
      </c>
      <c r="T10" s="53" t="e">
        <f>SUM(Game_Plan_2026[[#This Row],[Oct]:[Dec]])</f>
        <v>#VALUE!</v>
      </c>
      <c r="U10" s="53" t="e">
        <f>Game_Plan[[#This Row],[Q4]]/1000</f>
        <v>#VALUE!</v>
      </c>
      <c r="V10" s="54" t="e">
        <f>SUM(Game_Plan[[#This Row],[Q1]:[Q4]])=Game_Plan[[#This Row],[Total Budget]]</f>
        <v>#VALUE!</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SUM(Game_Plan_2026[[#This Row],[Jan]:[Mar]])</f>
        <v>#VALUE!</v>
      </c>
      <c r="O11" s="46" t="e">
        <f>Game_Plan[[#This Row],[Q1]]/1000</f>
        <v>#VALUE!</v>
      </c>
      <c r="P11" s="53" t="e">
        <f>SUM(Game_Plan_2026[[#This Row],[Apr]:[Jun]])</f>
        <v>#VALUE!</v>
      </c>
      <c r="Q11" s="53" t="e">
        <f>Game_Plan[[#This Row],[Q2]]/1000</f>
        <v>#VALUE!</v>
      </c>
      <c r="R11" s="53" t="e">
        <f>SUM(Game_Plan_2026[[#This Row],[Jul]:[Sep]])</f>
        <v>#VALUE!</v>
      </c>
      <c r="S11" s="53" t="e">
        <f>Game_Plan[[#This Row],[Q3]]/1000</f>
        <v>#VALUE!</v>
      </c>
      <c r="T11" s="53" t="e">
        <f>SUM(Game_Plan_2026[[#This Row],[Oct]:[Dec]])</f>
        <v>#VALUE!</v>
      </c>
      <c r="U11" s="53" t="e">
        <f>Game_Plan[[#This Row],[Q4]]/1000</f>
        <v>#VALUE!</v>
      </c>
      <c r="V11" s="54" t="e">
        <f>SUM(Game_Plan[[#This Row],[Q1]:[Q4]])=Game_Plan[[#This Row],[Total Budget]]</f>
        <v>#VALUE!</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SUM(Game_Plan_2026[[#This Row],[Jan]:[Mar]])</f>
        <v>#VALUE!</v>
      </c>
      <c r="O12" s="46" t="e">
        <f>Game_Plan[[#This Row],[Q1]]/1000</f>
        <v>#VALUE!</v>
      </c>
      <c r="P12" s="53" t="e">
        <f>SUM(Game_Plan_2026[[#This Row],[Apr]:[Jun]])</f>
        <v>#VALUE!</v>
      </c>
      <c r="Q12" s="53" t="e">
        <f>Game_Plan[[#This Row],[Q2]]/1000</f>
        <v>#VALUE!</v>
      </c>
      <c r="R12" s="53" t="e">
        <f>SUM(Game_Plan_2026[[#This Row],[Jul]:[Sep]])</f>
        <v>#VALUE!</v>
      </c>
      <c r="S12" s="53" t="e">
        <f>Game_Plan[[#This Row],[Q3]]/1000</f>
        <v>#VALUE!</v>
      </c>
      <c r="T12" s="53" t="e">
        <f>SUM(Game_Plan_2026[[#This Row],[Oct]:[Dec]])</f>
        <v>#VALUE!</v>
      </c>
      <c r="U12" s="53" t="e">
        <f>Game_Plan[[#This Row],[Q4]]/1000</f>
        <v>#VALUE!</v>
      </c>
      <c r="V12" s="54" t="e">
        <f>SUM(Game_Plan[[#This Row],[Q1]:[Q4]])=Game_Plan[[#This Row],[Total Budget]]</f>
        <v>#VALUE!</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SUM(Game_Plan_2026[[#This Row],[Jan]:[Mar]])</f>
        <v>#VALUE!</v>
      </c>
      <c r="O13" s="46" t="e">
        <f>Game_Plan[[#This Row],[Q1]]/1000</f>
        <v>#VALUE!</v>
      </c>
      <c r="P13" s="53" t="e">
        <f>SUM(Game_Plan_2026[[#This Row],[Apr]:[Jun]])</f>
        <v>#VALUE!</v>
      </c>
      <c r="Q13" s="53" t="e">
        <f>Game_Plan[[#This Row],[Q2]]/1000</f>
        <v>#VALUE!</v>
      </c>
      <c r="R13" s="53" t="e">
        <f>SUM(Game_Plan_2026[[#This Row],[Jul]:[Sep]])</f>
        <v>#VALUE!</v>
      </c>
      <c r="S13" s="53" t="e">
        <f>Game_Plan[[#This Row],[Q3]]/1000</f>
        <v>#VALUE!</v>
      </c>
      <c r="T13" s="53" t="e">
        <f>SUM(Game_Plan_2026[[#This Row],[Oct]:[Dec]])</f>
        <v>#VALUE!</v>
      </c>
      <c r="U13" s="53" t="e">
        <f>Game_Plan[[#This Row],[Q4]]/1000</f>
        <v>#VALUE!</v>
      </c>
      <c r="V13" s="54" t="e">
        <f>SUM(Game_Plan[[#This Row],[Q1]:[Q4]])=Game_Plan[[#This Row],[Total Budget]]</f>
        <v>#VALUE!</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SUM(Game_Plan_2026[[#This Row],[Jan]:[Mar]])</f>
        <v>#VALUE!</v>
      </c>
      <c r="O14" s="46" t="e">
        <f>Game_Plan[[#This Row],[Q1]]/1000</f>
        <v>#VALUE!</v>
      </c>
      <c r="P14" s="53" t="e">
        <f>SUM(Game_Plan_2026[[#This Row],[Apr]:[Jun]])</f>
        <v>#VALUE!</v>
      </c>
      <c r="Q14" s="53" t="e">
        <f>Game_Plan[[#This Row],[Q2]]/1000</f>
        <v>#VALUE!</v>
      </c>
      <c r="R14" s="53" t="e">
        <f>SUM(Game_Plan_2026[[#This Row],[Jul]:[Sep]])</f>
        <v>#VALUE!</v>
      </c>
      <c r="S14" s="53" t="e">
        <f>Game_Plan[[#This Row],[Q3]]/1000</f>
        <v>#VALUE!</v>
      </c>
      <c r="T14" s="53" t="e">
        <f>SUM(Game_Plan_2026[[#This Row],[Oct]:[Dec]])</f>
        <v>#VALUE!</v>
      </c>
      <c r="U14" s="53" t="e">
        <f>Game_Plan[[#This Row],[Q4]]/1000</f>
        <v>#VALUE!</v>
      </c>
      <c r="V14" s="54" t="e">
        <f>SUM(Game_Plan[[#This Row],[Q1]:[Q4]])=Game_Plan[[#This Row],[Total Budget]]</f>
        <v>#VALUE!</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SUM(Game_Plan_2026[[#This Row],[Jan]:[Mar]])</f>
        <v>#VALUE!</v>
      </c>
      <c r="O15" s="46" t="e">
        <f>Game_Plan[[#This Row],[Q1]]/1000</f>
        <v>#VALUE!</v>
      </c>
      <c r="P15" s="53" t="e">
        <f>SUM(Game_Plan_2026[[#This Row],[Apr]:[Jun]])</f>
        <v>#VALUE!</v>
      </c>
      <c r="Q15" s="53" t="e">
        <f>Game_Plan[[#This Row],[Q2]]/1000</f>
        <v>#VALUE!</v>
      </c>
      <c r="R15" s="53" t="e">
        <f>SUM(Game_Plan_2026[[#This Row],[Jul]:[Sep]])</f>
        <v>#VALUE!</v>
      </c>
      <c r="S15" s="53" t="e">
        <f>Game_Plan[[#This Row],[Q3]]/1000</f>
        <v>#VALUE!</v>
      </c>
      <c r="T15" s="53" t="e">
        <f>SUM(Game_Plan_2026[[#This Row],[Oct]:[Dec]])</f>
        <v>#VALUE!</v>
      </c>
      <c r="U15" s="53" t="e">
        <f>Game_Plan[[#This Row],[Q4]]/1000</f>
        <v>#VALUE!</v>
      </c>
      <c r="V15" s="54" t="e">
        <f>SUM(Game_Plan[[#This Row],[Q1]:[Q4]])=Game_Plan[[#This Row],[Total Budget]]</f>
        <v>#VALUE!</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SUM(Game_Plan_2026[[#This Row],[Jan]:[Mar]])</f>
        <v>#VALUE!</v>
      </c>
      <c r="O16" s="46" t="e">
        <f>Game_Plan[[#This Row],[Q1]]/1000</f>
        <v>#VALUE!</v>
      </c>
      <c r="P16" s="53" t="e">
        <f>SUM(Game_Plan_2026[[#This Row],[Apr]:[Jun]])</f>
        <v>#VALUE!</v>
      </c>
      <c r="Q16" s="53" t="e">
        <f>Game_Plan[[#This Row],[Q2]]/1000</f>
        <v>#VALUE!</v>
      </c>
      <c r="R16" s="53" t="e">
        <f>SUM(Game_Plan_2026[[#This Row],[Jul]:[Sep]])</f>
        <v>#VALUE!</v>
      </c>
      <c r="S16" s="53" t="e">
        <f>Game_Plan[[#This Row],[Q3]]/1000</f>
        <v>#VALUE!</v>
      </c>
      <c r="T16" s="53" t="e">
        <f>SUM(Game_Plan_2026[[#This Row],[Oct]:[Dec]])</f>
        <v>#VALUE!</v>
      </c>
      <c r="U16" s="53" t="e">
        <f>Game_Plan[[#This Row],[Q4]]/1000</f>
        <v>#VALUE!</v>
      </c>
      <c r="V16" s="54" t="e">
        <f>SUM(Game_Plan[[#This Row],[Q1]:[Q4]])=Game_Plan[[#This Row],[Total Budget]]</f>
        <v>#VALUE!</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SUM(Game_Plan_2026[[#This Row],[Jan]:[Mar]])</f>
        <v>#VALUE!</v>
      </c>
      <c r="O17" s="46" t="e">
        <f>Game_Plan[[#This Row],[Q1]]/1000</f>
        <v>#VALUE!</v>
      </c>
      <c r="P17" s="53" t="e">
        <f>SUM(Game_Plan_2026[[#This Row],[Apr]:[Jun]])</f>
        <v>#VALUE!</v>
      </c>
      <c r="Q17" s="53" t="e">
        <f>Game_Plan[[#This Row],[Q2]]/1000</f>
        <v>#VALUE!</v>
      </c>
      <c r="R17" s="53" t="e">
        <f>SUM(Game_Plan_2026[[#This Row],[Jul]:[Sep]])</f>
        <v>#VALUE!</v>
      </c>
      <c r="S17" s="53" t="e">
        <f>Game_Plan[[#This Row],[Q3]]/1000</f>
        <v>#VALUE!</v>
      </c>
      <c r="T17" s="53" t="e">
        <f>SUM(Game_Plan_2026[[#This Row],[Oct]:[Dec]])</f>
        <v>#VALUE!</v>
      </c>
      <c r="U17" s="53" t="e">
        <f>Game_Plan[[#This Row],[Q4]]/1000</f>
        <v>#VALUE!</v>
      </c>
      <c r="V17" s="54" t="e">
        <f>SUM(Game_Plan[[#This Row],[Q1]:[Q4]])=Game_Plan[[#This Row],[Total Budget]]</f>
        <v>#VALUE!</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SUM(Game_Plan_2026[[#This Row],[Jan]:[Mar]])</f>
        <v>#VALUE!</v>
      </c>
      <c r="O18" s="46" t="e">
        <f>Game_Plan[[#This Row],[Q1]]/1000</f>
        <v>#VALUE!</v>
      </c>
      <c r="P18" s="53" t="e">
        <f>SUM(Game_Plan_2026[[#This Row],[Apr]:[Jun]])</f>
        <v>#VALUE!</v>
      </c>
      <c r="Q18" s="53" t="e">
        <f>Game_Plan[[#This Row],[Q2]]/1000</f>
        <v>#VALUE!</v>
      </c>
      <c r="R18" s="53" t="e">
        <f>SUM(Game_Plan_2026[[#This Row],[Jul]:[Sep]])</f>
        <v>#VALUE!</v>
      </c>
      <c r="S18" s="53" t="e">
        <f>Game_Plan[[#This Row],[Q3]]/1000</f>
        <v>#VALUE!</v>
      </c>
      <c r="T18" s="53" t="e">
        <f>SUM(Game_Plan_2026[[#This Row],[Oct]:[Dec]])</f>
        <v>#VALUE!</v>
      </c>
      <c r="U18" s="53" t="e">
        <f>Game_Plan[[#This Row],[Q4]]/1000</f>
        <v>#VALUE!</v>
      </c>
      <c r="V18" s="54" t="e">
        <f>SUM(Game_Plan[[#This Row],[Q1]:[Q4]])=Game_Plan[[#This Row],[Total Budget]]</f>
        <v>#VALUE!</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SUM(Game_Plan_2026[[#This Row],[Jan]:[Mar]])</f>
        <v>#VALUE!</v>
      </c>
      <c r="O19" s="46" t="e">
        <f>Game_Plan[[#This Row],[Q1]]/1000</f>
        <v>#VALUE!</v>
      </c>
      <c r="P19" s="53" t="e">
        <f>SUM(Game_Plan_2026[[#This Row],[Apr]:[Jun]])</f>
        <v>#VALUE!</v>
      </c>
      <c r="Q19" s="53" t="e">
        <f>Game_Plan[[#This Row],[Q2]]/1000</f>
        <v>#VALUE!</v>
      </c>
      <c r="R19" s="53" t="e">
        <f>SUM(Game_Plan_2026[[#This Row],[Jul]:[Sep]])</f>
        <v>#VALUE!</v>
      </c>
      <c r="S19" s="53" t="e">
        <f>Game_Plan[[#This Row],[Q3]]/1000</f>
        <v>#VALUE!</v>
      </c>
      <c r="T19" s="53" t="e">
        <f>SUM(Game_Plan_2026[[#This Row],[Oct]:[Dec]])</f>
        <v>#VALUE!</v>
      </c>
      <c r="U19" s="53" t="e">
        <f>Game_Plan[[#This Row],[Q4]]/1000</f>
        <v>#VALUE!</v>
      </c>
      <c r="V19" s="54" t="e">
        <f>SUM(Game_Plan[[#This Row],[Q1]:[Q4]])=Game_Plan[[#This Row],[Total Budget]]</f>
        <v>#VALUE!</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SUM(Game_Plan_2026[[#This Row],[Jan]:[Mar]])</f>
        <v>#VALUE!</v>
      </c>
      <c r="O20" s="46" t="e">
        <f>Game_Plan[[#This Row],[Q1]]/1000</f>
        <v>#VALUE!</v>
      </c>
      <c r="P20" s="53" t="e">
        <f>SUM(Game_Plan_2026[[#This Row],[Apr]:[Jun]])</f>
        <v>#VALUE!</v>
      </c>
      <c r="Q20" s="53" t="e">
        <f>Game_Plan[[#This Row],[Q2]]/1000</f>
        <v>#VALUE!</v>
      </c>
      <c r="R20" s="53" t="e">
        <f>SUM(Game_Plan_2026[[#This Row],[Jul]:[Sep]])</f>
        <v>#VALUE!</v>
      </c>
      <c r="S20" s="53" t="e">
        <f>Game_Plan[[#This Row],[Q3]]/1000</f>
        <v>#VALUE!</v>
      </c>
      <c r="T20" s="53" t="e">
        <f>SUM(Game_Plan_2026[[#This Row],[Oct]:[Dec]])</f>
        <v>#VALUE!</v>
      </c>
      <c r="U20" s="53" t="e">
        <f>Game_Plan[[#This Row],[Q4]]/1000</f>
        <v>#VALUE!</v>
      </c>
      <c r="V20" s="54" t="e">
        <f>SUM(Game_Plan[[#This Row],[Q1]:[Q4]])=Game_Plan[[#This Row],[Total Budget]]</f>
        <v>#VALUE!</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SUM(Game_Plan_2026[[#This Row],[Jan]:[Mar]])</f>
        <v>#VALUE!</v>
      </c>
      <c r="O21" s="46" t="e">
        <f>Game_Plan[[#This Row],[Q1]]/1000</f>
        <v>#VALUE!</v>
      </c>
      <c r="P21" s="53" t="e">
        <f>SUM(Game_Plan_2026[[#This Row],[Apr]:[Jun]])</f>
        <v>#VALUE!</v>
      </c>
      <c r="Q21" s="53" t="e">
        <f>Game_Plan[[#This Row],[Q2]]/1000</f>
        <v>#VALUE!</v>
      </c>
      <c r="R21" s="53" t="e">
        <f>SUM(Game_Plan_2026[[#This Row],[Jul]:[Sep]])</f>
        <v>#VALUE!</v>
      </c>
      <c r="S21" s="53" t="e">
        <f>Game_Plan[[#This Row],[Q3]]/1000</f>
        <v>#VALUE!</v>
      </c>
      <c r="T21" s="53" t="e">
        <f>SUM(Game_Plan_2026[[#This Row],[Oct]:[Dec]])</f>
        <v>#VALUE!</v>
      </c>
      <c r="U21" s="53" t="e">
        <f>Game_Plan[[#This Row],[Q4]]/1000</f>
        <v>#VALUE!</v>
      </c>
      <c r="V21" s="54" t="e">
        <f>SUM(Game_Plan[[#This Row],[Q1]:[Q4]])=Game_Plan[[#This Row],[Total Budget]]</f>
        <v>#VALUE!</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SUM(Game_Plan_2026[[#This Row],[Jan]:[Mar]])</f>
        <v>#VALUE!</v>
      </c>
      <c r="O22" s="46" t="e">
        <f>Game_Plan[[#This Row],[Q1]]/1000</f>
        <v>#VALUE!</v>
      </c>
      <c r="P22" s="53" t="e">
        <f>SUM(Game_Plan_2026[[#This Row],[Apr]:[Jun]])</f>
        <v>#VALUE!</v>
      </c>
      <c r="Q22" s="53" t="e">
        <f>Game_Plan[[#This Row],[Q2]]/1000</f>
        <v>#VALUE!</v>
      </c>
      <c r="R22" s="53" t="e">
        <f>SUM(Game_Plan_2026[[#This Row],[Jul]:[Sep]])</f>
        <v>#VALUE!</v>
      </c>
      <c r="S22" s="53" t="e">
        <f>Game_Plan[[#This Row],[Q3]]/1000</f>
        <v>#VALUE!</v>
      </c>
      <c r="T22" s="53" t="e">
        <f>SUM(Game_Plan_2026[[#This Row],[Oct]:[Dec]])</f>
        <v>#VALUE!</v>
      </c>
      <c r="U22" s="53" t="e">
        <f>Game_Plan[[#This Row],[Q4]]/1000</f>
        <v>#VALUE!</v>
      </c>
      <c r="V22" s="54" t="e">
        <f>SUM(Game_Plan[[#This Row],[Q1]:[Q4]])=Game_Plan[[#This Row],[Total Budget]]</f>
        <v>#VALUE!</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SUM(Game_Plan_2026[[#This Row],[Jan]:[Mar]])</f>
        <v>#VALUE!</v>
      </c>
      <c r="O23" s="46" t="e">
        <f>Game_Plan[[#This Row],[Q1]]/1000</f>
        <v>#VALUE!</v>
      </c>
      <c r="P23" s="53" t="e">
        <f>SUM(Game_Plan_2026[[#This Row],[Apr]:[Jun]])</f>
        <v>#VALUE!</v>
      </c>
      <c r="Q23" s="53" t="e">
        <f>Game_Plan[[#This Row],[Q2]]/1000</f>
        <v>#VALUE!</v>
      </c>
      <c r="R23" s="53" t="e">
        <f>SUM(Game_Plan_2026[[#This Row],[Jul]:[Sep]])</f>
        <v>#VALUE!</v>
      </c>
      <c r="S23" s="53" t="e">
        <f>Game_Plan[[#This Row],[Q3]]/1000</f>
        <v>#VALUE!</v>
      </c>
      <c r="T23" s="53" t="e">
        <f>SUM(Game_Plan_2026[[#This Row],[Oct]:[Dec]])</f>
        <v>#VALUE!</v>
      </c>
      <c r="U23" s="53" t="e">
        <f>Game_Plan[[#This Row],[Q4]]/1000</f>
        <v>#VALUE!</v>
      </c>
      <c r="V23" s="54" t="e">
        <f>SUM(Game_Plan[[#This Row],[Q1]:[Q4]])=Game_Plan[[#This Row],[Total Budget]]</f>
        <v>#VALUE!</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SUM(Game_Plan_2026[[#This Row],[Jan]:[Mar]])</f>
        <v>#VALUE!</v>
      </c>
      <c r="O24" s="46" t="e">
        <f>Game_Plan[[#This Row],[Q1]]/1000</f>
        <v>#VALUE!</v>
      </c>
      <c r="P24" s="53" t="e">
        <f>SUM(Game_Plan_2026[[#This Row],[Apr]:[Jun]])</f>
        <v>#VALUE!</v>
      </c>
      <c r="Q24" s="53" t="e">
        <f>Game_Plan[[#This Row],[Q2]]/1000</f>
        <v>#VALUE!</v>
      </c>
      <c r="R24" s="53" t="e">
        <f>SUM(Game_Plan_2026[[#This Row],[Jul]:[Sep]])</f>
        <v>#VALUE!</v>
      </c>
      <c r="S24" s="53" t="e">
        <f>Game_Plan[[#This Row],[Q3]]/1000</f>
        <v>#VALUE!</v>
      </c>
      <c r="T24" s="53" t="e">
        <f>SUM(Game_Plan_2026[[#This Row],[Oct]:[Dec]])</f>
        <v>#VALUE!</v>
      </c>
      <c r="U24" s="53" t="e">
        <f>Game_Plan[[#This Row],[Q4]]/1000</f>
        <v>#VALUE!</v>
      </c>
      <c r="V24" s="54" t="e">
        <f>SUM(Game_Plan[[#This Row],[Q1]:[Q4]])=Game_Plan[[#This Row],[Total Budget]]</f>
        <v>#VALUE!</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SUM(Game_Plan_2026[[#This Row],[Jan]:[Mar]])</f>
        <v>#VALUE!</v>
      </c>
      <c r="O25" s="46" t="e">
        <f>Game_Plan[[#This Row],[Q1]]/1000</f>
        <v>#VALUE!</v>
      </c>
      <c r="P25" s="53" t="e">
        <f>SUM(Game_Plan_2026[[#This Row],[Apr]:[Jun]])</f>
        <v>#VALUE!</v>
      </c>
      <c r="Q25" s="53" t="e">
        <f>Game_Plan[[#This Row],[Q2]]/1000</f>
        <v>#VALUE!</v>
      </c>
      <c r="R25" s="53" t="e">
        <f>SUM(Game_Plan_2026[[#This Row],[Jul]:[Sep]])</f>
        <v>#VALUE!</v>
      </c>
      <c r="S25" s="53" t="e">
        <f>Game_Plan[[#This Row],[Q3]]/1000</f>
        <v>#VALUE!</v>
      </c>
      <c r="T25" s="53" t="e">
        <f>SUM(Game_Plan_2026[[#This Row],[Oct]:[Dec]])</f>
        <v>#VALUE!</v>
      </c>
      <c r="U25" s="53" t="e">
        <f>Game_Plan[[#This Row],[Q4]]/1000</f>
        <v>#VALUE!</v>
      </c>
      <c r="V25" s="54" t="e">
        <f>SUM(Game_Plan[[#This Row],[Q1]:[Q4]])=Game_Plan[[#This Row],[Total Budget]]</f>
        <v>#VALUE!</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SUM(Game_Plan_2026[[#This Row],[Jan]:[Mar]])</f>
        <v>#VALUE!</v>
      </c>
      <c r="O26" s="46" t="e">
        <f>Game_Plan[[#This Row],[Q1]]/1000</f>
        <v>#VALUE!</v>
      </c>
      <c r="P26" s="53" t="e">
        <f>SUM(Game_Plan_2026[[#This Row],[Apr]:[Jun]])</f>
        <v>#VALUE!</v>
      </c>
      <c r="Q26" s="53" t="e">
        <f>Game_Plan[[#This Row],[Q2]]/1000</f>
        <v>#VALUE!</v>
      </c>
      <c r="R26" s="53" t="e">
        <f>SUM(Game_Plan_2026[[#This Row],[Jul]:[Sep]])</f>
        <v>#VALUE!</v>
      </c>
      <c r="S26" s="53" t="e">
        <f>Game_Plan[[#This Row],[Q3]]/1000</f>
        <v>#VALUE!</v>
      </c>
      <c r="T26" s="53" t="e">
        <f>SUM(Game_Plan_2026[[#This Row],[Oct]:[Dec]])</f>
        <v>#VALUE!</v>
      </c>
      <c r="U26" s="53" t="e">
        <f>Game_Plan[[#This Row],[Q4]]/1000</f>
        <v>#VALUE!</v>
      </c>
      <c r="V26" s="54" t="e">
        <f>SUM(Game_Plan[[#This Row],[Q1]:[Q4]])=Game_Plan[[#This Row],[Total Budget]]</f>
        <v>#VALUE!</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SUM(Game_Plan_2026[[#This Row],[Jan]:[Mar]])</f>
        <v>#VALUE!</v>
      </c>
      <c r="O27" s="46" t="e">
        <f>Game_Plan[[#This Row],[Q1]]/1000</f>
        <v>#VALUE!</v>
      </c>
      <c r="P27" s="53" t="e">
        <f>SUM(Game_Plan_2026[[#This Row],[Apr]:[Jun]])</f>
        <v>#VALUE!</v>
      </c>
      <c r="Q27" s="53" t="e">
        <f>Game_Plan[[#This Row],[Q2]]/1000</f>
        <v>#VALUE!</v>
      </c>
      <c r="R27" s="53" t="e">
        <f>SUM(Game_Plan_2026[[#This Row],[Jul]:[Sep]])</f>
        <v>#VALUE!</v>
      </c>
      <c r="S27" s="53" t="e">
        <f>Game_Plan[[#This Row],[Q3]]/1000</f>
        <v>#VALUE!</v>
      </c>
      <c r="T27" s="53" t="e">
        <f>SUM(Game_Plan_2026[[#This Row],[Oct]:[Dec]])</f>
        <v>#VALUE!</v>
      </c>
      <c r="U27" s="53" t="e">
        <f>Game_Plan[[#This Row],[Q4]]/1000</f>
        <v>#VALUE!</v>
      </c>
      <c r="V27" s="54" t="e">
        <f>SUM(Game_Plan[[#This Row],[Q1]:[Q4]])=Game_Plan[[#This Row],[Total Budget]]</f>
        <v>#VALUE!</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SUM(Game_Plan_2026[[#This Row],[Jan]:[Mar]])</f>
        <v>#VALUE!</v>
      </c>
      <c r="O28" s="46" t="e">
        <f>Game_Plan[[#This Row],[Q1]]/1000</f>
        <v>#VALUE!</v>
      </c>
      <c r="P28" s="53" t="e">
        <f>SUM(Game_Plan_2026[[#This Row],[Apr]:[Jun]])</f>
        <v>#VALUE!</v>
      </c>
      <c r="Q28" s="53" t="e">
        <f>Game_Plan[[#This Row],[Q2]]/1000</f>
        <v>#VALUE!</v>
      </c>
      <c r="R28" s="53" t="e">
        <f>SUM(Game_Plan_2026[[#This Row],[Jul]:[Sep]])</f>
        <v>#VALUE!</v>
      </c>
      <c r="S28" s="53" t="e">
        <f>Game_Plan[[#This Row],[Q3]]/1000</f>
        <v>#VALUE!</v>
      </c>
      <c r="T28" s="53" t="e">
        <f>SUM(Game_Plan_2026[[#This Row],[Oct]:[Dec]])</f>
        <v>#VALUE!</v>
      </c>
      <c r="U28" s="53" t="e">
        <f>Game_Plan[[#This Row],[Q4]]/1000</f>
        <v>#VALUE!</v>
      </c>
      <c r="V28" s="54" t="e">
        <f>SUM(Game_Plan[[#This Row],[Q1]:[Q4]])=Game_Plan[[#This Row],[Total Budget]]</f>
        <v>#VALUE!</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SUM(Game_Plan_2026[[#This Row],[Jan]:[Mar]])</f>
        <v>#VALUE!</v>
      </c>
      <c r="O29" s="46" t="e">
        <f>Game_Plan[[#This Row],[Q1]]/1000</f>
        <v>#VALUE!</v>
      </c>
      <c r="P29" s="53" t="e">
        <f>SUM(Game_Plan_2026[[#This Row],[Apr]:[Jun]])</f>
        <v>#VALUE!</v>
      </c>
      <c r="Q29" s="53" t="e">
        <f>Game_Plan[[#This Row],[Q2]]/1000</f>
        <v>#VALUE!</v>
      </c>
      <c r="R29" s="53" t="e">
        <f>SUM(Game_Plan_2026[[#This Row],[Jul]:[Sep]])</f>
        <v>#VALUE!</v>
      </c>
      <c r="S29" s="53" t="e">
        <f>Game_Plan[[#This Row],[Q3]]/1000</f>
        <v>#VALUE!</v>
      </c>
      <c r="T29" s="53" t="e">
        <f>SUM(Game_Plan_2026[[#This Row],[Oct]:[Dec]])</f>
        <v>#VALUE!</v>
      </c>
      <c r="U29" s="53" t="e">
        <f>Game_Plan[[#This Row],[Q4]]/1000</f>
        <v>#VALUE!</v>
      </c>
      <c r="V29" s="54" t="e">
        <f>SUM(Game_Plan[[#This Row],[Q1]:[Q4]])=Game_Plan[[#This Row],[Total Budget]]</f>
        <v>#VALUE!</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SUM(Game_Plan_2026[[#This Row],[Jan]:[Mar]])</f>
        <v>#VALUE!</v>
      </c>
      <c r="O30" s="46" t="e">
        <f>Game_Plan[[#This Row],[Q1]]/1000</f>
        <v>#VALUE!</v>
      </c>
      <c r="P30" s="53" t="e">
        <f>SUM(Game_Plan_2026[[#This Row],[Apr]:[Jun]])</f>
        <v>#VALUE!</v>
      </c>
      <c r="Q30" s="53" t="e">
        <f>Game_Plan[[#This Row],[Q2]]/1000</f>
        <v>#VALUE!</v>
      </c>
      <c r="R30" s="53" t="e">
        <f>SUM(Game_Plan_2026[[#This Row],[Jul]:[Sep]])</f>
        <v>#VALUE!</v>
      </c>
      <c r="S30" s="53" t="e">
        <f>Game_Plan[[#This Row],[Q3]]/1000</f>
        <v>#VALUE!</v>
      </c>
      <c r="T30" s="53" t="e">
        <f>SUM(Game_Plan_2026[[#This Row],[Oct]:[Dec]])</f>
        <v>#VALUE!</v>
      </c>
      <c r="U30" s="53" t="e">
        <f>Game_Plan[[#This Row],[Q4]]/1000</f>
        <v>#VALUE!</v>
      </c>
      <c r="V30" s="54" t="e">
        <f>SUM(Game_Plan[[#This Row],[Q1]:[Q4]])=Game_Plan[[#This Row],[Total Budget]]</f>
        <v>#VALUE!</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SUM(Game_Plan_2026[[#This Row],[Jan]:[Mar]])</f>
        <v>#VALUE!</v>
      </c>
      <c r="O31" s="46" t="e">
        <f>Game_Plan[[#This Row],[Q1]]/1000</f>
        <v>#VALUE!</v>
      </c>
      <c r="P31" s="53" t="e">
        <f>SUM(Game_Plan_2026[[#This Row],[Apr]:[Jun]])</f>
        <v>#VALUE!</v>
      </c>
      <c r="Q31" s="53" t="e">
        <f>Game_Plan[[#This Row],[Q2]]/1000</f>
        <v>#VALUE!</v>
      </c>
      <c r="R31" s="53" t="e">
        <f>SUM(Game_Plan_2026[[#This Row],[Jul]:[Sep]])</f>
        <v>#VALUE!</v>
      </c>
      <c r="S31" s="53" t="e">
        <f>Game_Plan[[#This Row],[Q3]]/1000</f>
        <v>#VALUE!</v>
      </c>
      <c r="T31" s="53" t="e">
        <f>SUM(Game_Plan_2026[[#This Row],[Oct]:[Dec]])</f>
        <v>#VALUE!</v>
      </c>
      <c r="U31" s="53" t="e">
        <f>Game_Plan[[#This Row],[Q4]]/1000</f>
        <v>#VALUE!</v>
      </c>
      <c r="V31" s="54" t="e">
        <f>SUM(Game_Plan[[#This Row],[Q1]:[Q4]])=Game_Plan[[#This Row],[Total Budget]]</f>
        <v>#VALUE!</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SUM(Game_Plan_2026[[#This Row],[Jan]:[Mar]])</f>
        <v>#VALUE!</v>
      </c>
      <c r="O32" s="46" t="e">
        <f>Game_Plan[[#This Row],[Q1]]/1000</f>
        <v>#VALUE!</v>
      </c>
      <c r="P32" s="53" t="e">
        <f>SUM(Game_Plan_2026[[#This Row],[Apr]:[Jun]])</f>
        <v>#VALUE!</v>
      </c>
      <c r="Q32" s="53" t="e">
        <f>Game_Plan[[#This Row],[Q2]]/1000</f>
        <v>#VALUE!</v>
      </c>
      <c r="R32" s="53" t="e">
        <f>SUM(Game_Plan_2026[[#This Row],[Jul]:[Sep]])</f>
        <v>#VALUE!</v>
      </c>
      <c r="S32" s="53" t="e">
        <f>Game_Plan[[#This Row],[Q3]]/1000</f>
        <v>#VALUE!</v>
      </c>
      <c r="T32" s="53" t="e">
        <f>SUM(Game_Plan_2026[[#This Row],[Oct]:[Dec]])</f>
        <v>#VALUE!</v>
      </c>
      <c r="U32" s="53" t="e">
        <f>Game_Plan[[#This Row],[Q4]]/1000</f>
        <v>#VALUE!</v>
      </c>
      <c r="V32" s="54" t="e">
        <f>SUM(Game_Plan[[#This Row],[Q1]:[Q4]])=Game_Plan[[#This Row],[Total Budget]]</f>
        <v>#VALUE!</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SUM(Game_Plan_2026[[#This Row],[Jan]:[Mar]])</f>
        <v>#VALUE!</v>
      </c>
      <c r="O33" s="46" t="e">
        <f>Game_Plan[[#This Row],[Q1]]/1000</f>
        <v>#VALUE!</v>
      </c>
      <c r="P33" s="53" t="e">
        <f>SUM(Game_Plan_2026[[#This Row],[Apr]:[Jun]])</f>
        <v>#VALUE!</v>
      </c>
      <c r="Q33" s="53" t="e">
        <f>Game_Plan[[#This Row],[Q2]]/1000</f>
        <v>#VALUE!</v>
      </c>
      <c r="R33" s="53" t="e">
        <f>SUM(Game_Plan_2026[[#This Row],[Jul]:[Sep]])</f>
        <v>#VALUE!</v>
      </c>
      <c r="S33" s="53" t="e">
        <f>Game_Plan[[#This Row],[Q3]]/1000</f>
        <v>#VALUE!</v>
      </c>
      <c r="T33" s="53" t="e">
        <f>SUM(Game_Plan_2026[[#This Row],[Oct]:[Dec]])</f>
        <v>#VALUE!</v>
      </c>
      <c r="U33" s="53" t="e">
        <f>Game_Plan[[#This Row],[Q4]]/1000</f>
        <v>#VALUE!</v>
      </c>
      <c r="V33" s="54" t="e">
        <f>SUM(Game_Plan[[#This Row],[Q1]:[Q4]])=Game_Plan[[#This Row],[Total Budget]]</f>
        <v>#VALUE!</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SUM(Game_Plan_2026[[#This Row],[Jan]:[Mar]])</f>
        <v>#VALUE!</v>
      </c>
      <c r="O34" s="46" t="e">
        <f>Game_Plan[[#This Row],[Q1]]/1000</f>
        <v>#VALUE!</v>
      </c>
      <c r="P34" s="53" t="e">
        <f>SUM(Game_Plan_2026[[#This Row],[Apr]:[Jun]])</f>
        <v>#VALUE!</v>
      </c>
      <c r="Q34" s="53" t="e">
        <f>Game_Plan[[#This Row],[Q2]]/1000</f>
        <v>#VALUE!</v>
      </c>
      <c r="R34" s="53" t="e">
        <f>SUM(Game_Plan_2026[[#This Row],[Jul]:[Sep]])</f>
        <v>#VALUE!</v>
      </c>
      <c r="S34" s="53" t="e">
        <f>Game_Plan[[#This Row],[Q3]]/1000</f>
        <v>#VALUE!</v>
      </c>
      <c r="T34" s="53" t="e">
        <f>SUM(Game_Plan_2026[[#This Row],[Oct]:[Dec]])</f>
        <v>#VALUE!</v>
      </c>
      <c r="U34" s="53" t="e">
        <f>Game_Plan[[#This Row],[Q4]]/1000</f>
        <v>#VALUE!</v>
      </c>
      <c r="V34" s="54" t="e">
        <f>SUM(Game_Plan[[#This Row],[Q1]:[Q4]])=Game_Plan[[#This Row],[Total Budget]]</f>
        <v>#VALUE!</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SUM(Game_Plan_2026[[#This Row],[Jan]:[Mar]])</f>
        <v>#VALUE!</v>
      </c>
      <c r="O35" s="46" t="e">
        <f>Game_Plan[[#This Row],[Q1]]/1000</f>
        <v>#VALUE!</v>
      </c>
      <c r="P35" s="53" t="e">
        <f>SUM(Game_Plan_2026[[#This Row],[Apr]:[Jun]])</f>
        <v>#VALUE!</v>
      </c>
      <c r="Q35" s="53" t="e">
        <f>Game_Plan[[#This Row],[Q2]]/1000</f>
        <v>#VALUE!</v>
      </c>
      <c r="R35" s="53" t="e">
        <f>SUM(Game_Plan_2026[[#This Row],[Jul]:[Sep]])</f>
        <v>#VALUE!</v>
      </c>
      <c r="S35" s="53" t="e">
        <f>Game_Plan[[#This Row],[Q3]]/1000</f>
        <v>#VALUE!</v>
      </c>
      <c r="T35" s="53" t="e">
        <f>SUM(Game_Plan_2026[[#This Row],[Oct]:[Dec]])</f>
        <v>#VALUE!</v>
      </c>
      <c r="U35" s="53" t="e">
        <f>Game_Plan[[#This Row],[Q4]]/1000</f>
        <v>#VALUE!</v>
      </c>
      <c r="V35" s="54" t="e">
        <f>SUM(Game_Plan[[#This Row],[Q1]:[Q4]])=Game_Plan[[#This Row],[Total Budget]]</f>
        <v>#VALUE!</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SUM(Game_Plan_2026[[#This Row],[Jan]:[Mar]])</f>
        <v>#VALUE!</v>
      </c>
      <c r="O36" s="46" t="e">
        <f>Game_Plan[[#This Row],[Q1]]/1000</f>
        <v>#VALUE!</v>
      </c>
      <c r="P36" s="53" t="e">
        <f>SUM(Game_Plan_2026[[#This Row],[Apr]:[Jun]])</f>
        <v>#VALUE!</v>
      </c>
      <c r="Q36" s="53" t="e">
        <f>Game_Plan[[#This Row],[Q2]]/1000</f>
        <v>#VALUE!</v>
      </c>
      <c r="R36" s="53" t="e">
        <f>SUM(Game_Plan_2026[[#This Row],[Jul]:[Sep]])</f>
        <v>#VALUE!</v>
      </c>
      <c r="S36" s="53" t="e">
        <f>Game_Plan[[#This Row],[Q3]]/1000</f>
        <v>#VALUE!</v>
      </c>
      <c r="T36" s="53" t="e">
        <f>SUM(Game_Plan_2026[[#This Row],[Oct]:[Dec]])</f>
        <v>#VALUE!</v>
      </c>
      <c r="U36" s="53" t="e">
        <f>Game_Plan[[#This Row],[Q4]]/1000</f>
        <v>#VALUE!</v>
      </c>
      <c r="V36" s="54" t="e">
        <f>SUM(Game_Plan[[#This Row],[Q1]:[Q4]])=Game_Plan[[#This Row],[Total Budget]]</f>
        <v>#VALUE!</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SUM(Game_Plan_2026[[#This Row],[Jan]:[Mar]])</f>
        <v>#VALUE!</v>
      </c>
      <c r="O37" s="46" t="e">
        <f>Game_Plan[[#This Row],[Q1]]/1000</f>
        <v>#VALUE!</v>
      </c>
      <c r="P37" s="53" t="e">
        <f>SUM(Game_Plan_2026[[#This Row],[Apr]:[Jun]])</f>
        <v>#VALUE!</v>
      </c>
      <c r="Q37" s="53" t="e">
        <f>Game_Plan[[#This Row],[Q2]]/1000</f>
        <v>#VALUE!</v>
      </c>
      <c r="R37" s="53" t="e">
        <f>SUM(Game_Plan_2026[[#This Row],[Jul]:[Sep]])</f>
        <v>#VALUE!</v>
      </c>
      <c r="S37" s="53" t="e">
        <f>Game_Plan[[#This Row],[Q3]]/1000</f>
        <v>#VALUE!</v>
      </c>
      <c r="T37" s="53" t="e">
        <f>SUM(Game_Plan_2026[[#This Row],[Oct]:[Dec]])</f>
        <v>#VALUE!</v>
      </c>
      <c r="U37" s="53" t="e">
        <f>Game_Plan[[#This Row],[Q4]]/1000</f>
        <v>#VALUE!</v>
      </c>
      <c r="V37" s="54" t="e">
        <f>SUM(Game_Plan[[#This Row],[Q1]:[Q4]])=Game_Plan[[#This Row],[Total Budget]]</f>
        <v>#VALUE!</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SUM(Game_Plan_2026[[#This Row],[Jan]:[Mar]])</f>
        <v>#VALUE!</v>
      </c>
      <c r="O38" s="46" t="e">
        <f>Game_Plan[[#This Row],[Q1]]/1000</f>
        <v>#VALUE!</v>
      </c>
      <c r="P38" s="53" t="e">
        <f>SUM(Game_Plan_2026[[#This Row],[Apr]:[Jun]])</f>
        <v>#VALUE!</v>
      </c>
      <c r="Q38" s="53" t="e">
        <f>Game_Plan[[#This Row],[Q2]]/1000</f>
        <v>#VALUE!</v>
      </c>
      <c r="R38" s="53" t="e">
        <f>SUM(Game_Plan_2026[[#This Row],[Jul]:[Sep]])</f>
        <v>#VALUE!</v>
      </c>
      <c r="S38" s="53" t="e">
        <f>Game_Plan[[#This Row],[Q3]]/1000</f>
        <v>#VALUE!</v>
      </c>
      <c r="T38" s="53" t="e">
        <f>SUM(Game_Plan_2026[[#This Row],[Oct]:[Dec]])</f>
        <v>#VALUE!</v>
      </c>
      <c r="U38" s="53" t="e">
        <f>Game_Plan[[#This Row],[Q4]]/1000</f>
        <v>#VALUE!</v>
      </c>
      <c r="V38" s="54" t="e">
        <f>SUM(Game_Plan[[#This Row],[Q1]:[Q4]])=Game_Plan[[#This Row],[Total Budget]]</f>
        <v>#VALUE!</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SUM(Game_Plan_2026[[#This Row],[Jan]:[Mar]])</f>
        <v>#VALUE!</v>
      </c>
      <c r="O39" s="46" t="e">
        <f>Game_Plan[[#This Row],[Q1]]/1000</f>
        <v>#VALUE!</v>
      </c>
      <c r="P39" s="53" t="e">
        <f>SUM(Game_Plan_2026[[#This Row],[Apr]:[Jun]])</f>
        <v>#VALUE!</v>
      </c>
      <c r="Q39" s="53" t="e">
        <f>Game_Plan[[#This Row],[Q2]]/1000</f>
        <v>#VALUE!</v>
      </c>
      <c r="R39" s="53" t="e">
        <f>SUM(Game_Plan_2026[[#This Row],[Jul]:[Sep]])</f>
        <v>#VALUE!</v>
      </c>
      <c r="S39" s="53" t="e">
        <f>Game_Plan[[#This Row],[Q3]]/1000</f>
        <v>#VALUE!</v>
      </c>
      <c r="T39" s="53" t="e">
        <f>SUM(Game_Plan_2026[[#This Row],[Oct]:[Dec]])</f>
        <v>#VALUE!</v>
      </c>
      <c r="U39" s="53" t="e">
        <f>Game_Plan[[#This Row],[Q4]]/1000</f>
        <v>#VALUE!</v>
      </c>
      <c r="V39" s="54" t="e">
        <f>SUM(Game_Plan[[#This Row],[Q1]:[Q4]])=Game_Plan[[#This Row],[Total Budget]]</f>
        <v>#VALUE!</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SUM(Game_Plan_2026[[#This Row],[Jan]:[Mar]])</f>
        <v>#VALUE!</v>
      </c>
      <c r="O40" s="46" t="e">
        <f>Game_Plan[[#This Row],[Q1]]/1000</f>
        <v>#VALUE!</v>
      </c>
      <c r="P40" s="53" t="e">
        <f>SUM(Game_Plan_2026[[#This Row],[Apr]:[Jun]])</f>
        <v>#VALUE!</v>
      </c>
      <c r="Q40" s="53" t="e">
        <f>Game_Plan[[#This Row],[Q2]]/1000</f>
        <v>#VALUE!</v>
      </c>
      <c r="R40" s="53" t="e">
        <f>SUM(Game_Plan_2026[[#This Row],[Jul]:[Sep]])</f>
        <v>#VALUE!</v>
      </c>
      <c r="S40" s="53" t="e">
        <f>Game_Plan[[#This Row],[Q3]]/1000</f>
        <v>#VALUE!</v>
      </c>
      <c r="T40" s="53" t="e">
        <f>SUM(Game_Plan_2026[[#This Row],[Oct]:[Dec]])</f>
        <v>#VALUE!</v>
      </c>
      <c r="U40" s="53" t="e">
        <f>Game_Plan[[#This Row],[Q4]]/1000</f>
        <v>#VALUE!</v>
      </c>
      <c r="V40" s="54" t="e">
        <f>SUM(Game_Plan[[#This Row],[Q1]:[Q4]])=Game_Plan[[#This Row],[Total Budget]]</f>
        <v>#VALUE!</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SUM(Game_Plan_2026[[#This Row],[Jan]:[Mar]])</f>
        <v>#VALUE!</v>
      </c>
      <c r="O41" s="46" t="e">
        <f>Game_Plan[[#This Row],[Q1]]/1000</f>
        <v>#VALUE!</v>
      </c>
      <c r="P41" s="53" t="e">
        <f>SUM(Game_Plan_2026[[#This Row],[Apr]:[Jun]])</f>
        <v>#VALUE!</v>
      </c>
      <c r="Q41" s="53" t="e">
        <f>Game_Plan[[#This Row],[Q2]]/1000</f>
        <v>#VALUE!</v>
      </c>
      <c r="R41" s="53" t="e">
        <f>SUM(Game_Plan_2026[[#This Row],[Jul]:[Sep]])</f>
        <v>#VALUE!</v>
      </c>
      <c r="S41" s="53" t="e">
        <f>Game_Plan[[#This Row],[Q3]]/1000</f>
        <v>#VALUE!</v>
      </c>
      <c r="T41" s="53" t="e">
        <f>SUM(Game_Plan_2026[[#This Row],[Oct]:[Dec]])</f>
        <v>#VALUE!</v>
      </c>
      <c r="U41" s="53" t="e">
        <f>Game_Plan[[#This Row],[Q4]]/1000</f>
        <v>#VALUE!</v>
      </c>
      <c r="V41" s="54" t="e">
        <f>SUM(Game_Plan[[#This Row],[Q1]:[Q4]])=Game_Plan[[#This Row],[Total Budget]]</f>
        <v>#VALUE!</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SUM(Game_Plan_2026[[#This Row],[Jan]:[Mar]])</f>
        <v>#VALUE!</v>
      </c>
      <c r="O42" s="46" t="e">
        <f>Game_Plan[[#This Row],[Q1]]/1000</f>
        <v>#VALUE!</v>
      </c>
      <c r="P42" s="53" t="e">
        <f>SUM(Game_Plan_2026[[#This Row],[Apr]:[Jun]])</f>
        <v>#VALUE!</v>
      </c>
      <c r="Q42" s="53" t="e">
        <f>Game_Plan[[#This Row],[Q2]]/1000</f>
        <v>#VALUE!</v>
      </c>
      <c r="R42" s="53" t="e">
        <f>SUM(Game_Plan_2026[[#This Row],[Jul]:[Sep]])</f>
        <v>#VALUE!</v>
      </c>
      <c r="S42" s="53" t="e">
        <f>Game_Plan[[#This Row],[Q3]]/1000</f>
        <v>#VALUE!</v>
      </c>
      <c r="T42" s="53" t="e">
        <f>SUM(Game_Plan_2026[[#This Row],[Oct]:[Dec]])</f>
        <v>#VALUE!</v>
      </c>
      <c r="U42" s="53" t="e">
        <f>Game_Plan[[#This Row],[Q4]]/1000</f>
        <v>#VALUE!</v>
      </c>
      <c r="V42" s="54" t="e">
        <f>SUM(Game_Plan[[#This Row],[Q1]:[Q4]])=Game_Plan[[#This Row],[Total Budget]]</f>
        <v>#VALUE!</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SUM(Game_Plan_2026[[#This Row],[Jan]:[Mar]])</f>
        <v>#VALUE!</v>
      </c>
      <c r="O43" s="46" t="e">
        <f>Game_Plan[[#This Row],[Q1]]/1000</f>
        <v>#VALUE!</v>
      </c>
      <c r="P43" s="53" t="e">
        <f>SUM(Game_Plan_2026[[#This Row],[Apr]:[Jun]])</f>
        <v>#VALUE!</v>
      </c>
      <c r="Q43" s="53" t="e">
        <f>Game_Plan[[#This Row],[Q2]]/1000</f>
        <v>#VALUE!</v>
      </c>
      <c r="R43" s="53" t="e">
        <f>SUM(Game_Plan_2026[[#This Row],[Jul]:[Sep]])</f>
        <v>#VALUE!</v>
      </c>
      <c r="S43" s="53" t="e">
        <f>Game_Plan[[#This Row],[Q3]]/1000</f>
        <v>#VALUE!</v>
      </c>
      <c r="T43" s="53" t="e">
        <f>SUM(Game_Plan_2026[[#This Row],[Oct]:[Dec]])</f>
        <v>#VALUE!</v>
      </c>
      <c r="U43" s="53" t="e">
        <f>Game_Plan[[#This Row],[Q4]]/1000</f>
        <v>#VALUE!</v>
      </c>
      <c r="V43" s="54" t="e">
        <f>SUM(Game_Plan[[#This Row],[Q1]:[Q4]])=Game_Plan[[#This Row],[Total Budget]]</f>
        <v>#VALUE!</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SUM(Game_Plan_2026[[#This Row],[Jan]:[Mar]])</f>
        <v>#VALUE!</v>
      </c>
      <c r="O44" s="46" t="e">
        <f>Game_Plan[[#This Row],[Q1]]/1000</f>
        <v>#VALUE!</v>
      </c>
      <c r="P44" s="53" t="e">
        <f>SUM(Game_Plan_2026[[#This Row],[Apr]:[Jun]])</f>
        <v>#VALUE!</v>
      </c>
      <c r="Q44" s="53" t="e">
        <f>Game_Plan[[#This Row],[Q2]]/1000</f>
        <v>#VALUE!</v>
      </c>
      <c r="R44" s="53" t="e">
        <f>SUM(Game_Plan_2026[[#This Row],[Jul]:[Sep]])</f>
        <v>#VALUE!</v>
      </c>
      <c r="S44" s="53" t="e">
        <f>Game_Plan[[#This Row],[Q3]]/1000</f>
        <v>#VALUE!</v>
      </c>
      <c r="T44" s="53" t="e">
        <f>SUM(Game_Plan_2026[[#This Row],[Oct]:[Dec]])</f>
        <v>#VALUE!</v>
      </c>
      <c r="U44" s="53" t="e">
        <f>Game_Plan[[#This Row],[Q4]]/1000</f>
        <v>#VALUE!</v>
      </c>
      <c r="V44" s="54" t="e">
        <f>SUM(Game_Plan[[#This Row],[Q1]:[Q4]])=Game_Plan[[#This Row],[Total Budget]]</f>
        <v>#VALUE!</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SUM(Game_Plan_2026[[#This Row],[Jan]:[Mar]])</f>
        <v>#VALUE!</v>
      </c>
      <c r="O45" s="46" t="e">
        <f>Game_Plan[[#This Row],[Q1]]/1000</f>
        <v>#VALUE!</v>
      </c>
      <c r="P45" s="53" t="e">
        <f>SUM(Game_Plan_2026[[#This Row],[Apr]:[Jun]])</f>
        <v>#VALUE!</v>
      </c>
      <c r="Q45" s="53" t="e">
        <f>Game_Plan[[#This Row],[Q2]]/1000</f>
        <v>#VALUE!</v>
      </c>
      <c r="R45" s="53" t="e">
        <f>SUM(Game_Plan_2026[[#This Row],[Jul]:[Sep]])</f>
        <v>#VALUE!</v>
      </c>
      <c r="S45" s="53" t="e">
        <f>Game_Plan[[#This Row],[Q3]]/1000</f>
        <v>#VALUE!</v>
      </c>
      <c r="T45" s="53" t="e">
        <f>SUM(Game_Plan_2026[[#This Row],[Oct]:[Dec]])</f>
        <v>#VALUE!</v>
      </c>
      <c r="U45" s="53" t="e">
        <f>Game_Plan[[#This Row],[Q4]]/1000</f>
        <v>#VALUE!</v>
      </c>
      <c r="V45" s="54" t="e">
        <f>SUM(Game_Plan[[#This Row],[Q1]:[Q4]])=Game_Plan[[#This Row],[Total Budget]]</f>
        <v>#VALUE!</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SUM(Game_Plan_2026[[#This Row],[Jan]:[Mar]])</f>
        <v>#VALUE!</v>
      </c>
      <c r="O46" s="46" t="e">
        <f>Game_Plan[[#This Row],[Q1]]/1000</f>
        <v>#VALUE!</v>
      </c>
      <c r="P46" s="53" t="e">
        <f>SUM(Game_Plan_2026[[#This Row],[Apr]:[Jun]])</f>
        <v>#VALUE!</v>
      </c>
      <c r="Q46" s="53" t="e">
        <f>Game_Plan[[#This Row],[Q2]]/1000</f>
        <v>#VALUE!</v>
      </c>
      <c r="R46" s="53" t="e">
        <f>SUM(Game_Plan_2026[[#This Row],[Jul]:[Sep]])</f>
        <v>#VALUE!</v>
      </c>
      <c r="S46" s="53" t="e">
        <f>Game_Plan[[#This Row],[Q3]]/1000</f>
        <v>#VALUE!</v>
      </c>
      <c r="T46" s="53" t="e">
        <f>SUM(Game_Plan_2026[[#This Row],[Oct]:[Dec]])</f>
        <v>#VALUE!</v>
      </c>
      <c r="U46" s="53" t="e">
        <f>Game_Plan[[#This Row],[Q4]]/1000</f>
        <v>#VALUE!</v>
      </c>
      <c r="V46" s="54" t="e">
        <f>SUM(Game_Plan[[#This Row],[Q1]:[Q4]])=Game_Plan[[#This Row],[Total Budget]]</f>
        <v>#VALUE!</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SUM(Game_Plan_2026[[#This Row],[Jan]:[Mar]])</f>
        <v>#VALUE!</v>
      </c>
      <c r="O47" s="46" t="e">
        <f>Game_Plan[[#This Row],[Q1]]/1000</f>
        <v>#VALUE!</v>
      </c>
      <c r="P47" s="53" t="e">
        <f>SUM(Game_Plan_2026[[#This Row],[Apr]:[Jun]])</f>
        <v>#VALUE!</v>
      </c>
      <c r="Q47" s="53" t="e">
        <f>Game_Plan[[#This Row],[Q2]]/1000</f>
        <v>#VALUE!</v>
      </c>
      <c r="R47" s="53" t="e">
        <f>SUM(Game_Plan_2026[[#This Row],[Jul]:[Sep]])</f>
        <v>#VALUE!</v>
      </c>
      <c r="S47" s="53" t="e">
        <f>Game_Plan[[#This Row],[Q3]]/1000</f>
        <v>#VALUE!</v>
      </c>
      <c r="T47" s="53" t="e">
        <f>SUM(Game_Plan_2026[[#This Row],[Oct]:[Dec]])</f>
        <v>#VALUE!</v>
      </c>
      <c r="U47" s="53" t="e">
        <f>Game_Plan[[#This Row],[Q4]]/1000</f>
        <v>#VALUE!</v>
      </c>
      <c r="V47" s="54" t="e">
        <f>SUM(Game_Plan[[#This Row],[Q1]:[Q4]])=Game_Plan[[#This Row],[Total Budget]]</f>
        <v>#VALUE!</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SUM(Game_Plan_2026[[#This Row],[Jan]:[Mar]])</f>
        <v>#VALUE!</v>
      </c>
      <c r="O48" s="46" t="e">
        <f>Game_Plan[[#This Row],[Q1]]/1000</f>
        <v>#VALUE!</v>
      </c>
      <c r="P48" s="53" t="e">
        <f>SUM(Game_Plan_2026[[#This Row],[Apr]:[Jun]])</f>
        <v>#VALUE!</v>
      </c>
      <c r="Q48" s="53" t="e">
        <f>Game_Plan[[#This Row],[Q2]]/1000</f>
        <v>#VALUE!</v>
      </c>
      <c r="R48" s="53" t="e">
        <f>SUM(Game_Plan_2026[[#This Row],[Jul]:[Sep]])</f>
        <v>#VALUE!</v>
      </c>
      <c r="S48" s="53" t="e">
        <f>Game_Plan[[#This Row],[Q3]]/1000</f>
        <v>#VALUE!</v>
      </c>
      <c r="T48" s="53" t="e">
        <f>SUM(Game_Plan_2026[[#This Row],[Oct]:[Dec]])</f>
        <v>#VALUE!</v>
      </c>
      <c r="U48" s="53" t="e">
        <f>Game_Plan[[#This Row],[Q4]]/1000</f>
        <v>#VALUE!</v>
      </c>
      <c r="V48" s="54" t="e">
        <f>SUM(Game_Plan[[#This Row],[Q1]:[Q4]])=Game_Plan[[#This Row],[Total Budget]]</f>
        <v>#VALUE!</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SUM(Game_Plan_2026[[#This Row],[Jan]:[Mar]])</f>
        <v>#VALUE!</v>
      </c>
      <c r="O49" s="46" t="e">
        <f>Game_Plan[[#This Row],[Q1]]/1000</f>
        <v>#VALUE!</v>
      </c>
      <c r="P49" s="53" t="e">
        <f>SUM(Game_Plan_2026[[#This Row],[Apr]:[Jun]])</f>
        <v>#VALUE!</v>
      </c>
      <c r="Q49" s="53" t="e">
        <f>Game_Plan[[#This Row],[Q2]]/1000</f>
        <v>#VALUE!</v>
      </c>
      <c r="R49" s="53" t="e">
        <f>SUM(Game_Plan_2026[[#This Row],[Jul]:[Sep]])</f>
        <v>#VALUE!</v>
      </c>
      <c r="S49" s="53" t="e">
        <f>Game_Plan[[#This Row],[Q3]]/1000</f>
        <v>#VALUE!</v>
      </c>
      <c r="T49" s="53" t="e">
        <f>SUM(Game_Plan_2026[[#This Row],[Oct]:[Dec]])</f>
        <v>#VALUE!</v>
      </c>
      <c r="U49" s="53" t="e">
        <f>Game_Plan[[#This Row],[Q4]]/1000</f>
        <v>#VALUE!</v>
      </c>
      <c r="V49" s="54" t="e">
        <f>SUM(Game_Plan[[#This Row],[Q1]:[Q4]])=Game_Plan[[#This Row],[Total Budget]]</f>
        <v>#VALUE!</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SUM(Game_Plan_2026[[#This Row],[Jan]:[Mar]])</f>
        <v>#VALUE!</v>
      </c>
      <c r="O50" s="46" t="e">
        <f>Game_Plan[[#This Row],[Q1]]/1000</f>
        <v>#VALUE!</v>
      </c>
      <c r="P50" s="53" t="e">
        <f>SUM(Game_Plan_2026[[#This Row],[Apr]:[Jun]])</f>
        <v>#VALUE!</v>
      </c>
      <c r="Q50" s="53" t="e">
        <f>Game_Plan[[#This Row],[Q2]]/1000</f>
        <v>#VALUE!</v>
      </c>
      <c r="R50" s="53" t="e">
        <f>SUM(Game_Plan_2026[[#This Row],[Jul]:[Sep]])</f>
        <v>#VALUE!</v>
      </c>
      <c r="S50" s="53" t="e">
        <f>Game_Plan[[#This Row],[Q3]]/1000</f>
        <v>#VALUE!</v>
      </c>
      <c r="T50" s="53" t="e">
        <f>SUM(Game_Plan_2026[[#This Row],[Oct]:[Dec]])</f>
        <v>#VALUE!</v>
      </c>
      <c r="U50" s="53" t="e">
        <f>Game_Plan[[#This Row],[Q4]]/1000</f>
        <v>#VALUE!</v>
      </c>
      <c r="V50" s="54" t="e">
        <f>SUM(Game_Plan[[#This Row],[Q1]:[Q4]])=Game_Plan[[#This Row],[Total Budget]]</f>
        <v>#VALUE!</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SUM(Game_Plan_2026[[#This Row],[Jan]:[Mar]])</f>
        <v>#VALUE!</v>
      </c>
      <c r="O51" s="46" t="e">
        <f>Game_Plan[[#This Row],[Q1]]/1000</f>
        <v>#VALUE!</v>
      </c>
      <c r="P51" s="53" t="e">
        <f>SUM(Game_Plan_2026[[#This Row],[Apr]:[Jun]])</f>
        <v>#VALUE!</v>
      </c>
      <c r="Q51" s="53" t="e">
        <f>Game_Plan[[#This Row],[Q2]]/1000</f>
        <v>#VALUE!</v>
      </c>
      <c r="R51" s="53" t="e">
        <f>SUM(Game_Plan_2026[[#This Row],[Jul]:[Sep]])</f>
        <v>#VALUE!</v>
      </c>
      <c r="S51" s="53" t="e">
        <f>Game_Plan[[#This Row],[Q3]]/1000</f>
        <v>#VALUE!</v>
      </c>
      <c r="T51" s="53" t="e">
        <f>SUM(Game_Plan_2026[[#This Row],[Oct]:[Dec]])</f>
        <v>#VALUE!</v>
      </c>
      <c r="U51" s="53" t="e">
        <f>Game_Plan[[#This Row],[Q4]]/1000</f>
        <v>#VALUE!</v>
      </c>
      <c r="V51" s="54" t="e">
        <f>SUM(Game_Plan[[#This Row],[Q1]:[Q4]])=Game_Plan[[#This Row],[Total Budget]]</f>
        <v>#VALUE!</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SUM(Game_Plan_2026[[#This Row],[Jan]:[Mar]])</f>
        <v>#VALUE!</v>
      </c>
      <c r="O52" s="46" t="e">
        <f>Game_Plan[[#This Row],[Q1]]/1000</f>
        <v>#VALUE!</v>
      </c>
      <c r="P52" s="53" t="e">
        <f>SUM(Game_Plan_2026[[#This Row],[Apr]:[Jun]])</f>
        <v>#VALUE!</v>
      </c>
      <c r="Q52" s="53" t="e">
        <f>Game_Plan[[#This Row],[Q2]]/1000</f>
        <v>#VALUE!</v>
      </c>
      <c r="R52" s="53" t="e">
        <f>SUM(Game_Plan_2026[[#This Row],[Jul]:[Sep]])</f>
        <v>#VALUE!</v>
      </c>
      <c r="S52" s="53" t="e">
        <f>Game_Plan[[#This Row],[Q3]]/1000</f>
        <v>#VALUE!</v>
      </c>
      <c r="T52" s="53" t="e">
        <f>SUM(Game_Plan_2026[[#This Row],[Oct]:[Dec]])</f>
        <v>#VALUE!</v>
      </c>
      <c r="U52" s="53" t="e">
        <f>Game_Plan[[#This Row],[Q4]]/1000</f>
        <v>#VALUE!</v>
      </c>
      <c r="V52" s="54" t="e">
        <f>SUM(Game_Plan[[#This Row],[Q1]:[Q4]])=Game_Plan[[#This Row],[Total Budget]]</f>
        <v>#VALUE!</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SUM(Game_Plan_2026[[#This Row],[Jan]:[Mar]])</f>
        <v>#VALUE!</v>
      </c>
      <c r="O53" s="46" t="e">
        <f>Game_Plan[[#This Row],[Q1]]/1000</f>
        <v>#VALUE!</v>
      </c>
      <c r="P53" s="53" t="e">
        <f>SUM(Game_Plan_2026[[#This Row],[Apr]:[Jun]])</f>
        <v>#VALUE!</v>
      </c>
      <c r="Q53" s="53" t="e">
        <f>Game_Plan[[#This Row],[Q2]]/1000</f>
        <v>#VALUE!</v>
      </c>
      <c r="R53" s="53" t="e">
        <f>SUM(Game_Plan_2026[[#This Row],[Jul]:[Sep]])</f>
        <v>#VALUE!</v>
      </c>
      <c r="S53" s="53" t="e">
        <f>Game_Plan[[#This Row],[Q3]]/1000</f>
        <v>#VALUE!</v>
      </c>
      <c r="T53" s="53" t="e">
        <f>SUM(Game_Plan_2026[[#This Row],[Oct]:[Dec]])</f>
        <v>#VALUE!</v>
      </c>
      <c r="U53" s="53" t="e">
        <f>Game_Plan[[#This Row],[Q4]]/1000</f>
        <v>#VALUE!</v>
      </c>
      <c r="V53" s="54" t="e">
        <f>SUM(Game_Plan[[#This Row],[Q1]:[Q4]])=Game_Plan[[#This Row],[Total Budget]]</f>
        <v>#VALUE!</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SUM(Game_Plan_2026[[#This Row],[Jan]:[Mar]])</f>
        <v>#VALUE!</v>
      </c>
      <c r="O54" s="46" t="e">
        <f>Game_Plan[[#This Row],[Q1]]/1000</f>
        <v>#VALUE!</v>
      </c>
      <c r="P54" s="53" t="e">
        <f>SUM(Game_Plan_2026[[#This Row],[Apr]:[Jun]])</f>
        <v>#VALUE!</v>
      </c>
      <c r="Q54" s="53" t="e">
        <f>Game_Plan[[#This Row],[Q2]]/1000</f>
        <v>#VALUE!</v>
      </c>
      <c r="R54" s="53" t="e">
        <f>SUM(Game_Plan_2026[[#This Row],[Jul]:[Sep]])</f>
        <v>#VALUE!</v>
      </c>
      <c r="S54" s="53" t="e">
        <f>Game_Plan[[#This Row],[Q3]]/1000</f>
        <v>#VALUE!</v>
      </c>
      <c r="T54" s="53" t="e">
        <f>SUM(Game_Plan_2026[[#This Row],[Oct]:[Dec]])</f>
        <v>#VALUE!</v>
      </c>
      <c r="U54" s="53" t="e">
        <f>Game_Plan[[#This Row],[Q4]]/1000</f>
        <v>#VALUE!</v>
      </c>
      <c r="V54" s="54" t="e">
        <f>SUM(Game_Plan[[#This Row],[Q1]:[Q4]])=Game_Plan[[#This Row],[Total Budget]]</f>
        <v>#VALUE!</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SUM(Game_Plan_2026[[#This Row],[Jan]:[Mar]])</f>
        <v>#VALUE!</v>
      </c>
      <c r="O55" s="46" t="e">
        <f>Game_Plan[[#This Row],[Q1]]/1000</f>
        <v>#VALUE!</v>
      </c>
      <c r="P55" s="53" t="e">
        <f>SUM(Game_Plan_2026[[#This Row],[Apr]:[Jun]])</f>
        <v>#VALUE!</v>
      </c>
      <c r="Q55" s="53" t="e">
        <f>Game_Plan[[#This Row],[Q2]]/1000</f>
        <v>#VALUE!</v>
      </c>
      <c r="R55" s="53" t="e">
        <f>SUM(Game_Plan_2026[[#This Row],[Jul]:[Sep]])</f>
        <v>#VALUE!</v>
      </c>
      <c r="S55" s="53" t="e">
        <f>Game_Plan[[#This Row],[Q3]]/1000</f>
        <v>#VALUE!</v>
      </c>
      <c r="T55" s="53" t="e">
        <f>SUM(Game_Plan_2026[[#This Row],[Oct]:[Dec]])</f>
        <v>#VALUE!</v>
      </c>
      <c r="U55" s="53" t="e">
        <f>Game_Plan[[#This Row],[Q4]]/1000</f>
        <v>#VALUE!</v>
      </c>
      <c r="V55" s="54" t="e">
        <f>SUM(Game_Plan[[#This Row],[Q1]:[Q4]])=Game_Plan[[#This Row],[Total Budget]]</f>
        <v>#VALUE!</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SUM(Game_Plan_2026[[#This Row],[Jan]:[Mar]])</f>
        <v>#VALUE!</v>
      </c>
      <c r="O56" s="46" t="e">
        <f>Game_Plan[[#This Row],[Q1]]/1000</f>
        <v>#VALUE!</v>
      </c>
      <c r="P56" s="53" t="e">
        <f>SUM(Game_Plan_2026[[#This Row],[Apr]:[Jun]])</f>
        <v>#VALUE!</v>
      </c>
      <c r="Q56" s="53" t="e">
        <f>Game_Plan[[#This Row],[Q2]]/1000</f>
        <v>#VALUE!</v>
      </c>
      <c r="R56" s="53" t="e">
        <f>SUM(Game_Plan_2026[[#This Row],[Jul]:[Sep]])</f>
        <v>#VALUE!</v>
      </c>
      <c r="S56" s="53" t="e">
        <f>Game_Plan[[#This Row],[Q3]]/1000</f>
        <v>#VALUE!</v>
      </c>
      <c r="T56" s="53" t="e">
        <f>SUM(Game_Plan_2026[[#This Row],[Oct]:[Dec]])</f>
        <v>#VALUE!</v>
      </c>
      <c r="U56" s="53" t="e">
        <f>Game_Plan[[#This Row],[Q4]]/1000</f>
        <v>#VALUE!</v>
      </c>
      <c r="V56" s="54" t="e">
        <f>SUM(Game_Plan[[#This Row],[Q1]:[Q4]])=Game_Plan[[#This Row],[Total Budget]]</f>
        <v>#VALUE!</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SUM(Game_Plan_2026[[#This Row],[Jan]:[Mar]])</f>
        <v>#VALUE!</v>
      </c>
      <c r="O57" s="46" t="e">
        <f>Game_Plan[[#This Row],[Q1]]/1000</f>
        <v>#VALUE!</v>
      </c>
      <c r="P57" s="53" t="e">
        <f>SUM(Game_Plan_2026[[#This Row],[Apr]:[Jun]])</f>
        <v>#VALUE!</v>
      </c>
      <c r="Q57" s="53" t="e">
        <f>Game_Plan[[#This Row],[Q2]]/1000</f>
        <v>#VALUE!</v>
      </c>
      <c r="R57" s="53" t="e">
        <f>SUM(Game_Plan_2026[[#This Row],[Jul]:[Sep]])</f>
        <v>#VALUE!</v>
      </c>
      <c r="S57" s="53" t="e">
        <f>Game_Plan[[#This Row],[Q3]]/1000</f>
        <v>#VALUE!</v>
      </c>
      <c r="T57" s="53" t="e">
        <f>SUM(Game_Plan_2026[[#This Row],[Oct]:[Dec]])</f>
        <v>#VALUE!</v>
      </c>
      <c r="U57" s="53" t="e">
        <f>Game_Plan[[#This Row],[Q4]]/1000</f>
        <v>#VALUE!</v>
      </c>
      <c r="V57" s="54" t="e">
        <f>SUM(Game_Plan[[#This Row],[Q1]:[Q4]])=Game_Plan[[#This Row],[Total Budget]]</f>
        <v>#VALUE!</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SUM(Game_Plan_2026[[#This Row],[Jan]:[Mar]])</f>
        <v>#VALUE!</v>
      </c>
      <c r="O58" s="46" t="e">
        <f>Game_Plan[[#This Row],[Q1]]/1000</f>
        <v>#VALUE!</v>
      </c>
      <c r="P58" s="53" t="e">
        <f>SUM(Game_Plan_2026[[#This Row],[Apr]:[Jun]])</f>
        <v>#VALUE!</v>
      </c>
      <c r="Q58" s="53" t="e">
        <f>Game_Plan[[#This Row],[Q2]]/1000</f>
        <v>#VALUE!</v>
      </c>
      <c r="R58" s="53" t="e">
        <f>SUM(Game_Plan_2026[[#This Row],[Jul]:[Sep]])</f>
        <v>#VALUE!</v>
      </c>
      <c r="S58" s="53" t="e">
        <f>Game_Plan[[#This Row],[Q3]]/1000</f>
        <v>#VALUE!</v>
      </c>
      <c r="T58" s="53" t="e">
        <f>SUM(Game_Plan_2026[[#This Row],[Oct]:[Dec]])</f>
        <v>#VALUE!</v>
      </c>
      <c r="U58" s="53" t="e">
        <f>Game_Plan[[#This Row],[Q4]]/1000</f>
        <v>#VALUE!</v>
      </c>
      <c r="V58" s="54" t="e">
        <f>SUM(Game_Plan[[#This Row],[Q1]:[Q4]])=Game_Plan[[#This Row],[Total Budget]]</f>
        <v>#VALUE!</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SUM(Game_Plan_2026[[#This Row],[Jan]:[Mar]])</f>
        <v>#VALUE!</v>
      </c>
      <c r="O59" s="46" t="e">
        <f>Game_Plan[[#This Row],[Q1]]/1000</f>
        <v>#VALUE!</v>
      </c>
      <c r="P59" s="53" t="e">
        <f>SUM(Game_Plan_2026[[#This Row],[Apr]:[Jun]])</f>
        <v>#VALUE!</v>
      </c>
      <c r="Q59" s="53" t="e">
        <f>Game_Plan[[#This Row],[Q2]]/1000</f>
        <v>#VALUE!</v>
      </c>
      <c r="R59" s="53" t="e">
        <f>SUM(Game_Plan_2026[[#This Row],[Jul]:[Sep]])</f>
        <v>#VALUE!</v>
      </c>
      <c r="S59" s="53" t="e">
        <f>Game_Plan[[#This Row],[Q3]]/1000</f>
        <v>#VALUE!</v>
      </c>
      <c r="T59" s="53" t="e">
        <f>SUM(Game_Plan_2026[[#This Row],[Oct]:[Dec]])</f>
        <v>#VALUE!</v>
      </c>
      <c r="U59" s="53" t="e">
        <f>Game_Plan[[#This Row],[Q4]]/1000</f>
        <v>#VALUE!</v>
      </c>
      <c r="V59" s="54" t="e">
        <f>SUM(Game_Plan[[#This Row],[Q1]:[Q4]])=Game_Plan[[#This Row],[Total Budget]]</f>
        <v>#VALUE!</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SUM(Game_Plan_2026[[#This Row],[Jan]:[Mar]])</f>
        <v>#VALUE!</v>
      </c>
      <c r="O60" s="46" t="e">
        <f>Game_Plan[[#This Row],[Q1]]/1000</f>
        <v>#VALUE!</v>
      </c>
      <c r="P60" s="53" t="e">
        <f>SUM(Game_Plan_2026[[#This Row],[Apr]:[Jun]])</f>
        <v>#VALUE!</v>
      </c>
      <c r="Q60" s="53" t="e">
        <f>Game_Plan[[#This Row],[Q2]]/1000</f>
        <v>#VALUE!</v>
      </c>
      <c r="R60" s="53" t="e">
        <f>SUM(Game_Plan_2026[[#This Row],[Jul]:[Sep]])</f>
        <v>#VALUE!</v>
      </c>
      <c r="S60" s="53" t="e">
        <f>Game_Plan[[#This Row],[Q3]]/1000</f>
        <v>#VALUE!</v>
      </c>
      <c r="T60" s="53" t="e">
        <f>SUM(Game_Plan_2026[[#This Row],[Oct]:[Dec]])</f>
        <v>#VALUE!</v>
      </c>
      <c r="U60" s="53" t="e">
        <f>Game_Plan[[#This Row],[Q4]]/1000</f>
        <v>#VALUE!</v>
      </c>
      <c r="V60" s="54" t="e">
        <f>SUM(Game_Plan[[#This Row],[Q1]:[Q4]])=Game_Plan[[#This Row],[Total Budget]]</f>
        <v>#VALUE!</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SUM(Game_Plan_2026[[#This Row],[Jan]:[Mar]])</f>
        <v>#VALUE!</v>
      </c>
      <c r="O61" s="46" t="e">
        <f>Game_Plan[[#This Row],[Q1]]/1000</f>
        <v>#VALUE!</v>
      </c>
      <c r="P61" s="53" t="e">
        <f>SUM(Game_Plan_2026[[#This Row],[Apr]:[Jun]])</f>
        <v>#VALUE!</v>
      </c>
      <c r="Q61" s="53" t="e">
        <f>Game_Plan[[#This Row],[Q2]]/1000</f>
        <v>#VALUE!</v>
      </c>
      <c r="R61" s="53" t="e">
        <f>SUM(Game_Plan_2026[[#This Row],[Jul]:[Sep]])</f>
        <v>#VALUE!</v>
      </c>
      <c r="S61" s="53" t="e">
        <f>Game_Plan[[#This Row],[Q3]]/1000</f>
        <v>#VALUE!</v>
      </c>
      <c r="T61" s="53" t="e">
        <f>SUM(Game_Plan_2026[[#This Row],[Oct]:[Dec]])</f>
        <v>#VALUE!</v>
      </c>
      <c r="U61" s="53" t="e">
        <f>Game_Plan[[#This Row],[Q4]]/1000</f>
        <v>#VALUE!</v>
      </c>
      <c r="V61" s="54" t="e">
        <f>SUM(Game_Plan[[#This Row],[Q1]:[Q4]])=Game_Plan[[#This Row],[Total Budget]]</f>
        <v>#VALUE!</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SUM(Game_Plan_2026[[#This Row],[Jan]:[Mar]])</f>
        <v>#VALUE!</v>
      </c>
      <c r="O62" s="46" t="e">
        <f>Game_Plan[[#This Row],[Q1]]/1000</f>
        <v>#VALUE!</v>
      </c>
      <c r="P62" s="53" t="e">
        <f>SUM(Game_Plan_2026[[#This Row],[Apr]:[Jun]])</f>
        <v>#VALUE!</v>
      </c>
      <c r="Q62" s="53" t="e">
        <f>Game_Plan[[#This Row],[Q2]]/1000</f>
        <v>#VALUE!</v>
      </c>
      <c r="R62" s="53" t="e">
        <f>SUM(Game_Plan_2026[[#This Row],[Jul]:[Sep]])</f>
        <v>#VALUE!</v>
      </c>
      <c r="S62" s="53" t="e">
        <f>Game_Plan[[#This Row],[Q3]]/1000</f>
        <v>#VALUE!</v>
      </c>
      <c r="T62" s="53" t="e">
        <f>SUM(Game_Plan_2026[[#This Row],[Oct]:[Dec]])</f>
        <v>#VALUE!</v>
      </c>
      <c r="U62" s="53" t="e">
        <f>Game_Plan[[#This Row],[Q4]]/1000</f>
        <v>#VALUE!</v>
      </c>
      <c r="V62" s="54" t="e">
        <f>SUM(Game_Plan[[#This Row],[Q1]:[Q4]])=Game_Plan[[#This Row],[Total Budget]]</f>
        <v>#VALUE!</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SUM(Game_Plan_2026[[#This Row],[Jan]:[Mar]])</f>
        <v>#VALUE!</v>
      </c>
      <c r="O63" s="46" t="e">
        <f>Game_Plan[[#This Row],[Q1]]/1000</f>
        <v>#VALUE!</v>
      </c>
      <c r="P63" s="53" t="e">
        <f>SUM(Game_Plan_2026[[#This Row],[Apr]:[Jun]])</f>
        <v>#VALUE!</v>
      </c>
      <c r="Q63" s="53" t="e">
        <f>Game_Plan[[#This Row],[Q2]]/1000</f>
        <v>#VALUE!</v>
      </c>
      <c r="R63" s="53" t="e">
        <f>SUM(Game_Plan_2026[[#This Row],[Jul]:[Sep]])</f>
        <v>#VALUE!</v>
      </c>
      <c r="S63" s="53" t="e">
        <f>Game_Plan[[#This Row],[Q3]]/1000</f>
        <v>#VALUE!</v>
      </c>
      <c r="T63" s="53" t="e">
        <f>SUM(Game_Plan_2026[[#This Row],[Oct]:[Dec]])</f>
        <v>#VALUE!</v>
      </c>
      <c r="U63" s="53" t="e">
        <f>Game_Plan[[#This Row],[Q4]]/1000</f>
        <v>#VALUE!</v>
      </c>
      <c r="V63" s="54" t="e">
        <f>SUM(Game_Plan[[#This Row],[Q1]:[Q4]])=Game_Plan[[#This Row],[Total Budget]]</f>
        <v>#VALUE!</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SUM(Game_Plan_2026[[#This Row],[Jan]:[Mar]])</f>
        <v>#VALUE!</v>
      </c>
      <c r="O64" s="46" t="e">
        <f>Game_Plan[[#This Row],[Q1]]/1000</f>
        <v>#VALUE!</v>
      </c>
      <c r="P64" s="53" t="e">
        <f>SUM(Game_Plan_2026[[#This Row],[Apr]:[Jun]])</f>
        <v>#VALUE!</v>
      </c>
      <c r="Q64" s="53" t="e">
        <f>Game_Plan[[#This Row],[Q2]]/1000</f>
        <v>#VALUE!</v>
      </c>
      <c r="R64" s="53" t="e">
        <f>SUM(Game_Plan_2026[[#This Row],[Jul]:[Sep]])</f>
        <v>#VALUE!</v>
      </c>
      <c r="S64" s="53" t="e">
        <f>Game_Plan[[#This Row],[Q3]]/1000</f>
        <v>#VALUE!</v>
      </c>
      <c r="T64" s="53" t="e">
        <f>SUM(Game_Plan_2026[[#This Row],[Oct]:[Dec]])</f>
        <v>#VALUE!</v>
      </c>
      <c r="U64" s="53" t="e">
        <f>Game_Plan[[#This Row],[Q4]]/1000</f>
        <v>#VALUE!</v>
      </c>
      <c r="V64" s="54" t="e">
        <f>SUM(Game_Plan[[#This Row],[Q1]:[Q4]])=Game_Plan[[#This Row],[Total Budget]]</f>
        <v>#VALUE!</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SUM(Game_Plan_2026[[#This Row],[Jan]:[Mar]])</f>
        <v>#VALUE!</v>
      </c>
      <c r="O65" s="46" t="e">
        <f>Game_Plan[[#This Row],[Q1]]/1000</f>
        <v>#VALUE!</v>
      </c>
      <c r="P65" s="53" t="e">
        <f>SUM(Game_Plan_2026[[#This Row],[Apr]:[Jun]])</f>
        <v>#VALUE!</v>
      </c>
      <c r="Q65" s="53" t="e">
        <f>Game_Plan[[#This Row],[Q2]]/1000</f>
        <v>#VALUE!</v>
      </c>
      <c r="R65" s="53" t="e">
        <f>SUM(Game_Plan_2026[[#This Row],[Jul]:[Sep]])</f>
        <v>#VALUE!</v>
      </c>
      <c r="S65" s="53" t="e">
        <f>Game_Plan[[#This Row],[Q3]]/1000</f>
        <v>#VALUE!</v>
      </c>
      <c r="T65" s="53" t="e">
        <f>SUM(Game_Plan_2026[[#This Row],[Oct]:[Dec]])</f>
        <v>#VALUE!</v>
      </c>
      <c r="U65" s="53" t="e">
        <f>Game_Plan[[#This Row],[Q4]]/1000</f>
        <v>#VALUE!</v>
      </c>
      <c r="V65" s="54" t="e">
        <f>SUM(Game_Plan[[#This Row],[Q1]:[Q4]])=Game_Plan[[#This Row],[Total Budget]]</f>
        <v>#VALUE!</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SUM(Game_Plan_2026[[#This Row],[Jan]:[Mar]])</f>
        <v>#VALUE!</v>
      </c>
      <c r="O66" s="46" t="e">
        <f>Game_Plan[[#This Row],[Q1]]/1000</f>
        <v>#VALUE!</v>
      </c>
      <c r="P66" s="53" t="e">
        <f>SUM(Game_Plan_2026[[#This Row],[Apr]:[Jun]])</f>
        <v>#VALUE!</v>
      </c>
      <c r="Q66" s="53" t="e">
        <f>Game_Plan[[#This Row],[Q2]]/1000</f>
        <v>#VALUE!</v>
      </c>
      <c r="R66" s="53" t="e">
        <f>SUM(Game_Plan_2026[[#This Row],[Jul]:[Sep]])</f>
        <v>#VALUE!</v>
      </c>
      <c r="S66" s="53" t="e">
        <f>Game_Plan[[#This Row],[Q3]]/1000</f>
        <v>#VALUE!</v>
      </c>
      <c r="T66" s="53" t="e">
        <f>SUM(Game_Plan_2026[[#This Row],[Oct]:[Dec]])</f>
        <v>#VALUE!</v>
      </c>
      <c r="U66" s="53" t="e">
        <f>Game_Plan[[#This Row],[Q4]]/1000</f>
        <v>#VALUE!</v>
      </c>
      <c r="V66" s="54" t="e">
        <f>SUM(Game_Plan[[#This Row],[Q1]:[Q4]])=Game_Plan[[#This Row],[Total Budget]]</f>
        <v>#VALUE!</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SUM(Game_Plan_2026[[#This Row],[Jan]:[Mar]])</f>
        <v>#VALUE!</v>
      </c>
      <c r="O67" s="46" t="e">
        <f>Game_Plan[[#This Row],[Q1]]/1000</f>
        <v>#VALUE!</v>
      </c>
      <c r="P67" s="53" t="e">
        <f>SUM(Game_Plan_2026[[#This Row],[Apr]:[Jun]])</f>
        <v>#VALUE!</v>
      </c>
      <c r="Q67" s="53" t="e">
        <f>Game_Plan[[#This Row],[Q2]]/1000</f>
        <v>#VALUE!</v>
      </c>
      <c r="R67" s="53" t="e">
        <f>SUM(Game_Plan_2026[[#This Row],[Jul]:[Sep]])</f>
        <v>#VALUE!</v>
      </c>
      <c r="S67" s="53" t="e">
        <f>Game_Plan[[#This Row],[Q3]]/1000</f>
        <v>#VALUE!</v>
      </c>
      <c r="T67" s="53" t="e">
        <f>SUM(Game_Plan_2026[[#This Row],[Oct]:[Dec]])</f>
        <v>#VALUE!</v>
      </c>
      <c r="U67" s="53" t="e">
        <f>Game_Plan[[#This Row],[Q4]]/1000</f>
        <v>#VALUE!</v>
      </c>
      <c r="V67" s="54" t="e">
        <f>SUM(Game_Plan[[#This Row],[Q1]:[Q4]])=Game_Plan[[#This Row],[Total Budget]]</f>
        <v>#VALUE!</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SUM(Game_Plan_2026[[#This Row],[Jan]:[Mar]])</f>
        <v>#VALUE!</v>
      </c>
      <c r="O68" s="46" t="e">
        <f>Game_Plan[[#This Row],[Q1]]/1000</f>
        <v>#VALUE!</v>
      </c>
      <c r="P68" s="53" t="e">
        <f>SUM(Game_Plan_2026[[#This Row],[Apr]:[Jun]])</f>
        <v>#VALUE!</v>
      </c>
      <c r="Q68" s="53" t="e">
        <f>Game_Plan[[#This Row],[Q2]]/1000</f>
        <v>#VALUE!</v>
      </c>
      <c r="R68" s="53" t="e">
        <f>SUM(Game_Plan_2026[[#This Row],[Jul]:[Sep]])</f>
        <v>#VALUE!</v>
      </c>
      <c r="S68" s="53" t="e">
        <f>Game_Plan[[#This Row],[Q3]]/1000</f>
        <v>#VALUE!</v>
      </c>
      <c r="T68" s="53" t="e">
        <f>SUM(Game_Plan_2026[[#This Row],[Oct]:[Dec]])</f>
        <v>#VALUE!</v>
      </c>
      <c r="U68" s="53" t="e">
        <f>Game_Plan[[#This Row],[Q4]]/1000</f>
        <v>#VALUE!</v>
      </c>
      <c r="V68" s="54" t="e">
        <f>SUM(Game_Plan[[#This Row],[Q1]:[Q4]])=Game_Plan[[#This Row],[Total Budget]]</f>
        <v>#VALUE!</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SUM(Game_Plan_2026[[#This Row],[Jan]:[Mar]])</f>
        <v>#VALUE!</v>
      </c>
      <c r="O69" s="46" t="e">
        <f>Game_Plan[[#This Row],[Q1]]/1000</f>
        <v>#VALUE!</v>
      </c>
      <c r="P69" s="53" t="e">
        <f>SUM(Game_Plan_2026[[#This Row],[Apr]:[Jun]])</f>
        <v>#VALUE!</v>
      </c>
      <c r="Q69" s="53" t="e">
        <f>Game_Plan[[#This Row],[Q2]]/1000</f>
        <v>#VALUE!</v>
      </c>
      <c r="R69" s="53" t="e">
        <f>SUM(Game_Plan_2026[[#This Row],[Jul]:[Sep]])</f>
        <v>#VALUE!</v>
      </c>
      <c r="S69" s="53" t="e">
        <f>Game_Plan[[#This Row],[Q3]]/1000</f>
        <v>#VALUE!</v>
      </c>
      <c r="T69" s="53" t="e">
        <f>SUM(Game_Plan_2026[[#This Row],[Oct]:[Dec]])</f>
        <v>#VALUE!</v>
      </c>
      <c r="U69" s="53" t="e">
        <f>Game_Plan[[#This Row],[Q4]]/1000</f>
        <v>#VALUE!</v>
      </c>
      <c r="V69" s="54" t="e">
        <f>SUM(Game_Plan[[#This Row],[Q1]:[Q4]])=Game_Plan[[#This Row],[Total Budget]]</f>
        <v>#VALUE!</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SUM(Game_Plan_2026[[#This Row],[Jan]:[Mar]])</f>
        <v>#VALUE!</v>
      </c>
      <c r="O70" s="46" t="e">
        <f>Game_Plan[[#This Row],[Q1]]/1000</f>
        <v>#VALUE!</v>
      </c>
      <c r="P70" s="53" t="e">
        <f>SUM(Game_Plan_2026[[#This Row],[Apr]:[Jun]])</f>
        <v>#VALUE!</v>
      </c>
      <c r="Q70" s="53" t="e">
        <f>Game_Plan[[#This Row],[Q2]]/1000</f>
        <v>#VALUE!</v>
      </c>
      <c r="R70" s="53" t="e">
        <f>SUM(Game_Plan_2026[[#This Row],[Jul]:[Sep]])</f>
        <v>#VALUE!</v>
      </c>
      <c r="S70" s="53" t="e">
        <f>Game_Plan[[#This Row],[Q3]]/1000</f>
        <v>#VALUE!</v>
      </c>
      <c r="T70" s="53" t="e">
        <f>SUM(Game_Plan_2026[[#This Row],[Oct]:[Dec]])</f>
        <v>#VALUE!</v>
      </c>
      <c r="U70" s="53" t="e">
        <f>Game_Plan[[#This Row],[Q4]]/1000</f>
        <v>#VALUE!</v>
      </c>
      <c r="V70" s="54" t="e">
        <f>SUM(Game_Plan[[#This Row],[Q1]:[Q4]])=Game_Plan[[#This Row],[Total Budget]]</f>
        <v>#VALUE!</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SUM(Game_Plan_2026[[#This Row],[Jan]:[Mar]])</f>
        <v>#VALUE!</v>
      </c>
      <c r="O71" s="46" t="e">
        <f>Game_Plan[[#This Row],[Q1]]/1000</f>
        <v>#VALUE!</v>
      </c>
      <c r="P71" s="53" t="e">
        <f>SUM(Game_Plan_2026[[#This Row],[Apr]:[Jun]])</f>
        <v>#VALUE!</v>
      </c>
      <c r="Q71" s="53" t="e">
        <f>Game_Plan[[#This Row],[Q2]]/1000</f>
        <v>#VALUE!</v>
      </c>
      <c r="R71" s="53" t="e">
        <f>SUM(Game_Plan_2026[[#This Row],[Jul]:[Sep]])</f>
        <v>#VALUE!</v>
      </c>
      <c r="S71" s="53" t="e">
        <f>Game_Plan[[#This Row],[Q3]]/1000</f>
        <v>#VALUE!</v>
      </c>
      <c r="T71" s="53" t="e">
        <f>SUM(Game_Plan_2026[[#This Row],[Oct]:[Dec]])</f>
        <v>#VALUE!</v>
      </c>
      <c r="U71" s="53" t="e">
        <f>Game_Plan[[#This Row],[Q4]]/1000</f>
        <v>#VALUE!</v>
      </c>
      <c r="V71" s="54" t="e">
        <f>SUM(Game_Plan[[#This Row],[Q1]:[Q4]])=Game_Plan[[#This Row],[Total Budget]]</f>
        <v>#VALUE!</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SUM(Game_Plan_2026[[#This Row],[Jan]:[Mar]])</f>
        <v>#VALUE!</v>
      </c>
      <c r="O72" s="46" t="e">
        <f>Game_Plan[[#This Row],[Q1]]/1000</f>
        <v>#VALUE!</v>
      </c>
      <c r="P72" s="53" t="e">
        <f>SUM(Game_Plan_2026[[#This Row],[Apr]:[Jun]])</f>
        <v>#VALUE!</v>
      </c>
      <c r="Q72" s="53" t="e">
        <f>Game_Plan[[#This Row],[Q2]]/1000</f>
        <v>#VALUE!</v>
      </c>
      <c r="R72" s="53" t="e">
        <f>SUM(Game_Plan_2026[[#This Row],[Jul]:[Sep]])</f>
        <v>#VALUE!</v>
      </c>
      <c r="S72" s="53" t="e">
        <f>Game_Plan[[#This Row],[Q3]]/1000</f>
        <v>#VALUE!</v>
      </c>
      <c r="T72" s="53" t="e">
        <f>SUM(Game_Plan_2026[[#This Row],[Oct]:[Dec]])</f>
        <v>#VALUE!</v>
      </c>
      <c r="U72" s="53" t="e">
        <f>Game_Plan[[#This Row],[Q4]]/1000</f>
        <v>#VALUE!</v>
      </c>
      <c r="V72" s="54" t="e">
        <f>SUM(Game_Plan[[#This Row],[Q1]:[Q4]])=Game_Plan[[#This Row],[Total Budget]]</f>
        <v>#VALUE!</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SUM(Game_Plan_2026[[#This Row],[Jan]:[Mar]])</f>
        <v>#VALUE!</v>
      </c>
      <c r="O73" s="46" t="e">
        <f>Game_Plan[[#This Row],[Q1]]/1000</f>
        <v>#VALUE!</v>
      </c>
      <c r="P73" s="53" t="e">
        <f>SUM(Game_Plan_2026[[#This Row],[Apr]:[Jun]])</f>
        <v>#VALUE!</v>
      </c>
      <c r="Q73" s="53" t="e">
        <f>Game_Plan[[#This Row],[Q2]]/1000</f>
        <v>#VALUE!</v>
      </c>
      <c r="R73" s="53" t="e">
        <f>SUM(Game_Plan_2026[[#This Row],[Jul]:[Sep]])</f>
        <v>#VALUE!</v>
      </c>
      <c r="S73" s="53" t="e">
        <f>Game_Plan[[#This Row],[Q3]]/1000</f>
        <v>#VALUE!</v>
      </c>
      <c r="T73" s="53" t="e">
        <f>SUM(Game_Plan_2026[[#This Row],[Oct]:[Dec]])</f>
        <v>#VALUE!</v>
      </c>
      <c r="U73" s="53" t="e">
        <f>Game_Plan[[#This Row],[Q4]]/1000</f>
        <v>#VALUE!</v>
      </c>
      <c r="V73" s="54" t="e">
        <f>SUM(Game_Plan[[#This Row],[Q1]:[Q4]])=Game_Plan[[#This Row],[Total Budget]]</f>
        <v>#VALUE!</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SUM(Game_Plan_2026[[#This Row],[Jan]:[Mar]])</f>
        <v>#VALUE!</v>
      </c>
      <c r="O74" s="46" t="e">
        <f>Game_Plan[[#This Row],[Q1]]/1000</f>
        <v>#VALUE!</v>
      </c>
      <c r="P74" s="53" t="e">
        <f>SUM(Game_Plan_2026[[#This Row],[Apr]:[Jun]])</f>
        <v>#VALUE!</v>
      </c>
      <c r="Q74" s="53" t="e">
        <f>Game_Plan[[#This Row],[Q2]]/1000</f>
        <v>#VALUE!</v>
      </c>
      <c r="R74" s="53" t="e">
        <f>SUM(Game_Plan_2026[[#This Row],[Jul]:[Sep]])</f>
        <v>#VALUE!</v>
      </c>
      <c r="S74" s="53" t="e">
        <f>Game_Plan[[#This Row],[Q3]]/1000</f>
        <v>#VALUE!</v>
      </c>
      <c r="T74" s="53" t="e">
        <f>SUM(Game_Plan_2026[[#This Row],[Oct]:[Dec]])</f>
        <v>#VALUE!</v>
      </c>
      <c r="U74" s="53" t="e">
        <f>Game_Plan[[#This Row],[Q4]]/1000</f>
        <v>#VALUE!</v>
      </c>
      <c r="V74" s="54" t="e">
        <f>SUM(Game_Plan[[#This Row],[Q1]:[Q4]])=Game_Plan[[#This Row],[Total Budget]]</f>
        <v>#VALUE!</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SUM(Game_Plan_2026[[#This Row],[Jan]:[Mar]])</f>
        <v>#VALUE!</v>
      </c>
      <c r="O75" s="46" t="e">
        <f>Game_Plan[[#This Row],[Q1]]/1000</f>
        <v>#VALUE!</v>
      </c>
      <c r="P75" s="53" t="e">
        <f>SUM(Game_Plan_2026[[#This Row],[Apr]:[Jun]])</f>
        <v>#VALUE!</v>
      </c>
      <c r="Q75" s="53" t="e">
        <f>Game_Plan[[#This Row],[Q2]]/1000</f>
        <v>#VALUE!</v>
      </c>
      <c r="R75" s="53" t="e">
        <f>SUM(Game_Plan_2026[[#This Row],[Jul]:[Sep]])</f>
        <v>#VALUE!</v>
      </c>
      <c r="S75" s="53" t="e">
        <f>Game_Plan[[#This Row],[Q3]]/1000</f>
        <v>#VALUE!</v>
      </c>
      <c r="T75" s="53" t="e">
        <f>SUM(Game_Plan_2026[[#This Row],[Oct]:[Dec]])</f>
        <v>#VALUE!</v>
      </c>
      <c r="U75" s="53" t="e">
        <f>Game_Plan[[#This Row],[Q4]]/1000</f>
        <v>#VALUE!</v>
      </c>
      <c r="V75" s="54" t="e">
        <f>SUM(Game_Plan[[#This Row],[Q1]:[Q4]])=Game_Plan[[#This Row],[Total Budget]]</f>
        <v>#VALUE!</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SUM(Game_Plan_2026[[#This Row],[Jan]:[Mar]])</f>
        <v>#VALUE!</v>
      </c>
      <c r="O76" s="46" t="e">
        <f>Game_Plan[[#This Row],[Q1]]/1000</f>
        <v>#VALUE!</v>
      </c>
      <c r="P76" s="53" t="e">
        <f>SUM(Game_Plan_2026[[#This Row],[Apr]:[Jun]])</f>
        <v>#VALUE!</v>
      </c>
      <c r="Q76" s="53" t="e">
        <f>Game_Plan[[#This Row],[Q2]]/1000</f>
        <v>#VALUE!</v>
      </c>
      <c r="R76" s="53" t="e">
        <f>SUM(Game_Plan_2026[[#This Row],[Jul]:[Sep]])</f>
        <v>#VALUE!</v>
      </c>
      <c r="S76" s="53" t="e">
        <f>Game_Plan[[#This Row],[Q3]]/1000</f>
        <v>#VALUE!</v>
      </c>
      <c r="T76" s="53" t="e">
        <f>SUM(Game_Plan_2026[[#This Row],[Oct]:[Dec]])</f>
        <v>#VALUE!</v>
      </c>
      <c r="U76" s="53" t="e">
        <f>Game_Plan[[#This Row],[Q4]]/1000</f>
        <v>#VALUE!</v>
      </c>
      <c r="V76" s="54" t="e">
        <f>SUM(Game_Plan[[#This Row],[Q1]:[Q4]])=Game_Plan[[#This Row],[Total Budget]]</f>
        <v>#VALUE!</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SUM(Game_Plan_2026[[#This Row],[Jan]:[Mar]])</f>
        <v>#VALUE!</v>
      </c>
      <c r="O77" s="46" t="e">
        <f>Game_Plan[[#This Row],[Q1]]/1000</f>
        <v>#VALUE!</v>
      </c>
      <c r="P77" s="53" t="e">
        <f>SUM(Game_Plan_2026[[#This Row],[Apr]:[Jun]])</f>
        <v>#VALUE!</v>
      </c>
      <c r="Q77" s="53" t="e">
        <f>Game_Plan[[#This Row],[Q2]]/1000</f>
        <v>#VALUE!</v>
      </c>
      <c r="R77" s="53" t="e">
        <f>SUM(Game_Plan_2026[[#This Row],[Jul]:[Sep]])</f>
        <v>#VALUE!</v>
      </c>
      <c r="S77" s="53" t="e">
        <f>Game_Plan[[#This Row],[Q3]]/1000</f>
        <v>#VALUE!</v>
      </c>
      <c r="T77" s="53" t="e">
        <f>SUM(Game_Plan_2026[[#This Row],[Oct]:[Dec]])</f>
        <v>#VALUE!</v>
      </c>
      <c r="U77" s="53" t="e">
        <f>Game_Plan[[#This Row],[Q4]]/1000</f>
        <v>#VALUE!</v>
      </c>
      <c r="V77" s="54" t="e">
        <f>SUM(Game_Plan[[#This Row],[Q1]:[Q4]])=Game_Plan[[#This Row],[Total Budget]]</f>
        <v>#VALUE!</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SUM(Game_Plan_2026[[#This Row],[Jan]:[Mar]])</f>
        <v>#VALUE!</v>
      </c>
      <c r="O78" s="46" t="e">
        <f>Game_Plan[[#This Row],[Q1]]/1000</f>
        <v>#VALUE!</v>
      </c>
      <c r="P78" s="53" t="e">
        <f>SUM(Game_Plan_2026[[#This Row],[Apr]:[Jun]])</f>
        <v>#VALUE!</v>
      </c>
      <c r="Q78" s="53" t="e">
        <f>Game_Plan[[#This Row],[Q2]]/1000</f>
        <v>#VALUE!</v>
      </c>
      <c r="R78" s="53" t="e">
        <f>SUM(Game_Plan_2026[[#This Row],[Jul]:[Sep]])</f>
        <v>#VALUE!</v>
      </c>
      <c r="S78" s="53" t="e">
        <f>Game_Plan[[#This Row],[Q3]]/1000</f>
        <v>#VALUE!</v>
      </c>
      <c r="T78" s="53" t="e">
        <f>SUM(Game_Plan_2026[[#This Row],[Oct]:[Dec]])</f>
        <v>#VALUE!</v>
      </c>
      <c r="U78" s="53" t="e">
        <f>Game_Plan[[#This Row],[Q4]]/1000</f>
        <v>#VALUE!</v>
      </c>
      <c r="V78" s="54" t="e">
        <f>SUM(Game_Plan[[#This Row],[Q1]:[Q4]])=Game_Plan[[#This Row],[Total Budget]]</f>
        <v>#VALUE!</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SUM(Game_Plan_2026[[#This Row],[Jan]:[Mar]])</f>
        <v>#VALUE!</v>
      </c>
      <c r="O79" s="46" t="e">
        <f>Game_Plan[[#This Row],[Q1]]/1000</f>
        <v>#VALUE!</v>
      </c>
      <c r="P79" s="53" t="e">
        <f>SUM(Game_Plan_2026[[#This Row],[Apr]:[Jun]])</f>
        <v>#VALUE!</v>
      </c>
      <c r="Q79" s="53" t="e">
        <f>Game_Plan[[#This Row],[Q2]]/1000</f>
        <v>#VALUE!</v>
      </c>
      <c r="R79" s="53" t="e">
        <f>SUM(Game_Plan_2026[[#This Row],[Jul]:[Sep]])</f>
        <v>#VALUE!</v>
      </c>
      <c r="S79" s="53" t="e">
        <f>Game_Plan[[#This Row],[Q3]]/1000</f>
        <v>#VALUE!</v>
      </c>
      <c r="T79" s="53" t="e">
        <f>SUM(Game_Plan_2026[[#This Row],[Oct]:[Dec]])</f>
        <v>#VALUE!</v>
      </c>
      <c r="U79" s="53" t="e">
        <f>Game_Plan[[#This Row],[Q4]]/1000</f>
        <v>#VALUE!</v>
      </c>
      <c r="V79" s="54" t="e">
        <f>SUM(Game_Plan[[#This Row],[Q1]:[Q4]])=Game_Plan[[#This Row],[Total Budget]]</f>
        <v>#VALUE!</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SUM(Game_Plan_2026[[#This Row],[Jan]:[Mar]])</f>
        <v>#VALUE!</v>
      </c>
      <c r="O80" s="46" t="e">
        <f>Game_Plan[[#This Row],[Q1]]/1000</f>
        <v>#VALUE!</v>
      </c>
      <c r="P80" s="53" t="e">
        <f>SUM(Game_Plan_2026[[#This Row],[Apr]:[Jun]])</f>
        <v>#VALUE!</v>
      </c>
      <c r="Q80" s="53" t="e">
        <f>Game_Plan[[#This Row],[Q2]]/1000</f>
        <v>#VALUE!</v>
      </c>
      <c r="R80" s="53" t="e">
        <f>SUM(Game_Plan_2026[[#This Row],[Jul]:[Sep]])</f>
        <v>#VALUE!</v>
      </c>
      <c r="S80" s="53" t="e">
        <f>Game_Plan[[#This Row],[Q3]]/1000</f>
        <v>#VALUE!</v>
      </c>
      <c r="T80" s="53" t="e">
        <f>SUM(Game_Plan_2026[[#This Row],[Oct]:[Dec]])</f>
        <v>#VALUE!</v>
      </c>
      <c r="U80" s="53" t="e">
        <f>Game_Plan[[#This Row],[Q4]]/1000</f>
        <v>#VALUE!</v>
      </c>
      <c r="V80" s="54" t="e">
        <f>SUM(Game_Plan[[#This Row],[Q1]:[Q4]])=Game_Plan[[#This Row],[Total Budget]]</f>
        <v>#VALUE!</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SUM(Game_Plan_2026[[#This Row],[Jan]:[Mar]])</f>
        <v>#VALUE!</v>
      </c>
      <c r="O81" s="46" t="e">
        <f>Game_Plan[[#This Row],[Q1]]/1000</f>
        <v>#VALUE!</v>
      </c>
      <c r="P81" s="53" t="e">
        <f>SUM(Game_Plan_2026[[#This Row],[Apr]:[Jun]])</f>
        <v>#VALUE!</v>
      </c>
      <c r="Q81" s="53" t="e">
        <f>Game_Plan[[#This Row],[Q2]]/1000</f>
        <v>#VALUE!</v>
      </c>
      <c r="R81" s="53" t="e">
        <f>SUM(Game_Plan_2026[[#This Row],[Jul]:[Sep]])</f>
        <v>#VALUE!</v>
      </c>
      <c r="S81" s="53" t="e">
        <f>Game_Plan[[#This Row],[Q3]]/1000</f>
        <v>#VALUE!</v>
      </c>
      <c r="T81" s="53" t="e">
        <f>SUM(Game_Plan_2026[[#This Row],[Oct]:[Dec]])</f>
        <v>#VALUE!</v>
      </c>
      <c r="U81" s="53" t="e">
        <f>Game_Plan[[#This Row],[Q4]]/1000</f>
        <v>#VALUE!</v>
      </c>
      <c r="V81" s="54" t="e">
        <f>SUM(Game_Plan[[#This Row],[Q1]:[Q4]])=Game_Plan[[#This Row],[Total Budget]]</f>
        <v>#VALUE!</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SUM(Game_Plan_2026[[#This Row],[Jan]:[Mar]])</f>
        <v>#VALUE!</v>
      </c>
      <c r="O82" s="46" t="e">
        <f>Game_Plan[[#This Row],[Q1]]/1000</f>
        <v>#VALUE!</v>
      </c>
      <c r="P82" s="53" t="e">
        <f>SUM(Game_Plan_2026[[#This Row],[Apr]:[Jun]])</f>
        <v>#VALUE!</v>
      </c>
      <c r="Q82" s="53" t="e">
        <f>Game_Plan[[#This Row],[Q2]]/1000</f>
        <v>#VALUE!</v>
      </c>
      <c r="R82" s="53" t="e">
        <f>SUM(Game_Plan_2026[[#This Row],[Jul]:[Sep]])</f>
        <v>#VALUE!</v>
      </c>
      <c r="S82" s="53" t="e">
        <f>Game_Plan[[#This Row],[Q3]]/1000</f>
        <v>#VALUE!</v>
      </c>
      <c r="T82" s="53" t="e">
        <f>SUM(Game_Plan_2026[[#This Row],[Oct]:[Dec]])</f>
        <v>#VALUE!</v>
      </c>
      <c r="U82" s="53" t="e">
        <f>Game_Plan[[#This Row],[Q4]]/1000</f>
        <v>#VALUE!</v>
      </c>
      <c r="V82" s="54" t="e">
        <f>SUM(Game_Plan[[#This Row],[Q1]:[Q4]])=Game_Plan[[#This Row],[Total Budget]]</f>
        <v>#VALUE!</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SUM(Game_Plan_2026[[#This Row],[Jan]:[Mar]])</f>
        <v>#VALUE!</v>
      </c>
      <c r="O83" s="46" t="e">
        <f>Game_Plan[[#This Row],[Q1]]/1000</f>
        <v>#VALUE!</v>
      </c>
      <c r="P83" s="53" t="e">
        <f>SUM(Game_Plan_2026[[#This Row],[Apr]:[Jun]])</f>
        <v>#VALUE!</v>
      </c>
      <c r="Q83" s="53" t="e">
        <f>Game_Plan[[#This Row],[Q2]]/1000</f>
        <v>#VALUE!</v>
      </c>
      <c r="R83" s="53" t="e">
        <f>SUM(Game_Plan_2026[[#This Row],[Jul]:[Sep]])</f>
        <v>#VALUE!</v>
      </c>
      <c r="S83" s="53" t="e">
        <f>Game_Plan[[#This Row],[Q3]]/1000</f>
        <v>#VALUE!</v>
      </c>
      <c r="T83" s="53" t="e">
        <f>SUM(Game_Plan_2026[[#This Row],[Oct]:[Dec]])</f>
        <v>#VALUE!</v>
      </c>
      <c r="U83" s="53" t="e">
        <f>Game_Plan[[#This Row],[Q4]]/1000</f>
        <v>#VALUE!</v>
      </c>
      <c r="V83" s="54" t="e">
        <f>SUM(Game_Plan[[#This Row],[Q1]:[Q4]])=Game_Plan[[#This Row],[Total Budget]]</f>
        <v>#VALUE!</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SUM(Game_Plan_2026[[#This Row],[Jan]:[Mar]])</f>
        <v>#VALUE!</v>
      </c>
      <c r="O84" s="46" t="e">
        <f>Game_Plan[[#This Row],[Q1]]/1000</f>
        <v>#VALUE!</v>
      </c>
      <c r="P84" s="53" t="e">
        <f>SUM(Game_Plan_2026[[#This Row],[Apr]:[Jun]])</f>
        <v>#VALUE!</v>
      </c>
      <c r="Q84" s="53" t="e">
        <f>Game_Plan[[#This Row],[Q2]]/1000</f>
        <v>#VALUE!</v>
      </c>
      <c r="R84" s="53" t="e">
        <f>SUM(Game_Plan_2026[[#This Row],[Jul]:[Sep]])</f>
        <v>#VALUE!</v>
      </c>
      <c r="S84" s="53" t="e">
        <f>Game_Plan[[#This Row],[Q3]]/1000</f>
        <v>#VALUE!</v>
      </c>
      <c r="T84" s="53" t="e">
        <f>SUM(Game_Plan_2026[[#This Row],[Oct]:[Dec]])</f>
        <v>#VALUE!</v>
      </c>
      <c r="U84" s="53" t="e">
        <f>Game_Plan[[#This Row],[Q4]]/1000</f>
        <v>#VALUE!</v>
      </c>
      <c r="V84" s="54" t="e">
        <f>SUM(Game_Plan[[#This Row],[Q1]:[Q4]])=Game_Plan[[#This Row],[Total Budget]]</f>
        <v>#VALUE!</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SUM(Game_Plan_2026[[#This Row],[Jan]:[Mar]])</f>
        <v>#VALUE!</v>
      </c>
      <c r="O85" s="46" t="e">
        <f>Game_Plan[[#This Row],[Q1]]/1000</f>
        <v>#VALUE!</v>
      </c>
      <c r="P85" s="53" t="e">
        <f>SUM(Game_Plan_2026[[#This Row],[Apr]:[Jun]])</f>
        <v>#VALUE!</v>
      </c>
      <c r="Q85" s="53" t="e">
        <f>Game_Plan[[#This Row],[Q2]]/1000</f>
        <v>#VALUE!</v>
      </c>
      <c r="R85" s="53" t="e">
        <f>SUM(Game_Plan_2026[[#This Row],[Jul]:[Sep]])</f>
        <v>#VALUE!</v>
      </c>
      <c r="S85" s="53" t="e">
        <f>Game_Plan[[#This Row],[Q3]]/1000</f>
        <v>#VALUE!</v>
      </c>
      <c r="T85" s="53" t="e">
        <f>SUM(Game_Plan_2026[[#This Row],[Oct]:[Dec]])</f>
        <v>#VALUE!</v>
      </c>
      <c r="U85" s="53" t="e">
        <f>Game_Plan[[#This Row],[Q4]]/1000</f>
        <v>#VALUE!</v>
      </c>
      <c r="V85" s="54" t="e">
        <f>SUM(Game_Plan[[#This Row],[Q1]:[Q4]])=Game_Plan[[#This Row],[Total Budget]]</f>
        <v>#VALUE!</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SUM(Game_Plan_2026[[#This Row],[Jan]:[Mar]])</f>
        <v>#VALUE!</v>
      </c>
      <c r="O86" s="46" t="e">
        <f>Game_Plan[[#This Row],[Q1]]/1000</f>
        <v>#VALUE!</v>
      </c>
      <c r="P86" s="53" t="e">
        <f>SUM(Game_Plan_2026[[#This Row],[Apr]:[Jun]])</f>
        <v>#VALUE!</v>
      </c>
      <c r="Q86" s="53" t="e">
        <f>Game_Plan[[#This Row],[Q2]]/1000</f>
        <v>#VALUE!</v>
      </c>
      <c r="R86" s="53" t="e">
        <f>SUM(Game_Plan_2026[[#This Row],[Jul]:[Sep]])</f>
        <v>#VALUE!</v>
      </c>
      <c r="S86" s="53" t="e">
        <f>Game_Plan[[#This Row],[Q3]]/1000</f>
        <v>#VALUE!</v>
      </c>
      <c r="T86" s="53" t="e">
        <f>SUM(Game_Plan_2026[[#This Row],[Oct]:[Dec]])</f>
        <v>#VALUE!</v>
      </c>
      <c r="U86" s="53" t="e">
        <f>Game_Plan[[#This Row],[Q4]]/1000</f>
        <v>#VALUE!</v>
      </c>
      <c r="V86" s="54" t="e">
        <f>SUM(Game_Plan[[#This Row],[Q1]:[Q4]])=Game_Plan[[#This Row],[Total Budget]]</f>
        <v>#VALUE!</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SUM(Game_Plan_2026[[#This Row],[Jan]:[Mar]])</f>
        <v>#VALUE!</v>
      </c>
      <c r="O87" s="46" t="e">
        <f>Game_Plan[[#This Row],[Q1]]/1000</f>
        <v>#VALUE!</v>
      </c>
      <c r="P87" s="53" t="e">
        <f>SUM(Game_Plan_2026[[#This Row],[Apr]:[Jun]])</f>
        <v>#VALUE!</v>
      </c>
      <c r="Q87" s="53" t="e">
        <f>Game_Plan[[#This Row],[Q2]]/1000</f>
        <v>#VALUE!</v>
      </c>
      <c r="R87" s="53" t="e">
        <f>SUM(Game_Plan_2026[[#This Row],[Jul]:[Sep]])</f>
        <v>#VALUE!</v>
      </c>
      <c r="S87" s="53" t="e">
        <f>Game_Plan[[#This Row],[Q3]]/1000</f>
        <v>#VALUE!</v>
      </c>
      <c r="T87" s="53" t="e">
        <f>SUM(Game_Plan_2026[[#This Row],[Oct]:[Dec]])</f>
        <v>#VALUE!</v>
      </c>
      <c r="U87" s="53" t="e">
        <f>Game_Plan[[#This Row],[Q4]]/1000</f>
        <v>#VALUE!</v>
      </c>
      <c r="V87" s="54" t="e">
        <f>SUM(Game_Plan[[#This Row],[Q1]:[Q4]])=Game_Plan[[#This Row],[Total Budget]]</f>
        <v>#VALUE!</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SUM(Game_Plan_2026[[#This Row],[Jan]:[Mar]])</f>
        <v>#VALUE!</v>
      </c>
      <c r="O88" s="46" t="e">
        <f>Game_Plan[[#This Row],[Q1]]/1000</f>
        <v>#VALUE!</v>
      </c>
      <c r="P88" s="53" t="e">
        <f>SUM(Game_Plan_2026[[#This Row],[Apr]:[Jun]])</f>
        <v>#VALUE!</v>
      </c>
      <c r="Q88" s="53" t="e">
        <f>Game_Plan[[#This Row],[Q2]]/1000</f>
        <v>#VALUE!</v>
      </c>
      <c r="R88" s="53" t="e">
        <f>SUM(Game_Plan_2026[[#This Row],[Jul]:[Sep]])</f>
        <v>#VALUE!</v>
      </c>
      <c r="S88" s="53" t="e">
        <f>Game_Plan[[#This Row],[Q3]]/1000</f>
        <v>#VALUE!</v>
      </c>
      <c r="T88" s="53" t="e">
        <f>SUM(Game_Plan_2026[[#This Row],[Oct]:[Dec]])</f>
        <v>#VALUE!</v>
      </c>
      <c r="U88" s="53" t="e">
        <f>Game_Plan[[#This Row],[Q4]]/1000</f>
        <v>#VALUE!</v>
      </c>
      <c r="V88" s="54" t="e">
        <f>SUM(Game_Plan[[#This Row],[Q1]:[Q4]])=Game_Plan[[#This Row],[Total Budget]]</f>
        <v>#VALUE!</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SUM(Game_Plan_2026[[#This Row],[Jan]:[Mar]])</f>
        <v>#VALUE!</v>
      </c>
      <c r="O89" s="46" t="e">
        <f>Game_Plan[[#This Row],[Q1]]/1000</f>
        <v>#VALUE!</v>
      </c>
      <c r="P89" s="53" t="e">
        <f>SUM(Game_Plan_2026[[#This Row],[Apr]:[Jun]])</f>
        <v>#VALUE!</v>
      </c>
      <c r="Q89" s="53" t="e">
        <f>Game_Plan[[#This Row],[Q2]]/1000</f>
        <v>#VALUE!</v>
      </c>
      <c r="R89" s="53" t="e">
        <f>SUM(Game_Plan_2026[[#This Row],[Jul]:[Sep]])</f>
        <v>#VALUE!</v>
      </c>
      <c r="S89" s="53" t="e">
        <f>Game_Plan[[#This Row],[Q3]]/1000</f>
        <v>#VALUE!</v>
      </c>
      <c r="T89" s="53" t="e">
        <f>SUM(Game_Plan_2026[[#This Row],[Oct]:[Dec]])</f>
        <v>#VALUE!</v>
      </c>
      <c r="U89" s="53" t="e">
        <f>Game_Plan[[#This Row],[Q4]]/1000</f>
        <v>#VALUE!</v>
      </c>
      <c r="V89" s="54" t="e">
        <f>SUM(Game_Plan[[#This Row],[Q1]:[Q4]])=Game_Plan[[#This Row],[Total Budget]]</f>
        <v>#VALUE!</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SUM(Game_Plan_2026[[#This Row],[Jan]:[Mar]])</f>
        <v>#VALUE!</v>
      </c>
      <c r="O90" s="46" t="e">
        <f>Game_Plan[[#This Row],[Q1]]/1000</f>
        <v>#VALUE!</v>
      </c>
      <c r="P90" s="53" t="e">
        <f>SUM(Game_Plan_2026[[#This Row],[Apr]:[Jun]])</f>
        <v>#VALUE!</v>
      </c>
      <c r="Q90" s="53" t="e">
        <f>Game_Plan[[#This Row],[Q2]]/1000</f>
        <v>#VALUE!</v>
      </c>
      <c r="R90" s="53" t="e">
        <f>SUM(Game_Plan_2026[[#This Row],[Jul]:[Sep]])</f>
        <v>#VALUE!</v>
      </c>
      <c r="S90" s="53" t="e">
        <f>Game_Plan[[#This Row],[Q3]]/1000</f>
        <v>#VALUE!</v>
      </c>
      <c r="T90" s="53" t="e">
        <f>SUM(Game_Plan_2026[[#This Row],[Oct]:[Dec]])</f>
        <v>#VALUE!</v>
      </c>
      <c r="U90" s="53" t="e">
        <f>Game_Plan[[#This Row],[Q4]]/1000</f>
        <v>#VALUE!</v>
      </c>
      <c r="V90" s="54" t="e">
        <f>SUM(Game_Plan[[#This Row],[Q1]:[Q4]])=Game_Plan[[#This Row],[Total Budget]]</f>
        <v>#VALUE!</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SUM(Game_Plan_2026[[#This Row],[Jan]:[Mar]])</f>
        <v>#VALUE!</v>
      </c>
      <c r="O91" s="46" t="e">
        <f>Game_Plan[[#This Row],[Q1]]/1000</f>
        <v>#VALUE!</v>
      </c>
      <c r="P91" s="53" t="e">
        <f>SUM(Game_Plan_2026[[#This Row],[Apr]:[Jun]])</f>
        <v>#VALUE!</v>
      </c>
      <c r="Q91" s="53" t="e">
        <f>Game_Plan[[#This Row],[Q2]]/1000</f>
        <v>#VALUE!</v>
      </c>
      <c r="R91" s="53" t="e">
        <f>SUM(Game_Plan_2026[[#This Row],[Jul]:[Sep]])</f>
        <v>#VALUE!</v>
      </c>
      <c r="S91" s="53" t="e">
        <f>Game_Plan[[#This Row],[Q3]]/1000</f>
        <v>#VALUE!</v>
      </c>
      <c r="T91" s="53" t="e">
        <f>SUM(Game_Plan_2026[[#This Row],[Oct]:[Dec]])</f>
        <v>#VALUE!</v>
      </c>
      <c r="U91" s="53" t="e">
        <f>Game_Plan[[#This Row],[Q4]]/1000</f>
        <v>#VALUE!</v>
      </c>
      <c r="V91" s="54" t="e">
        <f>SUM(Game_Plan[[#This Row],[Q1]:[Q4]])=Game_Plan[[#This Row],[Total Budget]]</f>
        <v>#VALUE!</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SUM(Game_Plan_2026[[#This Row],[Jan]:[Mar]])</f>
        <v>#VALUE!</v>
      </c>
      <c r="O92" s="46" t="e">
        <f>Game_Plan[[#This Row],[Q1]]/1000</f>
        <v>#VALUE!</v>
      </c>
      <c r="P92" s="53" t="e">
        <f>SUM(Game_Plan_2026[[#This Row],[Apr]:[Jun]])</f>
        <v>#VALUE!</v>
      </c>
      <c r="Q92" s="53" t="e">
        <f>Game_Plan[[#This Row],[Q2]]/1000</f>
        <v>#VALUE!</v>
      </c>
      <c r="R92" s="53" t="e">
        <f>SUM(Game_Plan_2026[[#This Row],[Jul]:[Sep]])</f>
        <v>#VALUE!</v>
      </c>
      <c r="S92" s="53" t="e">
        <f>Game_Plan[[#This Row],[Q3]]/1000</f>
        <v>#VALUE!</v>
      </c>
      <c r="T92" s="53" t="e">
        <f>SUM(Game_Plan_2026[[#This Row],[Oct]:[Dec]])</f>
        <v>#VALUE!</v>
      </c>
      <c r="U92" s="53" t="e">
        <f>Game_Plan[[#This Row],[Q4]]/1000</f>
        <v>#VALUE!</v>
      </c>
      <c r="V92" s="54" t="e">
        <f>SUM(Game_Plan[[#This Row],[Q1]:[Q4]])=Game_Plan[[#This Row],[Total Budget]]</f>
        <v>#VALUE!</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86" priority="382" stopIfTrue="1" operator="equal">
      <formula>TRUE</formula>
    </cfRule>
  </conditionalFormatting>
  <conditionalFormatting sqref="L214:O214">
    <cfRule type="cellIs" dxfId="85" priority="379" stopIfTrue="1" operator="equal">
      <formula>TRUE</formula>
    </cfRule>
  </conditionalFormatting>
  <conditionalFormatting sqref="T93:U97 T101:U101 T103:U103 T110:U111 T113:U113">
    <cfRule type="cellIs" dxfId="84" priority="386" stopIfTrue="1" operator="equal">
      <formula>TRUE</formula>
    </cfRule>
  </conditionalFormatting>
  <conditionalFormatting sqref="T118:U118">
    <cfRule type="cellIs" dxfId="83" priority="385" stopIfTrue="1" operator="equal">
      <formula>TRUE</formula>
    </cfRule>
  </conditionalFormatting>
  <conditionalFormatting sqref="T133:U133">
    <cfRule type="cellIs" dxfId="82" priority="384" stopIfTrue="1" operator="equal">
      <formula>TRUE</formula>
    </cfRule>
  </conditionalFormatting>
  <conditionalFormatting sqref="T152:U152">
    <cfRule type="cellIs" dxfId="81" priority="383" stopIfTrue="1" operator="equal">
      <formula>TRUE</formula>
    </cfRule>
  </conditionalFormatting>
  <conditionalFormatting sqref="T198:U198">
    <cfRule type="cellIs" dxfId="80" priority="381" stopIfTrue="1" operator="equal">
      <formula>TRUE</formula>
    </cfRule>
  </conditionalFormatting>
  <conditionalFormatting sqref="T214:U214">
    <cfRule type="cellIs" dxfId="79" priority="380" stopIfTrue="1" operator="equal">
      <formula>TRUE</formula>
    </cfRule>
  </conditionalFormatting>
  <conditionalFormatting sqref="V2:V262">
    <cfRule type="cellIs" dxfId="78" priority="84" stopIfTrue="1" operator="equal">
      <formula>FALSE</formula>
    </cfRule>
  </conditionalFormatting>
  <conditionalFormatting sqref="V3:V262">
    <cfRule type="cellIs" dxfId="77" priority="78" stopIfTrue="1" operator="equal">
      <formula>TRUE</formula>
    </cfRule>
  </conditionalFormatting>
  <conditionalFormatting sqref="W3:W95">
    <cfRule type="cellIs" dxfId="76" priority="1" stopIfTrue="1" operator="equal">
      <formula>TRUE</formula>
    </cfRule>
  </conditionalFormatting>
  <conditionalFormatting sqref="W177:W181">
    <cfRule type="cellIs" dxfId="75" priority="289" stopIfTrue="1" operator="equal">
      <formula>TRUE</formula>
    </cfRule>
  </conditionalFormatting>
  <conditionalFormatting sqref="W195:W200">
    <cfRule type="cellIs" dxfId="74" priority="281" stopIfTrue="1" operator="equal">
      <formula>TRUE</formula>
    </cfRule>
  </conditionalFormatting>
  <conditionalFormatting sqref="W204:W215">
    <cfRule type="cellIs" dxfId="73" priority="258" stopIfTrue="1" operator="equal">
      <formula>TRUE</formula>
    </cfRule>
  </conditionalFormatting>
  <conditionalFormatting sqref="X130:X135">
    <cfRule type="containsText" dxfId="72" priority="341" operator="containsText" text="Empty">
      <formula>NOT(ISERROR(SEARCH("Empty",X130)))</formula>
    </cfRule>
  </conditionalFormatting>
  <conditionalFormatting sqref="X171:X175">
    <cfRule type="containsText" dxfId="71" priority="301" operator="containsText" text="Empty">
      <formula>NOT(ISERROR(SEARCH("Empty",X171)))</formula>
    </cfRule>
  </conditionalFormatting>
  <conditionalFormatting sqref="X202 Z202 Y202:Y203">
    <cfRule type="cellIs" dxfId="70" priority="274" stopIfTrue="1" operator="equal">
      <formula>TRUE</formula>
    </cfRule>
    <cfRule type="containsText" dxfId="69" priority="275" operator="containsText" text="Empty">
      <formula>NOT(ISERROR(SEARCH("Empty",X202)))</formula>
    </cfRule>
  </conditionalFormatting>
  <conditionalFormatting sqref="X3:Z92">
    <cfRule type="containsText" dxfId="68" priority="2" operator="containsText" text="Empty">
      <formula>NOT(ISERROR(SEARCH("Empty",X3)))</formula>
    </cfRule>
  </conditionalFormatting>
  <conditionalFormatting sqref="X93:Z97">
    <cfRule type="cellIs" dxfId="67" priority="353" stopIfTrue="1" operator="equal">
      <formula>TRUE</formula>
    </cfRule>
  </conditionalFormatting>
  <conditionalFormatting sqref="X97:Z97">
    <cfRule type="containsText" dxfId="66" priority="354" operator="containsText" text="Empty">
      <formula>NOT(ISERROR(SEARCH("Empty",X97)))</formula>
    </cfRule>
  </conditionalFormatting>
  <conditionalFormatting sqref="X100:Z105">
    <cfRule type="cellIs" dxfId="65" priority="351" stopIfTrue="1" operator="equal">
      <formula>TRUE</formula>
    </cfRule>
  </conditionalFormatting>
  <conditionalFormatting sqref="X104:Z105">
    <cfRule type="containsText" dxfId="64" priority="352" operator="containsText" text="Empty">
      <formula>NOT(ISERROR(SEARCH("Empty",X104)))</formula>
    </cfRule>
  </conditionalFormatting>
  <conditionalFormatting sqref="X110:Z111">
    <cfRule type="cellIs" dxfId="63" priority="350" stopIfTrue="1" operator="equal">
      <formula>TRUE</formula>
    </cfRule>
  </conditionalFormatting>
  <conditionalFormatting sqref="X112:Z114 X115 Z115 X116:Z117 X124 Z124 X126:Z126 X128:Z129">
    <cfRule type="containsText" dxfId="62" priority="372" operator="containsText" text="Empty">
      <formula>NOT(ISERROR(SEARCH("Empty",X112)))</formula>
    </cfRule>
  </conditionalFormatting>
  <conditionalFormatting sqref="X118:Z119">
    <cfRule type="cellIs" dxfId="61" priority="346" stopIfTrue="1" operator="equal">
      <formula>TRUE</formula>
    </cfRule>
  </conditionalFormatting>
  <conditionalFormatting sqref="X151:Z153">
    <cfRule type="containsText" dxfId="60" priority="318" operator="containsText" text="Empty">
      <formula>NOT(ISERROR(SEARCH("Empty",X151)))</formula>
    </cfRule>
  </conditionalFormatting>
  <conditionalFormatting sqref="X154:Z154 X155 Z155 Y155:Y156">
    <cfRule type="containsText" dxfId="59" priority="316" operator="containsText" text="Empty">
      <formula>NOT(ISERROR(SEARCH("Empty",X154)))</formula>
    </cfRule>
    <cfRule type="cellIs" dxfId="58" priority="315" stopIfTrue="1" operator="equal">
      <formula>TRUE</formula>
    </cfRule>
  </conditionalFormatting>
  <conditionalFormatting sqref="X157:Z159">
    <cfRule type="containsText" dxfId="57" priority="311" operator="containsText" text="Empty">
      <formula>NOT(ISERROR(SEARCH("Empty",X157)))</formula>
    </cfRule>
  </conditionalFormatting>
  <conditionalFormatting sqref="X161:Z164">
    <cfRule type="containsText" dxfId="56" priority="307" operator="containsText" text="Empty">
      <formula>NOT(ISERROR(SEARCH("Empty",X161)))</formula>
    </cfRule>
  </conditionalFormatting>
  <conditionalFormatting sqref="X177:Z177">
    <cfRule type="containsText" dxfId="55" priority="295" operator="containsText" text="Empty">
      <formula>NOT(ISERROR(SEARCH("Empty",X177)))</formula>
    </cfRule>
  </conditionalFormatting>
  <conditionalFormatting sqref="X178:Z181">
    <cfRule type="containsText" dxfId="54" priority="292" operator="containsText" text="Empty">
      <formula>NOT(ISERROR(SEARCH("Empty",X178)))</formula>
    </cfRule>
  </conditionalFormatting>
  <conditionalFormatting sqref="X184:Z185">
    <cfRule type="containsText" dxfId="53" priority="288" operator="containsText" text="Empty">
      <formula>NOT(ISERROR(SEARCH("Empty",X184)))</formula>
    </cfRule>
  </conditionalFormatting>
  <conditionalFormatting sqref="X186:Z191">
    <cfRule type="containsText" dxfId="52" priority="285" operator="containsText" text="Empty">
      <formula>NOT(ISERROR(SEARCH("Empty",X186)))</formula>
    </cfRule>
  </conditionalFormatting>
  <conditionalFormatting sqref="X192:Z193">
    <cfRule type="containsText" dxfId="51" priority="283" operator="containsText" text="Empty">
      <formula>NOT(ISERROR(SEARCH("Empty",X192)))</formula>
    </cfRule>
  </conditionalFormatting>
  <conditionalFormatting sqref="X195:Z201">
    <cfRule type="containsText" dxfId="50" priority="280" operator="containsText" text="Empty">
      <formula>NOT(ISERROR(SEARCH("Empty",X195)))</formula>
    </cfRule>
  </conditionalFormatting>
  <conditionalFormatting sqref="X201:Z201">
    <cfRule type="cellIs" dxfId="49" priority="277" stopIfTrue="1" operator="equal">
      <formula>TRUE</formula>
    </cfRule>
  </conditionalFormatting>
  <conditionalFormatting sqref="X204:Z215">
    <cfRule type="containsText" dxfId="48" priority="262" operator="containsText" text="Empty">
      <formula>NOT(ISERROR(SEARCH("Empty",X204)))</formula>
    </cfRule>
  </conditionalFormatting>
  <conditionalFormatting sqref="X216:Z216 X217 Z217 Y217:Y218">
    <cfRule type="cellIs" dxfId="47" priority="256" stopIfTrue="1" operator="equal">
      <formula>TRUE</formula>
    </cfRule>
    <cfRule type="containsText" dxfId="46" priority="257" operator="containsText" text="Empty">
      <formula>NOT(ISERROR(SEARCH("Empty",X216)))</formula>
    </cfRule>
  </conditionalFormatting>
  <conditionalFormatting sqref="X219:Z224">
    <cfRule type="containsText" dxfId="45" priority="249" operator="containsText" text="Empty">
      <formula>NOT(ISERROR(SEARCH("Empty",X219)))</formula>
    </cfRule>
  </conditionalFormatting>
  <conditionalFormatting sqref="X225:Z226">
    <cfRule type="containsText" dxfId="44" priority="246" operator="containsText" text="Empty">
      <formula>NOT(ISERROR(SEARCH("Empty",X225)))</formula>
    </cfRule>
  </conditionalFormatting>
  <conditionalFormatting sqref="X227:Z230">
    <cfRule type="containsText" dxfId="43" priority="241" operator="containsText" text="Empty">
      <formula>NOT(ISERROR(SEARCH("Empty",X227)))</formula>
    </cfRule>
  </conditionalFormatting>
  <conditionalFormatting sqref="X231:Z234">
    <cfRule type="containsText" dxfId="42" priority="235" operator="containsText" text="Empty">
      <formula>NOT(ISERROR(SEARCH("Empty",X231)))</formula>
    </cfRule>
  </conditionalFormatting>
  <conditionalFormatting sqref="X238:Z238">
    <cfRule type="cellIs" dxfId="41" priority="232" stopIfTrue="1" operator="equal">
      <formula>TRUE</formula>
    </cfRule>
  </conditionalFormatting>
  <conditionalFormatting sqref="X238:Z261 X119:Z122 X141:X146">
    <cfRule type="containsText" dxfId="40" priority="331" operator="containsText" text="Empty">
      <formula>NOT(ISERROR(SEARCH("Empty",X119)))</formula>
    </cfRule>
  </conditionalFormatting>
  <conditionalFormatting sqref="X239:Z249 Y188:Z191 W219:W234 W238:W261">
    <cfRule type="cellIs" dxfId="39" priority="358" stopIfTrue="1" operator="equal">
      <formula>TRUE</formula>
    </cfRule>
  </conditionalFormatting>
  <conditionalFormatting sqref="Y115">
    <cfRule type="containsText" dxfId="38" priority="349" operator="containsText" text="Empty">
      <formula>NOT(ISERROR(SEARCH("Empty",Y115)))</formula>
    </cfRule>
    <cfRule type="cellIs" dxfId="37" priority="348" stopIfTrue="1" operator="equal">
      <formula>TRUE</formula>
    </cfRule>
  </conditionalFormatting>
  <conditionalFormatting sqref="Y124">
    <cfRule type="cellIs" dxfId="36" priority="342" stopIfTrue="1" operator="equal">
      <formula>TRUE</formula>
    </cfRule>
    <cfRule type="containsText" dxfId="35" priority="343" operator="containsText" text="Empty">
      <formula>NOT(ISERROR(SEARCH("Empty",Y124)))</formula>
    </cfRule>
  </conditionalFormatting>
  <conditionalFormatting sqref="Y136:Y140">
    <cfRule type="containsText" dxfId="34" priority="333" operator="containsText" text="Empty">
      <formula>NOT(ISERROR(SEARCH("Empty",Y136)))</formula>
    </cfRule>
    <cfRule type="cellIs" dxfId="33" priority="332" stopIfTrue="1" operator="equal">
      <formula>TRUE</formula>
    </cfRule>
  </conditionalFormatting>
  <conditionalFormatting sqref="Y167:Y168">
    <cfRule type="cellIs" dxfId="32" priority="302" stopIfTrue="1" operator="equal">
      <formula>TRUE</formula>
    </cfRule>
    <cfRule type="containsText" dxfId="31" priority="303" operator="containsText" text="Empty">
      <formula>NOT(ISERROR(SEARCH("Empty",Y167)))</formula>
    </cfRule>
  </conditionalFormatting>
  <conditionalFormatting sqref="Y130:Z130">
    <cfRule type="cellIs" dxfId="30" priority="339" stopIfTrue="1" operator="equal">
      <formula>TRUE</formula>
    </cfRule>
  </conditionalFormatting>
  <conditionalFormatting sqref="Y130:Z135">
    <cfRule type="containsText" dxfId="29" priority="340" operator="containsText" text="Empty">
      <formula>NOT(ISERROR(SEARCH("Empty",Y130)))</formula>
    </cfRule>
  </conditionalFormatting>
  <conditionalFormatting sqref="Y134:Z135">
    <cfRule type="cellIs" dxfId="28" priority="338" stopIfTrue="1" operator="equal">
      <formula>TRUE</formula>
    </cfRule>
  </conditionalFormatting>
  <conditionalFormatting sqref="Y141:Z147">
    <cfRule type="cellIs" dxfId="27" priority="320" stopIfTrue="1" operator="equal">
      <formula>TRUE</formula>
    </cfRule>
  </conditionalFormatting>
  <conditionalFormatting sqref="Y141:Z149">
    <cfRule type="containsText" dxfId="26" priority="321" operator="containsText" text="Empty">
      <formula>NOT(ISERROR(SEARCH("Empty",Y141)))</formula>
    </cfRule>
  </conditionalFormatting>
  <conditionalFormatting sqref="Y152:Z153">
    <cfRule type="cellIs" dxfId="25" priority="317" stopIfTrue="1" operator="equal">
      <formula>TRUE</formula>
    </cfRule>
  </conditionalFormatting>
  <conditionalFormatting sqref="Y157:Z159">
    <cfRule type="cellIs" dxfId="24" priority="310" stopIfTrue="1" operator="equal">
      <formula>TRUE</formula>
    </cfRule>
  </conditionalFormatting>
  <conditionalFormatting sqref="Y161:Z164">
    <cfRule type="cellIs" dxfId="23" priority="304" stopIfTrue="1" operator="equal">
      <formula>TRUE</formula>
    </cfRule>
  </conditionalFormatting>
  <conditionalFormatting sqref="Y171:Z175">
    <cfRule type="cellIs" dxfId="22" priority="296" stopIfTrue="1" operator="equal">
      <formula>TRUE</formula>
    </cfRule>
    <cfRule type="containsText" dxfId="21" priority="298" operator="containsText" text="Empty">
      <formula>NOT(ISERROR(SEARCH("Empty",Y171)))</formula>
    </cfRule>
  </conditionalFormatting>
  <conditionalFormatting sqref="Y177:Z181">
    <cfRule type="cellIs" dxfId="20" priority="290" stopIfTrue="1" operator="equal">
      <formula>TRUE</formula>
    </cfRule>
  </conditionalFormatting>
  <conditionalFormatting sqref="Y184:Z187">
    <cfRule type="cellIs" dxfId="19" priority="284" stopIfTrue="1" operator="equal">
      <formula>TRUE</formula>
    </cfRule>
  </conditionalFormatting>
  <conditionalFormatting sqref="Y192:Z193">
    <cfRule type="cellIs" dxfId="18" priority="282" stopIfTrue="1" operator="equal">
      <formula>TRUE</formula>
    </cfRule>
  </conditionalFormatting>
  <conditionalFormatting sqref="Y195:Z196">
    <cfRule type="cellIs" dxfId="17" priority="279" stopIfTrue="1" operator="equal">
      <formula>TRUE</formula>
    </cfRule>
  </conditionalFormatting>
  <conditionalFormatting sqref="Y199:Z200">
    <cfRule type="cellIs" dxfId="16" priority="278" stopIfTrue="1" operator="equal">
      <formula>TRUE</formula>
    </cfRule>
  </conditionalFormatting>
  <conditionalFormatting sqref="Y204:Z210">
    <cfRule type="cellIs" dxfId="15" priority="261" stopIfTrue="1" operator="equal">
      <formula>TRUE</formula>
    </cfRule>
  </conditionalFormatting>
  <conditionalFormatting sqref="Y214:Z215">
    <cfRule type="cellIs" dxfId="14" priority="260" stopIfTrue="1" operator="equal">
      <formula>TRUE</formula>
    </cfRule>
  </conditionalFormatting>
  <conditionalFormatting sqref="Y219:Z234">
    <cfRule type="cellIs" dxfId="13" priority="233" stopIfTrue="1" operator="equal">
      <formula>TRUE</formula>
    </cfRule>
  </conditionalFormatting>
  <conditionalFormatting sqref="Y258:Z258">
    <cfRule type="cellIs" dxfId="12" priority="231" stopIfTrue="1" operator="equal">
      <formula>TRUE</formula>
    </cfRule>
  </conditionalFormatting>
  <conditionalFormatting sqref="Z131:Z132">
    <cfRule type="cellIs" dxfId="11" priority="337" stopIfTrue="1" operator="equal">
      <formula>TRUE</formula>
    </cfRule>
  </conditionalFormatting>
  <conditionalFormatting sqref="Z148:Z149">
    <cfRule type="cellIs" dxfId="10" priority="319" stopIfTrue="1" operator="equal">
      <formula>TRUE</formula>
    </cfRule>
  </conditionalFormatting>
  <conditionalFormatting sqref="Z164">
    <cfRule type="cellIs" dxfId="9" priority="305" stopIfTrue="1" operator="equal">
      <formula>TRUE</formula>
    </cfRule>
  </conditionalFormatting>
  <conditionalFormatting sqref="Z177">
    <cfRule type="cellIs" dxfId="8" priority="294" stopIfTrue="1" operator="equal">
      <formula>TRUE</formula>
    </cfRule>
  </conditionalFormatting>
  <conditionalFormatting sqref="Z184:Z185">
    <cfRule type="cellIs" dxfId="7" priority="287" stopIfTrue="1" operator="equal">
      <formula>TRUE</formula>
    </cfRule>
  </conditionalFormatting>
  <conditionalFormatting sqref="Z197">
    <cfRule type="cellIs" dxfId="6" priority="276" stopIfTrue="1" operator="equal">
      <formula>TRUE</formula>
    </cfRule>
  </conditionalFormatting>
  <conditionalFormatting sqref="Z211:Z212">
    <cfRule type="cellIs" dxfId="5" priority="259" stopIfTrue="1" operator="equal">
      <formula>TRUE</formula>
    </cfRule>
  </conditionalFormatting>
  <conditionalFormatting sqref="Z224:Z225">
    <cfRule type="cellIs" dxfId="4" priority="247" stopIfTrue="1" operator="equal">
      <formula>TRUE</formula>
    </cfRule>
  </conditionalFormatting>
  <conditionalFormatting sqref="Z226">
    <cfRule type="cellIs" dxfId="3" priority="245" stopIfTrue="1" operator="equal">
      <formula>TRUE</formula>
    </cfRule>
  </conditionalFormatting>
  <conditionalFormatting sqref="Z230">
    <cfRule type="cellIs" dxfId="2" priority="240" stopIfTrue="1" operator="equal">
      <formula>TRUE</formula>
    </cfRule>
  </conditionalFormatting>
  <conditionalFormatting sqref="Z234">
    <cfRule type="cellIs" dxfId="1"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51AB-EC86-5E4E-9604-B029C1E12E94}">
  <sheetPr codeName="Sheet3"/>
  <dimension ref="A1:AF212"/>
  <sheetViews>
    <sheetView showGridLines="0" tabSelected="1" zoomScale="60" zoomScaleNormal="60" workbookViewId="0">
      <selection activeCell="G2" sqref="G2:H2"/>
    </sheetView>
  </sheetViews>
  <sheetFormatPr defaultColWidth="10.4609375" defaultRowHeight="21" customHeight="1"/>
  <cols>
    <col min="1" max="1" width="20.3828125" customWidth="1"/>
    <col min="2" max="2" width="19.84375" style="7" customWidth="1"/>
    <col min="3" max="3" width="20.61328125" customWidth="1"/>
    <col min="4" max="4" width="18" style="7" bestFit="1" customWidth="1"/>
    <col min="5" max="5" width="20.61328125" style="7" customWidth="1"/>
    <col min="6" max="6" width="11" customWidth="1"/>
    <col min="7" max="7" width="15.3828125" customWidth="1"/>
    <col min="8" max="8" width="15" style="7" customWidth="1"/>
    <col min="9" max="9" width="12.84375" style="7" customWidth="1"/>
    <col min="10" max="10" width="14.3828125" style="7" customWidth="1"/>
    <col min="11" max="11" width="14.3828125" style="129" customWidth="1"/>
    <col min="12" max="12" width="16.61328125" style="7" customWidth="1"/>
    <col min="13" max="24" width="9.3828125" style="7" customWidth="1"/>
    <col min="25" max="25" width="12" style="7" customWidth="1"/>
    <col min="26" max="26" width="16.84375" style="7" customWidth="1"/>
    <col min="27" max="27" width="14.15234375" style="7" customWidth="1"/>
    <col min="28" max="28" width="12.61328125" style="7" customWidth="1"/>
    <col min="29" max="29" width="15.15234375" style="62" customWidth="1"/>
    <col min="30" max="31" width="12.3828125" style="7" bestFit="1" customWidth="1"/>
    <col min="32" max="32" width="10.15234375" style="8" customWidth="1"/>
    <col min="33" max="33" width="23.3828125" style="7" customWidth="1"/>
    <col min="34" max="34" width="10.4609375" style="7"/>
    <col min="35" max="35" width="11.4609375" style="7" customWidth="1"/>
    <col min="36" max="36" width="11.84375" style="7" customWidth="1"/>
    <col min="37" max="37" width="11" style="7" customWidth="1"/>
    <col min="38" max="38" width="13.84375" style="7" bestFit="1" customWidth="1"/>
    <col min="39" max="39" width="15.84375" style="7" customWidth="1"/>
    <col min="40" max="40" width="19" style="7" customWidth="1"/>
    <col min="41" max="43" width="15.84375" style="7" customWidth="1"/>
    <col min="44" max="44" width="17.61328125" style="7" customWidth="1"/>
    <col min="45" max="48" width="15.3828125" style="7" customWidth="1"/>
    <col min="49" max="50" width="18" style="7" customWidth="1"/>
    <col min="51" max="51" width="10.15234375" style="7" customWidth="1"/>
    <col min="52" max="55" width="8" style="7" customWidth="1"/>
    <col min="56" max="56" width="17.84375" style="7" bestFit="1" customWidth="1"/>
    <col min="57" max="57" width="20.84375" style="7" bestFit="1" customWidth="1"/>
    <col min="58" max="58" width="17.84375" style="7" bestFit="1" customWidth="1"/>
    <col min="59" max="59" width="20.84375" style="7" bestFit="1" customWidth="1"/>
    <col min="60" max="60" width="17.84375" style="7" bestFit="1" customWidth="1"/>
    <col min="61" max="61" width="20.84375" style="7" bestFit="1" customWidth="1"/>
    <col min="62" max="62" width="17.84375" style="7" bestFit="1" customWidth="1"/>
    <col min="63" max="63" width="20.84375" style="7" bestFit="1" customWidth="1"/>
    <col min="64" max="64" width="17.84375" style="7" bestFit="1" customWidth="1"/>
    <col min="65" max="65" width="20.84375" style="7" bestFit="1" customWidth="1"/>
    <col min="66" max="66" width="17.84375" style="7" bestFit="1" customWidth="1"/>
    <col min="67" max="67" width="20.84375" style="7" bestFit="1" customWidth="1"/>
    <col min="68" max="68" width="17.84375" style="7" bestFit="1" customWidth="1"/>
    <col min="69" max="69" width="20.84375" style="7" bestFit="1" customWidth="1"/>
    <col min="70" max="70" width="17.84375" style="7" bestFit="1" customWidth="1"/>
    <col min="71" max="71" width="20.84375" style="7" bestFit="1" customWidth="1"/>
    <col min="72" max="72" width="22.4609375" style="7" bestFit="1" customWidth="1"/>
    <col min="73" max="73" width="25.4609375" style="7" bestFit="1" customWidth="1"/>
    <col min="74" max="74" width="11.4609375" style="7" bestFit="1" customWidth="1"/>
    <col min="75" max="75" width="8.84375" style="7" bestFit="1" customWidth="1"/>
    <col min="76" max="76" width="10.4609375" style="7"/>
    <col min="77" max="77" width="11.3828125" style="7" bestFit="1" customWidth="1"/>
    <col min="78" max="78" width="10.4609375" style="7"/>
    <col min="79" max="79" width="11.3828125" style="7" bestFit="1" customWidth="1"/>
    <col min="80" max="80" width="8.4609375" style="7" bestFit="1" customWidth="1"/>
    <col min="81" max="16384" width="10.4609375" style="7"/>
  </cols>
  <sheetData>
    <row r="1" spans="1:32" ht="21" customHeight="1">
      <c r="A1" s="11" t="s">
        <v>9</v>
      </c>
      <c r="B1" s="11" t="s">
        <v>11</v>
      </c>
      <c r="C1" s="11" t="s">
        <v>13</v>
      </c>
      <c r="D1" s="11" t="s">
        <v>15</v>
      </c>
      <c r="E1" s="11" t="s">
        <v>140</v>
      </c>
      <c r="F1" s="11" t="s">
        <v>17</v>
      </c>
      <c r="G1" s="11" t="s">
        <v>19</v>
      </c>
      <c r="H1" s="11" t="s">
        <v>84</v>
      </c>
      <c r="I1" s="11" t="s">
        <v>85</v>
      </c>
      <c r="J1" s="11" t="s">
        <v>86</v>
      </c>
      <c r="K1" s="127"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c r="E2" s="50"/>
      <c r="F2" s="50"/>
      <c r="G2" s="49"/>
      <c r="H2" s="49"/>
      <c r="I2" s="92"/>
      <c r="J2" s="92"/>
      <c r="K2" s="128">
        <f>INT((Game_Plan_2026[[#This Row],[End Date]] - Game_Plan_2026[[#This Row],[Initial Date]] - WEEKDAY(Game_Plan_2026[[#This Row],[Initial Date]], 2)) / 7) + 1</f>
        <v>0</v>
      </c>
      <c r="L2" s="46"/>
      <c r="M2" s="46"/>
      <c r="N2" s="46"/>
      <c r="O2" s="46"/>
      <c r="P2" s="46"/>
      <c r="Q2" s="46"/>
      <c r="R2" s="46"/>
      <c r="S2" s="46"/>
      <c r="T2" s="46"/>
      <c r="U2" s="46"/>
      <c r="V2" s="46"/>
      <c r="W2" s="46"/>
      <c r="X2" s="46"/>
      <c r="Y2" s="46"/>
      <c r="Z2" s="46">
        <f>Game_Plan_2026[[#This Row],[Total Weeks]]-Game_Plan_2026[[#This Row],[Total WOA]]</f>
        <v>0</v>
      </c>
      <c r="AA2" s="53"/>
      <c r="AB2" s="55"/>
      <c r="AC2" s="55"/>
      <c r="AF2" s="7"/>
    </row>
    <row r="3" spans="1:32" ht="21" customHeight="1">
      <c r="AF3" s="7"/>
    </row>
    <row r="4" spans="1:32" ht="21" customHeight="1">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sheetData>
  <phoneticPr fontId="7" type="noConversion"/>
  <conditionalFormatting sqref="AA2:AC2">
    <cfRule type="containsText" dxfId="0" priority="43" operator="containsText" text="Empty">
      <formula>NOT(ISERROR(SEARCH("Empty",AA2)))</formula>
    </cfRule>
  </conditionalFormatting>
  <dataValidations xWindow="728" yWindow="453" count="13">
    <dataValidation type="list" allowBlank="1" showInputMessage="1" showErrorMessage="1" errorTitle="Invalid input" error="Select one value from the dropdown." promptTitle="Media Type" prompt="Select from the dropdown" sqref="G2" xr:uid="{7B81FE50-09DB-A148-812F-60DA996496FD}">
      <formula1>Media_Type</formula1>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D53C52C9-D01F-9B41-B5ED-3EB9216D179A}">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5624F65A-8BAA-E243-8925-51A4D5AD3AFC}">
      <formula1>46023</formula1>
      <formula2>46387</formula2>
    </dataValidation>
    <dataValidation type="custom" allowBlank="1" showInputMessage="1" showErrorMessage="1" errorTitle="Invalid input" error="Please enter your budget in 000's Euros to the cell." promptTitle="Total Budget in 000's Euros" prompt="Insert total budget in 000's Euros" sqref="L2" xr:uid="{FD271908-3479-544F-8468-AC6B1BD0F004}">
      <formula1>ISNUMBER(L2)</formula1>
    </dataValidation>
    <dataValidation type="custom" allowBlank="1" showInputMessage="1" showErrorMessage="1" errorTitle="Invalid input" error="Please enter your budget in 000's Euros to the cell." promptTitle="Monthly budget in 000's Euros" prompt="Insert monthly budget in 000's Euros" sqref="M2:X2" xr:uid="{1ED0756B-D039-E746-9AA4-C627416C16C5}">
      <formula1>ISNUMBER(M2)</formula1>
    </dataValidation>
    <dataValidation type="custom" allowBlank="1" showInputMessage="1" showErrorMessage="1" errorTitle="Invalid input" error="Please enter your total WOA for this burst and channel." promptTitle="WOA" prompt="Insert WOA for this line alone (burst / channel)" sqref="Y2" xr:uid="{04A3DD81-632A-5043-A679-C299A9BC6963}">
      <formula1>ISNUMBER(Y2)</formula1>
    </dataValidation>
    <dataValidation type="custom" allowBlank="1" showInputMessage="1" promptTitle="WOFF" prompt="Caculated field - don't fill (Total weeks - Total WOA)" sqref="Z2" xr:uid="{85DB9EA7-D889-8647-8C6D-51D8482A0B02}">
      <formula1>ISNUMBER(Z2)</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C62FEEBB-4CFA-A946-93FD-1D3EEA60EE56}"/>
    <dataValidation type="whole" operator="greaterThan" allowBlank="1" showInputMessage="1" showErrorMessage="1" errorTitle="Invalid input" error="Please insert a number in this field" promptTitle="Burst" prompt="Insert burst number" sqref="F2" xr:uid="{F2D260E2-FF59-3A4F-A7BE-9166826CB3CD}">
      <formula1>0</formula1>
    </dataValidation>
    <dataValidation type="list" allowBlank="1" showInputMessage="1" showErrorMessage="1" sqref="E2" xr:uid="{032E6BE0-6297-4278-B189-0F675B17196D}">
      <formula1>Campaign_Type</formula1>
    </dataValidation>
    <dataValidation type="custom" allowBlank="1" showInputMessage="1" showErrorMessage="1" errorTitle="Invalid input" error="TRPs only required for:_x000a_- Open TV,_x000a_- Paid TV" promptTitle="TRPs" prompt="TRPs only required for:_x000a_- Open TV,_x000a_- Paid TV" sqref="AA2" xr:uid="{CAB3B5B6-295B-7A44-BBBC-21BBF3B5933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ADCDBA70-BA64-CD42-927F-FA35C9EAE8ED}">
      <formula1>OR($H2="PM &amp; FF",$H2="Influencers Amplification",$H2="Other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C2" xr:uid="{A27D0F69-73F0-7341-B07E-7F10B60E0CF9}">
      <formula1>OR($H2="Paid TV",$H2="Open TV")</formula1>
    </dataValidation>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xWindow="728" yWindow="453" count="5">
        <x14:dataValidation type="list" allowBlank="1" showInputMessage="1" showErrorMessage="1" errorTitle="Invalid input" error="Select one value from the dropdown." promptTitle="Category" prompt="Select a category from the dropdown" xr:uid="{3A6AFAD8-8C5F-B64B-9464-CD0802A75D0E}">
          <x14:formula1>
            <xm:f>_xlfn.ANCHORARRAY('Nivea Std Values'!$F$6)</xm:f>
          </x14:formula1>
          <xm:sqref>A2</xm:sqref>
        </x14:dataValidation>
        <x14:dataValidation type="list" errorStyle="information" allowBlank="1" showInputMessage="1" showErrorMessage="1" errorTitle="Playbook ID" error="Playbook ID value outside Regional/Global campaign mapping. _x000a__x000a_You're allowed to proceed, but please ensure to confirm the correct value with Category, Comms or CDU team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xr:uid="{C822C196-E6B4-0E4C-8495-3DAEF51C239F}">
          <x14:formula1>
            <xm:f>OFFSET('Nivea Std Values'!$F$47,1,MATCH($C2,_xlfn.ANCHORARRAY('Nivea Std Values'!$F$47),0)-1,COUNTA(OFFSET('Nivea Std Values'!$F$47,1,MATCH($C2,_xlfn.ANCHORARRAY('Nivea Std Values'!$F$47),0)-1,20)),1)</xm:f>
          </x14:formula1>
          <xm:sqref>D2</xm:sqref>
        </x14:dataValidation>
        <x14:dataValidation type="list" allowBlank="1" showInputMessage="1" showErrorMessage="1" errorTitle="Invalid input" error="Select one value from the dropdown." promptTitle="Media SubType" prompt="Select from the dropdown" xr:uid="{C69DA64A-BDC4-B148-A65F-7453A7A9E941}">
          <x14:formula1>
            <xm:f>OFFSET('Media Std Values'!$D$4,1,MATCH($G2,_xlfn.ANCHORARRAY('Media Std Values'!$D$4),0)-1,COUNTA(OFFSET('Media Std Values'!$D$4,1,MATCH($G2,_xlfn.ANCHORARRAY('Media Std Values'!$D$4),0)-1,20)),1)</xm:f>
          </x14:formula1>
          <xm:sqref>H2</xm:sqref>
        </x14:dataValidation>
        <x14:dataValidation type="list" allowBlank="1" showInputMessage="1" showErrorMessage="1" promptTitle="Range" prompt="Select a range that's mapped to the category selected" xr:uid="{4CFE92E3-7B9C-1B4A-B28D-19EED7107336}">
          <x14:formula1>
            <xm:f>OFFSET('Nivea Std Values'!$F$6,1,MATCH($A2,_xlfn.ANCHORARRAY('Nivea Std Values'!$F$6),0)-1,COUNTA(OFFSET('Nivea Std Values'!$F$6,1,MATCH($A2,_xlfn.ANCHORARRAY('Nivea Std Values'!$F$6),0)-1,20)),1)</xm:f>
          </x14:formula1>
          <xm:sqref>B2</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44A53717-6309-7040-AD43-99EEFA045051}">
          <x14:formula1>
            <xm:f>OFFSET('Nivea Std Values'!$F$27,1,MATCH($B2,_xlfn.ANCHORARRAY('Nivea Std Values'!$F$27),0)-1,COUNTA(OFFSET('Nivea Std Values'!$F$27,1,MATCH($B2,_xlfn.ANCHORARRAY('Nivea Std Values'!$F$27),0)-1,20)),1)</xm:f>
          </x14:formula1>
          <xm:sqref>C2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5106-EAEF-4C69-B454-9FF6F6C0797B}">
  <sheetPr codeName="Sheet9"/>
  <dimension ref="A1:AB2"/>
  <sheetViews>
    <sheetView zoomScale="50" zoomScaleNormal="50" workbookViewId="0">
      <selection activeCell="E8" sqref="E8"/>
    </sheetView>
  </sheetViews>
  <sheetFormatPr defaultColWidth="10.4609375" defaultRowHeight="15.5"/>
  <cols>
    <col min="1" max="1" width="16.4609375" customWidth="1"/>
    <col min="2" max="2" width="18" style="7" customWidth="1"/>
    <col min="3" max="3" width="22.61328125" style="7" customWidth="1"/>
    <col min="4" max="6" width="19.84375" customWidth="1"/>
    <col min="7" max="7" width="14.15234375" customWidth="1"/>
    <col min="8" max="8" width="17.3828125" customWidth="1"/>
    <col min="9" max="9" width="18.61328125" customWidth="1"/>
    <col min="10" max="10" width="15.3828125" customWidth="1"/>
    <col min="11" max="11" width="17" style="7" customWidth="1"/>
    <col min="12" max="12" width="16" style="7" customWidth="1"/>
    <col min="13" max="13" width="15" style="7" customWidth="1"/>
    <col min="14" max="14" width="10.84375" style="7" customWidth="1"/>
    <col min="15" max="17" width="12.15234375" style="7" customWidth="1"/>
    <col min="18" max="21" width="16.15234375" style="7" customWidth="1"/>
    <col min="22" max="22" width="14.15234375" style="7" customWidth="1"/>
    <col min="23" max="23" width="16.15234375" style="7" customWidth="1"/>
    <col min="24" max="24" width="15.15234375" style="7" customWidth="1"/>
    <col min="25" max="25" width="15.61328125" style="7" customWidth="1"/>
    <col min="26" max="26" width="14.61328125" style="7" customWidth="1"/>
    <col min="27" max="27" width="17.15234375" style="7" customWidth="1"/>
    <col min="28" max="28" width="16.84375" style="7" customWidth="1"/>
    <col min="29" max="31" width="15.3828125" style="7" customWidth="1"/>
    <col min="32" max="33" width="18" style="7" customWidth="1"/>
    <col min="34" max="34" width="10.15234375" style="7" customWidth="1"/>
    <col min="35" max="38" width="8" style="7"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17.84375" style="7" bestFit="1" customWidth="1"/>
    <col min="48" max="48" width="20.84375" style="7" bestFit="1" customWidth="1"/>
    <col min="49" max="49" width="17.84375" style="7" bestFit="1" customWidth="1"/>
    <col min="50" max="50" width="20.84375" style="7" bestFit="1" customWidth="1"/>
    <col min="51" max="51" width="17.84375" style="7" bestFit="1" customWidth="1"/>
    <col min="52" max="52" width="20.84375" style="7" bestFit="1" customWidth="1"/>
    <col min="53" max="53" width="17.84375" style="7" bestFit="1" customWidth="1"/>
    <col min="54" max="54" width="20.84375" style="7" bestFit="1" customWidth="1"/>
    <col min="55" max="55" width="22.4609375" style="7" bestFit="1" customWidth="1"/>
    <col min="56" max="56" width="25.4609375" style="7" bestFit="1" customWidth="1"/>
    <col min="57" max="57" width="11.4609375" style="7" bestFit="1" customWidth="1"/>
    <col min="58" max="58" width="8.84375" style="7" bestFit="1" customWidth="1"/>
    <col min="59" max="59" width="10.4609375" style="7"/>
    <col min="60" max="60" width="11.3828125" style="7" bestFit="1" customWidth="1"/>
    <col min="61" max="61" width="10.4609375" style="7"/>
    <col min="62" max="62" width="11.3828125" style="7" bestFit="1" customWidth="1"/>
    <col min="63" max="63" width="8.4609375" style="7" bestFit="1" customWidth="1"/>
    <col min="64" max="16384" width="10.4609375" style="7"/>
  </cols>
  <sheetData>
    <row r="1" spans="1:28" ht="37" customHeight="1">
      <c r="A1" s="16" t="s">
        <v>9</v>
      </c>
      <c r="B1" s="16" t="s">
        <v>11</v>
      </c>
      <c r="C1" s="16" t="s">
        <v>13</v>
      </c>
      <c r="D1" s="96" t="s">
        <v>599</v>
      </c>
      <c r="E1" s="96" t="s">
        <v>600</v>
      </c>
      <c r="F1" s="96" t="s">
        <v>601</v>
      </c>
      <c r="G1" s="96" t="s">
        <v>602</v>
      </c>
      <c r="H1" s="96" t="s">
        <v>603</v>
      </c>
      <c r="I1" s="96" t="s">
        <v>157</v>
      </c>
      <c r="J1" s="96" t="s">
        <v>57</v>
      </c>
      <c r="K1" s="96" t="s">
        <v>604</v>
      </c>
      <c r="L1" s="96" t="s">
        <v>605</v>
      </c>
      <c r="M1" s="96" t="s">
        <v>606</v>
      </c>
      <c r="N1" s="96" t="s">
        <v>67</v>
      </c>
      <c r="O1" s="96" t="s">
        <v>69</v>
      </c>
      <c r="P1" s="96" t="s">
        <v>607</v>
      </c>
      <c r="Q1" s="96" t="s">
        <v>158</v>
      </c>
      <c r="R1" s="95" t="s">
        <v>159</v>
      </c>
      <c r="S1" s="95" t="s">
        <v>608</v>
      </c>
      <c r="T1" s="95" t="s">
        <v>609</v>
      </c>
      <c r="U1" s="95" t="s">
        <v>610</v>
      </c>
      <c r="V1" s="95" t="s">
        <v>611</v>
      </c>
      <c r="W1" s="95" t="s">
        <v>612</v>
      </c>
      <c r="X1" s="95" t="s">
        <v>613</v>
      </c>
      <c r="Y1" s="95" t="s">
        <v>614</v>
      </c>
      <c r="Z1" s="95" t="s">
        <v>615</v>
      </c>
      <c r="AA1" s="95" t="s">
        <v>616</v>
      </c>
      <c r="AB1" s="95" t="s">
        <v>617</v>
      </c>
    </row>
    <row r="2" spans="1:28" ht="21" customHeight="1">
      <c r="A2" s="48" t="str">
        <f>IFERROR(INDEX(Game_Plan_2026[Category],MATCH(Audience_Reach_2025[[#This Row],[Campaign]],Game_Plan_2026[Campaign],0)),"")</f>
        <v/>
      </c>
      <c r="B2" s="48" t="str">
        <f>IFERROR(INDEX(Game_Plan_2026[Range],MATCH(Audience_Reach_2025[[#This Row],[Campaign]],Game_Plan_2026[Campaign],0)),"")</f>
        <v/>
      </c>
      <c r="C2" s="48" cm="1">
        <f t="array" ref="C2">IFERROR(INDEX(_xlfn.UNIQUE(Game_Plan_2026[Campaign]),ROW()-ROW(Game_Plan_2026[#Headers])),"")</f>
        <v>0</v>
      </c>
      <c r="D2" s="47"/>
      <c r="E2" s="47"/>
      <c r="F2" s="47"/>
      <c r="G2" s="47"/>
      <c r="H2" s="48" t="str">
        <f>_xlfn.CONCAT(Audience_Reach_2025[[#This Row],[TV Demo Gender]]," ",Audience_Reach_2025[[#This Row],[TV Demo Min. Age]]," - ",Audience_Reach_2025[[#This Row],[TV Demo Max. Age]]," ",Audience_Reach_2025[[#This Row],[TV SEL]])</f>
        <v xml:space="preserve">  -  </v>
      </c>
      <c r="I2" s="122"/>
      <c r="J2" s="93"/>
      <c r="K2" s="60"/>
      <c r="L2" s="60"/>
      <c r="M2" s="117" t="str">
        <f>IFERROR(INDEX(TV_Targets[Sat Point],MATCH(Audience_Reach_2025[[#This Row],[Final TV Target (don''t fill)]],TV_Targets[FINAL],0)),"")</f>
        <v/>
      </c>
      <c r="N2" s="65"/>
      <c r="O2" s="67"/>
      <c r="P2" s="67"/>
      <c r="Q2" s="67"/>
      <c r="R2" s="67"/>
      <c r="S2" s="67" t="str">
        <f>IF(Audience_Reach_2025[[#This Row],[Is Digital target the same than TV?]]="Yes",Audience_Reach_2025[[#This Row],[TV Demo Gender]],"")</f>
        <v/>
      </c>
      <c r="T2" s="97" t="str">
        <f>IF(Audience_Reach_2025[[#This Row],[Is Digital target the same than TV?]]="Yes",Audience_Reach_2025[[#This Row],[TV Demo Min. Age]],"")</f>
        <v/>
      </c>
      <c r="U2" s="97" t="str">
        <f>IF(Audience_Reach_2025[[#This Row],[Is Digital target the same than TV?]]="Yes",Audience_Reach_2025[[#This Row],[TV Demo Max. Age]],"")</f>
        <v/>
      </c>
      <c r="V2" s="97"/>
      <c r="W2" s="9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 s="70"/>
      <c r="Y2" s="68"/>
      <c r="Z2" s="69"/>
      <c r="AA2" s="61">
        <f>Audience_Reach_2025[[#This Row],[Total Digital Planned R1+]]+Audience_Reach_2025[[#This Row],[Total TV Planned R1+ (%)]]-Audience_Reach_2025[[#This Row],[Total Digital Planned R1+]]*Audience_Reach_2025[[#This Row],[Total TV Planned R1+ (%)]]</f>
        <v>0</v>
      </c>
      <c r="AB2" s="60"/>
    </row>
  </sheetData>
  <phoneticPr fontId="7" type="noConversion"/>
  <dataValidations count="2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922EF629-DEA0-5748-80EA-14C92268DFC4}">
      <formula1>"F,M,BG"</formula1>
    </dataValidation>
    <dataValidation type="whole" allowBlank="1" showInputMessage="1" showErrorMessage="1" errorTitle="Invalid input" error="Please inser the correct minimum age for TV" promptTitle="TV Minimum Age" prompt="Minimum age for TV Target_x000a_" sqref="E2" xr:uid="{B77449A5-BB0A-344E-9878-ABEF4DD08F41}">
      <formula1>1</formula1>
      <formula2>70</formula2>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74E76A85-4C6C-BC49-AB43-C1773788DF52}"/>
    <dataValidation type="whole" operator="greaterThan" allowBlank="1" showInputMessage="1" showErrorMessage="1" errorTitle="Invalid input" error="Please input a valid number_x000a_" promptTitle="TV Target Size" prompt="Total target x TV penetration on target_x000a__x000a_" sqref="I2" xr:uid="{B94035EC-0B00-EA46-9458-409C5AB1D256}">
      <formula1>1</formula1>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532F4782-8F24-8F4B-8632-10A392C3DFC7}">
      <formula1>0</formula1>
    </dataValidation>
    <dataValidation type="decimal" allowBlank="1" showInputMessage="1" showErrorMessage="1" errorTitle="Invalid input" error="Please enter a % between 0 and 100%" promptTitle="TV Planned R1+ (in %)" prompt="Total TV reach in 1+ frequency for the campaign (all TV, incl Open and Paid)" sqref="K2" xr:uid="{592F2546-236C-5D46-A484-DF1E21003FFC}">
      <formula1>0</formula1>
      <formula2>1</formula2>
    </dataValidation>
    <dataValidation type="decimal" allowBlank="1" showInputMessage="1" showErrorMessage="1" errorTitle="Invalid input" error="Please enter a % between 0 and 100%" promptTitle="TV Planned R3+ (in %)" prompt="Total TV reach in 3+ frequency for the campaign (all TV, incl Open and Paid)" sqref="L2" xr:uid="{38549DEB-E4C3-3443-8778-90275342829B}">
      <formula1>0</formula1>
      <formula2>1</formula2>
    </dataValidation>
    <dataValidation type="list" allowBlank="1" showInputMessage="1" showErrorMessage="1" errorTitle="Invalid input" error="Select a currency from the dropdown value" promptTitle="Currency" prompt="Select one of the dropdown values" sqref="Q2" xr:uid="{C52585A4-5E9A-DC4F-A5DE-E6BA34EE2872}">
      <formula1>Currencies</formula1>
    </dataValidation>
    <dataValidation type="decimal" operator="greaterThan" allowBlank="1" showInputMessage="1" showErrorMessage="1" errorTitle="Invalid input" error="Please enter the correct CPP value" promptTitle="Avg '24 CPP" prompt="CPP value in Local or EUR (specify currency in column Q)" sqref="N2" xr:uid="{0D0DA707-F67F-3E4C-8EF1-399C1B9B9430}">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CADADD46-B8C6-F24F-B5F3-8C6DFC826565}">
      <formula1>0</formula1>
    </dataValidation>
    <dataValidation type="decimal" operator="greaterThan" allowBlank="1" showInputMessage="1" showErrorMessage="1" errorTitle="Invalid input" error="Please enter the correct CPP value" promptTitle="Avg '26 CPP" prompt="CPP value in Local or EUR (specify currency in column Q)" sqref="P2" xr:uid="{7D29E58F-2301-0A47-B750-1A3BF22C6AF7}">
      <formula1>0</formula1>
    </dataValidation>
    <dataValidation type="list" allowBlank="1" showInputMessage="1" showErrorMessage="1" errorTitle="Invalid input" error="Select Yes or No" prompt="Select Yes if both targets are equal. If Digital activation target is different, please input new values on columns S to V" sqref="R2" xr:uid="{2F71835B-4FA9-8E48-876D-8BA7488F179F}">
      <formula1>"Yes,No"</formula1>
    </dataValidation>
    <dataValidation allowBlank="1" showInputMessage="1" showErrorMessage="1" errorTitle="Invalid input" error="Select a currency from the dropdown value" sqref="W2" xr:uid="{06A14914-7785-8343-AD7C-AF7629186FC6}"/>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2B902F6A-7EC1-E741-AD75-95290A47842D}">
      <formula1>"F,M,BG"</formula1>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B097EB3A-DCE4-F44E-828A-117541EB16D9}">
      <formula1>1</formula1>
    </dataValidation>
    <dataValidation type="whole" allowBlank="1" showInputMessage="1" showErrorMessage="1" errorTitle="Invalid input" error="Please inser the correct minimum age for Digital" promptTitle="Digital Minimum Age" prompt="Minimum age for TV Target_x000a_" sqref="T2" xr:uid="{C31D418B-0547-AF4A-B7F0-E836F1807057}">
      <formula1>1</formula1>
      <formula2>70</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1818C051-FFEE-2E40-8266-4B695ED36CD0}"/>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0F6DAEB4-F41C-EB4A-BEC6-1803975BEA54}">
      <formula1>0</formula1>
      <formula2>1</formula2>
    </dataValidation>
    <dataValidation allowBlank="1" showInputMessage="1" showErrorMessage="1" promptTitle="Planned reach" prompt="Automatically calculated (sainsbury formula applied to Total TV and Digital R1+)_x000a__x000a_" sqref="AA2" xr:uid="{D46EA751-CBD3-ED45-9407-BF85E59CCB41}"/>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5DAC959F-039B-AD4A-8C59-148031992269}">
      <formula1>0</formula1>
      <formula2>1</formula2>
    </dataValidation>
    <dataValidation type="custom" allowBlank="1" showInputMessage="1" showErrorMessage="1" errorTitle="Invalid input" error="Please insert correct value (maximum age should be greater than minimum)" promptTitle="TV Maximum Age" prompt="Maximum age for TV Target_x000a_" sqref="F2" xr:uid="{FF7289B3-2788-5B45-987A-CA558F7CDEB7}">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03519FBE-45CF-B649-A173-C7ED34F8B5A9}">
      <formula1>$F2&gt;$E2</formula1>
    </dataValidation>
    <dataValidation type="custom" allowBlank="1" errorTitle="Invalid input" error="Please insert correct value (maximum age should be greater than minimum)" promptTitle="TV Maximum Age" prompt="Maximum age for TV Target_x000a_" sqref="H2" xr:uid="{BFB780AD-FBD9-9747-8A13-F48C5999AB15}">
      <formula1>$F2&gt;$E2</formula1>
    </dataValidation>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E4D157E8-2AD7-1647-A892-92924623BC01}">
      <formula1>0</formula1>
      <formula2>1</formula2>
    </dataValidation>
  </dataValidations>
  <pageMargins left="0.511811024" right="0.511811024" top="0.78740157499999996" bottom="0.78740157499999996" header="0.31496062000000002" footer="0.31496062000000002"/>
  <customProperties>
    <customPr name="_pios_id"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2EA2-9899-42AA-B8E3-D98E18076AA5}">
  <sheetPr codeName="Sheet10"/>
  <dimension ref="A1:E86"/>
  <sheetViews>
    <sheetView showGridLines="0" zoomScale="110" zoomScaleNormal="110" workbookViewId="0">
      <selection activeCell="F20" sqref="F20"/>
    </sheetView>
  </sheetViews>
  <sheetFormatPr defaultColWidth="10.4609375" defaultRowHeight="21" customHeight="1"/>
  <cols>
    <col min="1" max="1" width="24.61328125" customWidth="1"/>
    <col min="2" max="2" width="19.15234375" customWidth="1"/>
    <col min="3" max="3" width="23" style="7" customWidth="1"/>
    <col min="4" max="4" width="19" style="7" customWidth="1"/>
    <col min="5" max="5" width="30.61328125" style="7" customWidth="1"/>
    <col min="6" max="6" width="5.61328125" style="7" customWidth="1"/>
    <col min="7" max="16384" width="10.4609375" style="7"/>
  </cols>
  <sheetData>
    <row r="1" spans="1:5" ht="24" customHeight="1">
      <c r="A1" s="134" t="s">
        <v>160</v>
      </c>
      <c r="B1" s="134"/>
    </row>
    <row r="2" spans="1:5" ht="21" customHeight="1">
      <c r="A2" s="118" t="s">
        <v>161</v>
      </c>
      <c r="B2" s="11" t="s">
        <v>9</v>
      </c>
      <c r="C2" s="11" t="s">
        <v>162</v>
      </c>
      <c r="D2" s="11" t="s">
        <v>163</v>
      </c>
      <c r="E2" s="11" t="s">
        <v>164</v>
      </c>
    </row>
    <row r="3" spans="1:5" ht="21" customHeight="1">
      <c r="A3" s="48" t="s">
        <v>165</v>
      </c>
      <c r="B3" s="15" t="s">
        <v>99</v>
      </c>
      <c r="C3" s="15" t="s">
        <v>166</v>
      </c>
      <c r="D3" s="116"/>
      <c r="E3" s="116"/>
    </row>
    <row r="4" spans="1:5" ht="21" customHeight="1">
      <c r="A4" s="48" t="s">
        <v>165</v>
      </c>
      <c r="B4" s="48" t="s">
        <v>99</v>
      </c>
      <c r="C4" s="48" t="s">
        <v>167</v>
      </c>
      <c r="D4" s="48"/>
      <c r="E4" s="48"/>
    </row>
    <row r="5" spans="1:5" ht="21" customHeight="1">
      <c r="A5" s="48" t="s">
        <v>165</v>
      </c>
      <c r="B5" s="48" t="s">
        <v>99</v>
      </c>
      <c r="C5" s="48" t="s">
        <v>168</v>
      </c>
      <c r="D5" s="48"/>
      <c r="E5" s="48"/>
    </row>
    <row r="6" spans="1:5" ht="21" customHeight="1">
      <c r="A6" s="48" t="s">
        <v>165</v>
      </c>
      <c r="B6" s="48" t="s">
        <v>99</v>
      </c>
      <c r="C6" s="48" t="s">
        <v>169</v>
      </c>
      <c r="D6" s="48"/>
      <c r="E6" s="48"/>
    </row>
    <row r="7" spans="1:5" ht="21" customHeight="1">
      <c r="A7" s="48" t="s">
        <v>165</v>
      </c>
      <c r="B7" s="48" t="s">
        <v>99</v>
      </c>
      <c r="C7" s="120" t="s">
        <v>170</v>
      </c>
      <c r="D7" s="121"/>
      <c r="E7" s="121"/>
    </row>
    <row r="8" spans="1:5" ht="21" customHeight="1">
      <c r="A8" s="48" t="s">
        <v>165</v>
      </c>
      <c r="B8" s="48" t="s">
        <v>99</v>
      </c>
      <c r="C8" s="48" t="s">
        <v>171</v>
      </c>
      <c r="D8" s="48"/>
      <c r="E8" s="48"/>
    </row>
    <row r="9" spans="1:5" ht="21" customHeight="1">
      <c r="A9" s="48" t="s">
        <v>106</v>
      </c>
      <c r="B9" s="15" t="s">
        <v>99</v>
      </c>
      <c r="C9" s="15" t="s">
        <v>166</v>
      </c>
      <c r="D9" s="116"/>
      <c r="E9" s="116"/>
    </row>
    <row r="10" spans="1:5" ht="21" customHeight="1">
      <c r="A10" s="48" t="s">
        <v>106</v>
      </c>
      <c r="B10" s="48" t="s">
        <v>99</v>
      </c>
      <c r="C10" s="48" t="s">
        <v>167</v>
      </c>
      <c r="D10" s="48"/>
      <c r="E10" s="48"/>
    </row>
    <row r="11" spans="1:5" ht="21" customHeight="1">
      <c r="A11" s="48" t="s">
        <v>106</v>
      </c>
      <c r="B11" s="48" t="s">
        <v>99</v>
      </c>
      <c r="C11" s="48" t="s">
        <v>168</v>
      </c>
      <c r="D11" s="48"/>
      <c r="E11" s="48"/>
    </row>
    <row r="12" spans="1:5" ht="21" customHeight="1">
      <c r="A12" s="48" t="s">
        <v>106</v>
      </c>
      <c r="B12" s="48" t="s">
        <v>99</v>
      </c>
      <c r="C12" s="48" t="s">
        <v>169</v>
      </c>
      <c r="D12" s="48"/>
      <c r="E12" s="48"/>
    </row>
    <row r="13" spans="1:5" ht="21" customHeight="1">
      <c r="A13" s="48" t="s">
        <v>106</v>
      </c>
      <c r="B13" s="48" t="s">
        <v>99</v>
      </c>
      <c r="C13" s="120" t="s">
        <v>170</v>
      </c>
      <c r="D13" s="121"/>
      <c r="E13" s="121"/>
    </row>
    <row r="14" spans="1:5" ht="21" customHeight="1">
      <c r="A14" s="48" t="s">
        <v>106</v>
      </c>
      <c r="B14" s="48" t="s">
        <v>99</v>
      </c>
      <c r="C14" s="48" t="s">
        <v>171</v>
      </c>
      <c r="D14" s="48"/>
      <c r="E14" s="48"/>
    </row>
    <row r="15" spans="1:5" ht="21" customHeight="1">
      <c r="A15" s="48" t="s">
        <v>165</v>
      </c>
      <c r="B15" s="15" t="s">
        <v>117</v>
      </c>
      <c r="C15" s="15" t="s">
        <v>172</v>
      </c>
      <c r="D15" s="15"/>
      <c r="E15" s="15"/>
    </row>
    <row r="16" spans="1:5" ht="21" customHeight="1">
      <c r="A16" s="48" t="s">
        <v>165</v>
      </c>
      <c r="B16" s="48" t="s">
        <v>117</v>
      </c>
      <c r="C16" s="48" t="s">
        <v>167</v>
      </c>
      <c r="D16" s="48"/>
      <c r="E16" s="48"/>
    </row>
    <row r="17" spans="1:5" ht="21" customHeight="1">
      <c r="A17" s="48" t="s">
        <v>165</v>
      </c>
      <c r="B17" s="48" t="s">
        <v>117</v>
      </c>
      <c r="C17" s="48" t="s">
        <v>168</v>
      </c>
      <c r="D17" s="48"/>
      <c r="E17" s="48"/>
    </row>
    <row r="18" spans="1:5" ht="21" customHeight="1">
      <c r="A18" s="48" t="s">
        <v>165</v>
      </c>
      <c r="B18" s="48" t="s">
        <v>117</v>
      </c>
      <c r="C18" s="48" t="s">
        <v>169</v>
      </c>
      <c r="D18" s="48"/>
      <c r="E18" s="48"/>
    </row>
    <row r="19" spans="1:5" ht="21" customHeight="1">
      <c r="A19" s="48" t="s">
        <v>165</v>
      </c>
      <c r="B19" s="48" t="s">
        <v>117</v>
      </c>
      <c r="C19" s="120" t="s">
        <v>170</v>
      </c>
      <c r="D19" s="121"/>
      <c r="E19" s="121"/>
    </row>
    <row r="20" spans="1:5" ht="21" customHeight="1">
      <c r="A20" s="48" t="s">
        <v>165</v>
      </c>
      <c r="B20" s="48" t="s">
        <v>117</v>
      </c>
      <c r="C20" s="48" t="s">
        <v>171</v>
      </c>
      <c r="D20" s="48"/>
      <c r="E20" s="48"/>
    </row>
    <row r="21" spans="1:5" ht="21" customHeight="1">
      <c r="A21" s="48" t="s">
        <v>106</v>
      </c>
      <c r="B21" s="15" t="s">
        <v>117</v>
      </c>
      <c r="C21" s="15" t="s">
        <v>172</v>
      </c>
      <c r="D21" s="15"/>
      <c r="E21" s="15"/>
    </row>
    <row r="22" spans="1:5" ht="21" customHeight="1">
      <c r="A22" s="48" t="s">
        <v>106</v>
      </c>
      <c r="B22" s="48" t="s">
        <v>117</v>
      </c>
      <c r="C22" s="48" t="s">
        <v>167</v>
      </c>
      <c r="D22" s="48"/>
      <c r="E22" s="48"/>
    </row>
    <row r="23" spans="1:5" ht="21" customHeight="1">
      <c r="A23" s="48" t="s">
        <v>106</v>
      </c>
      <c r="B23" s="48" t="s">
        <v>117</v>
      </c>
      <c r="C23" s="48" t="s">
        <v>168</v>
      </c>
      <c r="D23" s="48"/>
      <c r="E23" s="48"/>
    </row>
    <row r="24" spans="1:5" ht="21" customHeight="1">
      <c r="A24" s="48" t="s">
        <v>106</v>
      </c>
      <c r="B24" s="48" t="s">
        <v>117</v>
      </c>
      <c r="C24" s="48" t="s">
        <v>169</v>
      </c>
      <c r="D24" s="48"/>
      <c r="E24" s="48"/>
    </row>
    <row r="25" spans="1:5" ht="21" customHeight="1">
      <c r="A25" s="48" t="s">
        <v>106</v>
      </c>
      <c r="B25" s="48" t="s">
        <v>117</v>
      </c>
      <c r="C25" s="120" t="s">
        <v>170</v>
      </c>
      <c r="D25" s="121"/>
      <c r="E25" s="121"/>
    </row>
    <row r="26" spans="1:5" ht="21" customHeight="1">
      <c r="A26" s="48" t="s">
        <v>106</v>
      </c>
      <c r="B26" s="48" t="s">
        <v>117</v>
      </c>
      <c r="C26" s="48" t="s">
        <v>171</v>
      </c>
      <c r="D26" s="48"/>
      <c r="E26" s="48"/>
    </row>
    <row r="27" spans="1:5" ht="21" customHeight="1">
      <c r="A27" s="48" t="s">
        <v>165</v>
      </c>
      <c r="B27" s="15" t="s">
        <v>130</v>
      </c>
      <c r="C27" s="15" t="s">
        <v>172</v>
      </c>
      <c r="D27" s="15"/>
      <c r="E27" s="15"/>
    </row>
    <row r="28" spans="1:5" ht="21" customHeight="1">
      <c r="A28" s="48" t="s">
        <v>165</v>
      </c>
      <c r="B28" s="48" t="s">
        <v>130</v>
      </c>
      <c r="C28" s="48" t="s">
        <v>167</v>
      </c>
      <c r="D28" s="48"/>
      <c r="E28" s="48"/>
    </row>
    <row r="29" spans="1:5" ht="21" customHeight="1">
      <c r="A29" s="48" t="s">
        <v>165</v>
      </c>
      <c r="B29" s="48" t="s">
        <v>130</v>
      </c>
      <c r="C29" s="48" t="s">
        <v>168</v>
      </c>
      <c r="D29" s="48"/>
      <c r="E29" s="48"/>
    </row>
    <row r="30" spans="1:5" ht="21" customHeight="1">
      <c r="A30" s="48" t="s">
        <v>165</v>
      </c>
      <c r="B30" s="48" t="s">
        <v>130</v>
      </c>
      <c r="C30" s="48" t="s">
        <v>169</v>
      </c>
      <c r="D30" s="48"/>
      <c r="E30" s="48"/>
    </row>
    <row r="31" spans="1:5" ht="21" customHeight="1">
      <c r="A31" s="48" t="s">
        <v>165</v>
      </c>
      <c r="B31" s="48" t="s">
        <v>130</v>
      </c>
      <c r="C31" s="120" t="s">
        <v>170</v>
      </c>
      <c r="D31" s="121"/>
      <c r="E31" s="121"/>
    </row>
    <row r="32" spans="1:5" ht="21" customHeight="1">
      <c r="A32" s="48" t="s">
        <v>165</v>
      </c>
      <c r="B32" s="48" t="s">
        <v>130</v>
      </c>
      <c r="C32" s="48" t="s">
        <v>171</v>
      </c>
      <c r="D32" s="48"/>
      <c r="E32" s="48"/>
    </row>
    <row r="33" spans="1:5" ht="21" customHeight="1">
      <c r="A33" s="48" t="s">
        <v>106</v>
      </c>
      <c r="B33" s="15" t="s">
        <v>130</v>
      </c>
      <c r="C33" s="15" t="s">
        <v>172</v>
      </c>
      <c r="D33" s="15"/>
      <c r="E33" s="15"/>
    </row>
    <row r="34" spans="1:5" ht="21" customHeight="1">
      <c r="A34" s="48" t="s">
        <v>106</v>
      </c>
      <c r="B34" s="48" t="s">
        <v>130</v>
      </c>
      <c r="C34" s="48" t="s">
        <v>167</v>
      </c>
      <c r="D34" s="48"/>
      <c r="E34" s="48"/>
    </row>
    <row r="35" spans="1:5" ht="21" customHeight="1">
      <c r="A35" s="48" t="s">
        <v>106</v>
      </c>
      <c r="B35" s="48" t="s">
        <v>130</v>
      </c>
      <c r="C35" s="48" t="s">
        <v>168</v>
      </c>
      <c r="D35" s="48"/>
      <c r="E35" s="48"/>
    </row>
    <row r="36" spans="1:5" ht="21" customHeight="1">
      <c r="A36" s="48" t="s">
        <v>106</v>
      </c>
      <c r="B36" s="48" t="s">
        <v>130</v>
      </c>
      <c r="C36" s="48" t="s">
        <v>169</v>
      </c>
      <c r="D36" s="48"/>
      <c r="E36" s="48"/>
    </row>
    <row r="37" spans="1:5" ht="21" customHeight="1">
      <c r="A37" s="48" t="s">
        <v>106</v>
      </c>
      <c r="B37" s="48" t="s">
        <v>130</v>
      </c>
      <c r="C37" s="120" t="s">
        <v>170</v>
      </c>
      <c r="D37" s="121"/>
      <c r="E37" s="121"/>
    </row>
    <row r="38" spans="1:5" ht="21" customHeight="1">
      <c r="A38" s="48" t="s">
        <v>106</v>
      </c>
      <c r="B38" s="48" t="s">
        <v>130</v>
      </c>
      <c r="C38" s="48" t="s">
        <v>171</v>
      </c>
      <c r="D38" s="48"/>
      <c r="E38" s="48"/>
    </row>
    <row r="39" spans="1:5" ht="21" customHeight="1">
      <c r="A39" s="48" t="s">
        <v>165</v>
      </c>
      <c r="B39" s="15" t="s">
        <v>114</v>
      </c>
      <c r="C39" s="15" t="s">
        <v>172</v>
      </c>
      <c r="D39" s="15"/>
      <c r="E39" s="15"/>
    </row>
    <row r="40" spans="1:5" ht="21" customHeight="1">
      <c r="A40" s="48" t="s">
        <v>165</v>
      </c>
      <c r="B40" s="48" t="s">
        <v>114</v>
      </c>
      <c r="C40" s="48" t="s">
        <v>167</v>
      </c>
      <c r="D40" s="48"/>
      <c r="E40" s="48"/>
    </row>
    <row r="41" spans="1:5" ht="21" customHeight="1">
      <c r="A41" s="48" t="s">
        <v>165</v>
      </c>
      <c r="B41" s="48" t="s">
        <v>114</v>
      </c>
      <c r="C41" s="48" t="s">
        <v>168</v>
      </c>
      <c r="D41" s="48"/>
      <c r="E41" s="48"/>
    </row>
    <row r="42" spans="1:5" ht="21" customHeight="1">
      <c r="A42" s="48" t="s">
        <v>165</v>
      </c>
      <c r="B42" s="48" t="s">
        <v>114</v>
      </c>
      <c r="C42" s="48" t="s">
        <v>169</v>
      </c>
      <c r="D42" s="48"/>
      <c r="E42" s="48"/>
    </row>
    <row r="43" spans="1:5" ht="21" customHeight="1">
      <c r="A43" s="48" t="s">
        <v>165</v>
      </c>
      <c r="B43" s="48" t="s">
        <v>114</v>
      </c>
      <c r="C43" s="120" t="s">
        <v>170</v>
      </c>
      <c r="D43" s="121"/>
      <c r="E43" s="121"/>
    </row>
    <row r="44" spans="1:5" ht="21" customHeight="1">
      <c r="A44" s="48" t="s">
        <v>165</v>
      </c>
      <c r="B44" s="48" t="s">
        <v>114</v>
      </c>
      <c r="C44" s="48" t="s">
        <v>171</v>
      </c>
      <c r="D44" s="48"/>
      <c r="E44" s="48"/>
    </row>
    <row r="45" spans="1:5" ht="21" customHeight="1">
      <c r="A45" s="48" t="s">
        <v>106</v>
      </c>
      <c r="B45" s="15" t="s">
        <v>114</v>
      </c>
      <c r="C45" s="15" t="s">
        <v>172</v>
      </c>
      <c r="D45" s="15"/>
      <c r="E45" s="15"/>
    </row>
    <row r="46" spans="1:5" ht="21" customHeight="1">
      <c r="A46" s="48" t="s">
        <v>106</v>
      </c>
      <c r="B46" s="48" t="s">
        <v>114</v>
      </c>
      <c r="C46" s="48" t="s">
        <v>167</v>
      </c>
      <c r="D46" s="48"/>
      <c r="E46" s="48"/>
    </row>
    <row r="47" spans="1:5" ht="21" customHeight="1">
      <c r="A47" s="48" t="s">
        <v>106</v>
      </c>
      <c r="B47" s="48" t="s">
        <v>114</v>
      </c>
      <c r="C47" s="48" t="s">
        <v>168</v>
      </c>
      <c r="D47" s="48"/>
      <c r="E47" s="48"/>
    </row>
    <row r="48" spans="1:5" ht="21" customHeight="1">
      <c r="A48" s="48" t="s">
        <v>106</v>
      </c>
      <c r="B48" s="48" t="s">
        <v>114</v>
      </c>
      <c r="C48" s="48" t="s">
        <v>169</v>
      </c>
      <c r="D48" s="48"/>
      <c r="E48" s="48"/>
    </row>
    <row r="49" spans="1:5" ht="21" customHeight="1">
      <c r="A49" s="48" t="s">
        <v>106</v>
      </c>
      <c r="B49" s="48" t="s">
        <v>114</v>
      </c>
      <c r="C49" s="120" t="s">
        <v>170</v>
      </c>
      <c r="D49" s="121"/>
      <c r="E49" s="121"/>
    </row>
    <row r="50" spans="1:5" ht="21" customHeight="1">
      <c r="A50" s="48" t="s">
        <v>106</v>
      </c>
      <c r="B50" s="48" t="s">
        <v>114</v>
      </c>
      <c r="C50" s="48" t="s">
        <v>171</v>
      </c>
      <c r="D50" s="48"/>
      <c r="E50" s="48"/>
    </row>
    <row r="51" spans="1:5" ht="21" customHeight="1">
      <c r="A51" s="48" t="s">
        <v>165</v>
      </c>
      <c r="B51" s="15" t="s">
        <v>173</v>
      </c>
      <c r="C51" s="15" t="s">
        <v>172</v>
      </c>
      <c r="D51" s="15"/>
      <c r="E51" s="15"/>
    </row>
    <row r="52" spans="1:5" ht="21" customHeight="1">
      <c r="A52" s="48" t="s">
        <v>165</v>
      </c>
      <c r="B52" s="48" t="s">
        <v>173</v>
      </c>
      <c r="C52" s="48" t="s">
        <v>167</v>
      </c>
      <c r="D52" s="48"/>
      <c r="E52" s="48"/>
    </row>
    <row r="53" spans="1:5" ht="21" customHeight="1">
      <c r="A53" s="48" t="s">
        <v>165</v>
      </c>
      <c r="B53" s="48" t="s">
        <v>173</v>
      </c>
      <c r="C53" s="48" t="s">
        <v>168</v>
      </c>
      <c r="D53" s="48"/>
      <c r="E53" s="48"/>
    </row>
    <row r="54" spans="1:5" ht="21" customHeight="1">
      <c r="A54" s="48" t="s">
        <v>165</v>
      </c>
      <c r="B54" s="48" t="s">
        <v>173</v>
      </c>
      <c r="C54" s="48" t="s">
        <v>169</v>
      </c>
      <c r="D54" s="48"/>
      <c r="E54" s="48"/>
    </row>
    <row r="55" spans="1:5" ht="21" customHeight="1">
      <c r="A55" s="48" t="s">
        <v>165</v>
      </c>
      <c r="B55" s="48" t="s">
        <v>173</v>
      </c>
      <c r="C55" s="120" t="s">
        <v>170</v>
      </c>
      <c r="D55" s="121"/>
      <c r="E55" s="121"/>
    </row>
    <row r="56" spans="1:5" ht="21" customHeight="1">
      <c r="A56" s="48" t="s">
        <v>165</v>
      </c>
      <c r="B56" s="48" t="s">
        <v>173</v>
      </c>
      <c r="C56" s="48" t="s">
        <v>171</v>
      </c>
      <c r="D56" s="48"/>
      <c r="E56" s="48"/>
    </row>
    <row r="57" spans="1:5" ht="21" customHeight="1">
      <c r="A57" s="48" t="s">
        <v>106</v>
      </c>
      <c r="B57" s="15" t="s">
        <v>173</v>
      </c>
      <c r="C57" s="15" t="s">
        <v>172</v>
      </c>
      <c r="D57" s="15"/>
      <c r="E57" s="15"/>
    </row>
    <row r="58" spans="1:5" ht="21" customHeight="1">
      <c r="A58" s="48" t="s">
        <v>106</v>
      </c>
      <c r="B58" s="48" t="s">
        <v>173</v>
      </c>
      <c r="C58" s="48" t="s">
        <v>167</v>
      </c>
      <c r="D58" s="48"/>
      <c r="E58" s="48"/>
    </row>
    <row r="59" spans="1:5" ht="21" customHeight="1">
      <c r="A59" s="48" t="s">
        <v>106</v>
      </c>
      <c r="B59" s="48" t="s">
        <v>173</v>
      </c>
      <c r="C59" s="48" t="s">
        <v>168</v>
      </c>
      <c r="D59" s="48"/>
      <c r="E59" s="48"/>
    </row>
    <row r="60" spans="1:5" ht="21" customHeight="1">
      <c r="A60" s="48" t="s">
        <v>106</v>
      </c>
      <c r="B60" s="48" t="s">
        <v>173</v>
      </c>
      <c r="C60" s="48" t="s">
        <v>169</v>
      </c>
      <c r="D60" s="48"/>
      <c r="E60" s="48"/>
    </row>
    <row r="61" spans="1:5" ht="21" customHeight="1">
      <c r="A61" s="48" t="s">
        <v>106</v>
      </c>
      <c r="B61" s="48" t="s">
        <v>173</v>
      </c>
      <c r="C61" s="120" t="s">
        <v>170</v>
      </c>
      <c r="D61" s="121"/>
      <c r="E61" s="121"/>
    </row>
    <row r="62" spans="1:5" ht="21" customHeight="1">
      <c r="A62" s="48" t="s">
        <v>106</v>
      </c>
      <c r="B62" s="48" t="s">
        <v>173</v>
      </c>
      <c r="C62" s="48" t="s">
        <v>171</v>
      </c>
      <c r="D62" s="48"/>
      <c r="E62" s="48"/>
    </row>
    <row r="63" spans="1:5" ht="21" customHeight="1">
      <c r="A63" s="48" t="s">
        <v>165</v>
      </c>
      <c r="B63" s="15" t="s">
        <v>174</v>
      </c>
      <c r="C63" s="15" t="s">
        <v>172</v>
      </c>
      <c r="D63" s="15"/>
      <c r="E63" s="15"/>
    </row>
    <row r="64" spans="1:5" ht="21" customHeight="1">
      <c r="A64" s="48" t="s">
        <v>165</v>
      </c>
      <c r="B64" s="48" t="s">
        <v>174</v>
      </c>
      <c r="C64" s="48" t="s">
        <v>167</v>
      </c>
      <c r="D64" s="48"/>
      <c r="E64" s="48"/>
    </row>
    <row r="65" spans="1:5" ht="21" customHeight="1">
      <c r="A65" s="48" t="s">
        <v>165</v>
      </c>
      <c r="B65" s="48" t="s">
        <v>174</v>
      </c>
      <c r="C65" s="48" t="s">
        <v>168</v>
      </c>
      <c r="D65" s="48"/>
      <c r="E65" s="48"/>
    </row>
    <row r="66" spans="1:5" ht="21" customHeight="1">
      <c r="A66" s="48" t="s">
        <v>165</v>
      </c>
      <c r="B66" s="48" t="s">
        <v>174</v>
      </c>
      <c r="C66" s="48" t="s">
        <v>169</v>
      </c>
      <c r="D66" s="48"/>
      <c r="E66" s="48"/>
    </row>
    <row r="67" spans="1:5" ht="21" customHeight="1">
      <c r="A67" s="48" t="s">
        <v>165</v>
      </c>
      <c r="B67" s="48" t="s">
        <v>174</v>
      </c>
      <c r="C67" s="120" t="s">
        <v>170</v>
      </c>
      <c r="D67" s="121"/>
      <c r="E67" s="121"/>
    </row>
    <row r="68" spans="1:5" ht="21" customHeight="1">
      <c r="A68" s="48" t="s">
        <v>165</v>
      </c>
      <c r="B68" s="48" t="s">
        <v>174</v>
      </c>
      <c r="C68" s="48" t="s">
        <v>171</v>
      </c>
      <c r="D68" s="48"/>
      <c r="E68" s="48"/>
    </row>
    <row r="69" spans="1:5" ht="21" customHeight="1">
      <c r="A69" s="48" t="s">
        <v>106</v>
      </c>
      <c r="B69" s="15" t="s">
        <v>174</v>
      </c>
      <c r="C69" s="15" t="s">
        <v>172</v>
      </c>
      <c r="D69" s="15"/>
      <c r="E69" s="15"/>
    </row>
    <row r="70" spans="1:5" ht="21" customHeight="1">
      <c r="A70" s="48" t="s">
        <v>106</v>
      </c>
      <c r="B70" s="48" t="s">
        <v>174</v>
      </c>
      <c r="C70" s="48" t="s">
        <v>167</v>
      </c>
      <c r="D70" s="48"/>
      <c r="E70" s="48"/>
    </row>
    <row r="71" spans="1:5" ht="21" customHeight="1">
      <c r="A71" s="48" t="s">
        <v>106</v>
      </c>
      <c r="B71" s="48" t="s">
        <v>174</v>
      </c>
      <c r="C71" s="48" t="s">
        <v>168</v>
      </c>
      <c r="D71" s="48"/>
      <c r="E71" s="48"/>
    </row>
    <row r="72" spans="1:5" ht="21" customHeight="1">
      <c r="A72" s="48" t="s">
        <v>106</v>
      </c>
      <c r="B72" s="48" t="s">
        <v>174</v>
      </c>
      <c r="C72" s="48" t="s">
        <v>169</v>
      </c>
      <c r="D72" s="48"/>
      <c r="E72" s="48"/>
    </row>
    <row r="73" spans="1:5" ht="21" customHeight="1">
      <c r="A73" s="48" t="s">
        <v>106</v>
      </c>
      <c r="B73" s="48" t="s">
        <v>174</v>
      </c>
      <c r="C73" s="120" t="s">
        <v>170</v>
      </c>
      <c r="D73" s="121"/>
      <c r="E73" s="121"/>
    </row>
    <row r="74" spans="1:5" ht="21" customHeight="1">
      <c r="A74" s="48" t="s">
        <v>106</v>
      </c>
      <c r="B74" s="48" t="s">
        <v>174</v>
      </c>
      <c r="C74" s="48" t="s">
        <v>171</v>
      </c>
      <c r="D74" s="48"/>
      <c r="E74" s="48"/>
    </row>
    <row r="75" spans="1:5" ht="21" customHeight="1">
      <c r="A75" s="48" t="s">
        <v>165</v>
      </c>
      <c r="B75" s="15" t="s">
        <v>138</v>
      </c>
      <c r="C75" s="15" t="s">
        <v>172</v>
      </c>
      <c r="D75" s="15"/>
      <c r="E75" s="15"/>
    </row>
    <row r="76" spans="1:5" ht="21" customHeight="1">
      <c r="A76" s="48" t="s">
        <v>165</v>
      </c>
      <c r="B76" s="48" t="s">
        <v>138</v>
      </c>
      <c r="C76" s="48" t="s">
        <v>167</v>
      </c>
      <c r="D76" s="48"/>
      <c r="E76" s="48"/>
    </row>
    <row r="77" spans="1:5" ht="21" customHeight="1">
      <c r="A77" s="48" t="s">
        <v>165</v>
      </c>
      <c r="B77" s="48" t="s">
        <v>138</v>
      </c>
      <c r="C77" s="48" t="s">
        <v>168</v>
      </c>
      <c r="D77" s="48"/>
      <c r="E77" s="48"/>
    </row>
    <row r="78" spans="1:5" ht="21" customHeight="1">
      <c r="A78" s="48" t="s">
        <v>165</v>
      </c>
      <c r="B78" s="48" t="s">
        <v>138</v>
      </c>
      <c r="C78" s="48" t="s">
        <v>169</v>
      </c>
      <c r="D78" s="48"/>
      <c r="E78" s="48"/>
    </row>
    <row r="79" spans="1:5" ht="21" customHeight="1">
      <c r="A79" s="48" t="s">
        <v>165</v>
      </c>
      <c r="B79" s="48" t="s">
        <v>138</v>
      </c>
      <c r="C79" s="120" t="s">
        <v>170</v>
      </c>
      <c r="D79" s="121"/>
      <c r="E79" s="121"/>
    </row>
    <row r="80" spans="1:5" ht="21" customHeight="1">
      <c r="A80" s="48" t="s">
        <v>165</v>
      </c>
      <c r="B80" s="48" t="s">
        <v>138</v>
      </c>
      <c r="C80" s="48" t="s">
        <v>171</v>
      </c>
      <c r="D80" s="48"/>
      <c r="E80" s="48"/>
    </row>
    <row r="81" spans="1:5" ht="21" customHeight="1">
      <c r="A81" s="48" t="s">
        <v>106</v>
      </c>
      <c r="B81" s="48" t="s">
        <v>138</v>
      </c>
      <c r="C81" s="15" t="s">
        <v>172</v>
      </c>
      <c r="D81" s="48"/>
      <c r="E81" s="48"/>
    </row>
    <row r="82" spans="1:5" ht="21" customHeight="1">
      <c r="A82" s="48" t="s">
        <v>106</v>
      </c>
      <c r="B82" s="48" t="s">
        <v>138</v>
      </c>
      <c r="C82" s="48" t="s">
        <v>167</v>
      </c>
      <c r="D82" s="48"/>
      <c r="E82" s="48"/>
    </row>
    <row r="83" spans="1:5" ht="21" customHeight="1">
      <c r="A83" s="48" t="s">
        <v>106</v>
      </c>
      <c r="B83" s="48" t="s">
        <v>138</v>
      </c>
      <c r="C83" s="48" t="s">
        <v>168</v>
      </c>
      <c r="D83" s="48"/>
      <c r="E83" s="48"/>
    </row>
    <row r="84" spans="1:5" ht="21" customHeight="1">
      <c r="A84" s="48" t="s">
        <v>106</v>
      </c>
      <c r="B84" s="48" t="s">
        <v>138</v>
      </c>
      <c r="C84" s="48" t="s">
        <v>169</v>
      </c>
      <c r="D84" s="48"/>
      <c r="E84" s="48"/>
    </row>
    <row r="85" spans="1:5" ht="21" customHeight="1">
      <c r="A85" s="48" t="s">
        <v>106</v>
      </c>
      <c r="B85" s="48" t="s">
        <v>138</v>
      </c>
      <c r="C85" s="119" t="s">
        <v>170</v>
      </c>
      <c r="D85" s="48"/>
      <c r="E85" s="48"/>
    </row>
    <row r="86" spans="1:5" ht="21" customHeight="1">
      <c r="A86" s="48" t="s">
        <v>106</v>
      </c>
      <c r="B86" s="48" t="s">
        <v>138</v>
      </c>
      <c r="C86" s="48" t="s">
        <v>171</v>
      </c>
      <c r="D86" s="48"/>
      <c r="E86" s="48"/>
    </row>
  </sheetData>
  <mergeCells count="1">
    <mergeCell ref="A1:B1"/>
  </mergeCells>
  <dataValidations count="1">
    <dataValidation allowBlank="1" showInputMessage="1" showErrorMessage="1" errorTitle="Message from the Regional Team" error="Please select one of the drop-down values" sqref="B3:B86" xr:uid="{37A99560-B9B9-4CBC-9E5E-6806FCB73918}"/>
  </dataValidations>
  <pageMargins left="0.7" right="0.7" top="0.75" bottom="0.75" header="0.3" footer="0.3"/>
  <customProperties>
    <customPr name="_pios_id" r:id="rId1"/>
  </customPropertie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4609375" defaultRowHeight="15.5"/>
  <cols>
    <col min="1" max="1" width="13.4609375" style="7" customWidth="1"/>
    <col min="2" max="2" width="14.3828125" style="7" customWidth="1"/>
    <col min="3" max="3" width="14.15234375" customWidth="1"/>
    <col min="4" max="4" width="12.4609375" customWidth="1"/>
    <col min="5" max="5" width="25.3828125" customWidth="1"/>
    <col min="6" max="6" width="15.4609375" customWidth="1"/>
    <col min="7" max="7" width="3.84375" customWidth="1"/>
    <col min="8" max="8" width="10.4609375" customWidth="1"/>
    <col min="9" max="10" width="14.15234375" customWidth="1"/>
    <col min="11" max="22" width="10" style="7" customWidth="1"/>
    <col min="23" max="28" width="10.4609375" style="7"/>
    <col min="30" max="16384" width="10.4609375" style="7"/>
  </cols>
  <sheetData>
    <row r="1" spans="1:51">
      <c r="A1" s="135" t="s">
        <v>175</v>
      </c>
      <c r="B1" s="135"/>
      <c r="C1" s="135"/>
      <c r="D1" s="135"/>
      <c r="E1" s="135"/>
      <c r="F1" s="135"/>
      <c r="G1" s="98"/>
      <c r="I1" s="101" t="str" cm="1">
        <f t="array" ref="I1">TRANSPOSE(_xlfn.UNIQUE(TV_Targets[FINAL]))</f>
        <v xml:space="preserve">  -  </v>
      </c>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51">
      <c r="A2" s="98" t="s">
        <v>176</v>
      </c>
      <c r="B2" s="98" t="s">
        <v>177</v>
      </c>
      <c r="C2" s="98" t="s">
        <v>178</v>
      </c>
      <c r="D2" s="98" t="s">
        <v>179</v>
      </c>
      <c r="E2" s="98" t="s">
        <v>180</v>
      </c>
      <c r="F2" s="98" t="s">
        <v>181</v>
      </c>
      <c r="G2" s="98"/>
      <c r="H2" s="99" t="s">
        <v>182</v>
      </c>
      <c r="I2" s="103" t="s">
        <v>40</v>
      </c>
      <c r="J2" s="103" t="s">
        <v>40</v>
      </c>
      <c r="K2" s="103" t="s">
        <v>40</v>
      </c>
      <c r="L2" s="103" t="s">
        <v>40</v>
      </c>
      <c r="M2" s="103" t="s">
        <v>40</v>
      </c>
      <c r="N2" s="103" t="s">
        <v>40</v>
      </c>
      <c r="O2" s="103" t="s">
        <v>40</v>
      </c>
      <c r="P2" s="103" t="s">
        <v>40</v>
      </c>
      <c r="Q2" s="103" t="s">
        <v>40</v>
      </c>
      <c r="R2" s="103" t="s">
        <v>40</v>
      </c>
      <c r="S2" s="103" t="s">
        <v>40</v>
      </c>
      <c r="T2" s="103" t="s">
        <v>40</v>
      </c>
      <c r="U2" s="103" t="s">
        <v>40</v>
      </c>
      <c r="V2" s="103" t="s">
        <v>40</v>
      </c>
      <c r="W2" s="103" t="s">
        <v>40</v>
      </c>
      <c r="X2" s="103" t="s">
        <v>40</v>
      </c>
      <c r="Y2" s="103" t="s">
        <v>40</v>
      </c>
      <c r="Z2" s="103" t="s">
        <v>40</v>
      </c>
      <c r="AA2" s="103" t="s">
        <v>40</v>
      </c>
      <c r="AB2" s="103" t="s">
        <v>40</v>
      </c>
      <c r="AC2" s="103" t="s">
        <v>40</v>
      </c>
      <c r="AD2" s="103" t="s">
        <v>40</v>
      </c>
      <c r="AE2" s="103" t="s">
        <v>40</v>
      </c>
      <c r="AF2" s="103" t="s">
        <v>40</v>
      </c>
      <c r="AG2" s="103" t="s">
        <v>40</v>
      </c>
      <c r="AL2" s="136" t="s">
        <v>183</v>
      </c>
      <c r="AM2" s="136"/>
      <c r="AN2" s="136"/>
      <c r="AO2" s="136"/>
      <c r="AP2" s="136"/>
      <c r="AQ2" s="136"/>
      <c r="AR2" s="136"/>
      <c r="AS2" s="136"/>
      <c r="AT2" s="136"/>
      <c r="AU2" s="136"/>
      <c r="AV2" s="136"/>
      <c r="AW2" s="136"/>
      <c r="AX2" s="136"/>
      <c r="AY2" s="136"/>
    </row>
    <row r="3" spans="1:51">
      <c r="A3" s="62"/>
      <c r="B3" s="62"/>
      <c r="C3" s="63"/>
      <c r="D3" s="63"/>
      <c r="E3" s="63" t="str">
        <f>_xlfn.CONCAT(TV_Targets[[#This Row],[GENDER]]," ",TV_Targets[[#This Row],[MIN. AGE]]," - ",TV_Targets[[#This Row],[MAX. AGE]]," ",TV_Targets[[#This Row],[SEL]])</f>
        <v xml:space="preserve">  -  </v>
      </c>
      <c r="F3" s="100" t="str">
        <f>IFERROR(INDEX($I$31:$AG$31,MATCH(TV_Targets[[#This Row],[FINAL]],$I$1:$V$1,0)),"")</f>
        <v/>
      </c>
      <c r="G3" s="63"/>
      <c r="H3">
        <v>100</v>
      </c>
      <c r="I3" s="123"/>
      <c r="J3" s="114"/>
      <c r="K3" s="104"/>
      <c r="L3" s="104"/>
      <c r="M3" s="104"/>
      <c r="N3" s="104"/>
      <c r="O3" s="104"/>
      <c r="P3" s="104"/>
      <c r="Q3" s="104"/>
      <c r="R3" s="104"/>
      <c r="S3" s="104"/>
      <c r="T3" s="104"/>
      <c r="U3" s="104"/>
      <c r="V3" s="104"/>
      <c r="W3" s="106"/>
      <c r="X3" s="106"/>
      <c r="Y3" s="106"/>
      <c r="Z3" s="106"/>
      <c r="AA3" s="106"/>
      <c r="AB3" s="106"/>
      <c r="AC3" s="105"/>
      <c r="AD3" s="106"/>
      <c r="AE3" s="106"/>
      <c r="AF3" s="106"/>
      <c r="AG3" s="106"/>
      <c r="AL3" s="126">
        <f t="shared" ref="AL3:AL30" si="0">IF(I3=I$31,I3,NA())</f>
        <v>0</v>
      </c>
      <c r="AM3" s="126">
        <f t="shared" ref="AM3:AM30" si="1">IF(J3=J$31,J3,NA())</f>
        <v>0</v>
      </c>
      <c r="AN3" s="126">
        <f t="shared" ref="AN3:AN30" si="2">IF(K3=K$31,K3,NA())</f>
        <v>0</v>
      </c>
      <c r="AO3" s="126">
        <f t="shared" ref="AO3:AO30" si="3">IF(L3=L$31,L3,NA())</f>
        <v>0</v>
      </c>
      <c r="AP3" s="126">
        <f t="shared" ref="AP3:AP30" si="4">IF(M3=M$31,M3,NA())</f>
        <v>0</v>
      </c>
      <c r="AQ3" s="126">
        <f t="shared" ref="AQ3:AQ30" si="5">IF(N3=N$31,N3,NA())</f>
        <v>0</v>
      </c>
      <c r="AR3" s="126">
        <f t="shared" ref="AR3:AR30" si="6">IF(O3=O$31,O3,NA())</f>
        <v>0</v>
      </c>
      <c r="AS3" s="126">
        <f t="shared" ref="AS3:AS30" si="7">IF(P3=P$31,P3,NA())</f>
        <v>0</v>
      </c>
      <c r="AT3" s="126">
        <f t="shared" ref="AT3:AT30" si="8">IF(Q3=Q$31,Q3,NA())</f>
        <v>0</v>
      </c>
      <c r="AU3" s="126">
        <f t="shared" ref="AU3:AU30" si="9">IF(R3=R$31,R3,NA())</f>
        <v>0</v>
      </c>
      <c r="AV3" s="126">
        <f t="shared" ref="AV3:AV30" si="10">IF(S3=S$31,S3,NA())</f>
        <v>0</v>
      </c>
      <c r="AW3" s="126">
        <f t="shared" ref="AW3:AW30" si="11">IF(T3=T$31,T3,NA())</f>
        <v>0</v>
      </c>
      <c r="AX3" s="126">
        <f t="shared" ref="AX3:AX30" si="12">IF(U3=U$31,U3,NA())</f>
        <v>0</v>
      </c>
      <c r="AY3" s="126">
        <f t="shared" ref="AY3:AY30" si="13">IF(V3=V$31,V3,NA())</f>
        <v>0</v>
      </c>
    </row>
    <row r="4" spans="1:51">
      <c r="A4" s="62"/>
      <c r="B4" s="62"/>
      <c r="C4" s="63"/>
      <c r="D4" s="63"/>
      <c r="E4" s="63" t="str">
        <f>_xlfn.CONCAT(TV_Targets[[#This Row],[GENDER]]," ",TV_Targets[[#This Row],[MIN. AGE]]," - ",TV_Targets[[#This Row],[MAX. AGE]]," ",TV_Targets[[#This Row],[SEL]])</f>
        <v xml:space="preserve">  -  </v>
      </c>
      <c r="F4" s="100" t="str">
        <f>IFERROR(INDEX($I$31:$U$31,MATCH(TV_Targets[[#This Row],[FINAL]],$I$1:$V$1,0)),"")</f>
        <v/>
      </c>
      <c r="G4" s="63"/>
      <c r="H4">
        <v>150</v>
      </c>
      <c r="I4" s="123"/>
      <c r="J4" s="114"/>
      <c r="K4" s="104"/>
      <c r="L4" s="104"/>
      <c r="M4" s="104"/>
      <c r="N4" s="104"/>
      <c r="O4" s="104"/>
      <c r="P4" s="104"/>
      <c r="Q4" s="104"/>
      <c r="R4" s="104"/>
      <c r="S4" s="104"/>
      <c r="T4" s="104"/>
      <c r="U4" s="104"/>
      <c r="V4" s="104"/>
      <c r="W4" s="106"/>
      <c r="X4" s="106"/>
      <c r="Y4" s="106"/>
      <c r="Z4" s="106"/>
      <c r="AA4" s="106"/>
      <c r="AB4" s="106"/>
      <c r="AC4" s="105"/>
      <c r="AD4" s="106"/>
      <c r="AE4" s="106"/>
      <c r="AF4" s="106"/>
      <c r="AG4" s="106"/>
      <c r="AL4" s="126">
        <f t="shared" si="0"/>
        <v>0</v>
      </c>
      <c r="AM4" s="126">
        <f t="shared" si="1"/>
        <v>0</v>
      </c>
      <c r="AN4" s="126">
        <f t="shared" si="2"/>
        <v>0</v>
      </c>
      <c r="AO4" s="126">
        <f t="shared" si="3"/>
        <v>0</v>
      </c>
      <c r="AP4" s="126">
        <f t="shared" si="4"/>
        <v>0</v>
      </c>
      <c r="AQ4" s="126">
        <f t="shared" si="5"/>
        <v>0</v>
      </c>
      <c r="AR4" s="126">
        <f t="shared" si="6"/>
        <v>0</v>
      </c>
      <c r="AS4" s="126">
        <f t="shared" si="7"/>
        <v>0</v>
      </c>
      <c r="AT4" s="126">
        <f t="shared" si="8"/>
        <v>0</v>
      </c>
      <c r="AU4" s="126">
        <f t="shared" si="9"/>
        <v>0</v>
      </c>
      <c r="AV4" s="126">
        <f t="shared" si="10"/>
        <v>0</v>
      </c>
      <c r="AW4" s="126">
        <f t="shared" si="11"/>
        <v>0</v>
      </c>
      <c r="AX4" s="126">
        <f t="shared" si="12"/>
        <v>0</v>
      </c>
      <c r="AY4" s="126">
        <f t="shared" si="13"/>
        <v>0</v>
      </c>
    </row>
    <row r="5" spans="1:51">
      <c r="A5" s="62"/>
      <c r="B5" s="62"/>
      <c r="C5" s="63"/>
      <c r="D5" s="63"/>
      <c r="E5" s="63" t="str">
        <f>_xlfn.CONCAT(TV_Targets[[#This Row],[GENDER]]," ",TV_Targets[[#This Row],[MIN. AGE]]," - ",TV_Targets[[#This Row],[MAX. AGE]]," ",TV_Targets[[#This Row],[SEL]])</f>
        <v xml:space="preserve">  -  </v>
      </c>
      <c r="F5" s="100" t="str">
        <f>IFERROR(INDEX($I$31:$U$31,MATCH(TV_Targets[[#This Row],[FINAL]],$I$1:$V$1,0)),"")</f>
        <v/>
      </c>
      <c r="G5" s="63"/>
      <c r="H5">
        <v>200</v>
      </c>
      <c r="I5" s="123"/>
      <c r="J5" s="114"/>
      <c r="K5" s="104"/>
      <c r="L5" s="104"/>
      <c r="M5" s="104"/>
      <c r="N5" s="104"/>
      <c r="O5" s="104"/>
      <c r="P5" s="104"/>
      <c r="Q5" s="104"/>
      <c r="R5" s="104"/>
      <c r="S5" s="104"/>
      <c r="T5" s="104"/>
      <c r="U5" s="104"/>
      <c r="V5" s="104"/>
      <c r="W5" s="106"/>
      <c r="X5" s="106"/>
      <c r="Y5" s="106"/>
      <c r="Z5" s="106"/>
      <c r="AA5" s="106"/>
      <c r="AB5" s="106"/>
      <c r="AC5" s="105"/>
      <c r="AD5" s="106"/>
      <c r="AE5" s="106"/>
      <c r="AF5" s="106"/>
      <c r="AG5" s="106"/>
      <c r="AL5" s="126">
        <f t="shared" si="0"/>
        <v>0</v>
      </c>
      <c r="AM5" s="126">
        <f t="shared" si="1"/>
        <v>0</v>
      </c>
      <c r="AN5" s="126">
        <f t="shared" si="2"/>
        <v>0</v>
      </c>
      <c r="AO5" s="126">
        <f t="shared" si="3"/>
        <v>0</v>
      </c>
      <c r="AP5" s="126">
        <f t="shared" si="4"/>
        <v>0</v>
      </c>
      <c r="AQ5" s="126">
        <f t="shared" si="5"/>
        <v>0</v>
      </c>
      <c r="AR5" s="126">
        <f t="shared" si="6"/>
        <v>0</v>
      </c>
      <c r="AS5" s="126">
        <f t="shared" si="7"/>
        <v>0</v>
      </c>
      <c r="AT5" s="126">
        <f t="shared" si="8"/>
        <v>0</v>
      </c>
      <c r="AU5" s="126">
        <f t="shared" si="9"/>
        <v>0</v>
      </c>
      <c r="AV5" s="126">
        <f t="shared" si="10"/>
        <v>0</v>
      </c>
      <c r="AW5" s="126">
        <f t="shared" si="11"/>
        <v>0</v>
      </c>
      <c r="AX5" s="126">
        <f t="shared" si="12"/>
        <v>0</v>
      </c>
      <c r="AY5" s="126">
        <f t="shared" si="13"/>
        <v>0</v>
      </c>
    </row>
    <row r="6" spans="1:51">
      <c r="A6" s="62"/>
      <c r="B6" s="62"/>
      <c r="C6" s="63"/>
      <c r="D6" s="63"/>
      <c r="E6" s="63" t="str">
        <f>_xlfn.CONCAT(TV_Targets[[#This Row],[GENDER]]," ",TV_Targets[[#This Row],[MIN. AGE]]," - ",TV_Targets[[#This Row],[MAX. AGE]]," ",TV_Targets[[#This Row],[SEL]])</f>
        <v xml:space="preserve">  -  </v>
      </c>
      <c r="F6" s="100" t="str">
        <f>IFERROR(INDEX($I$31:$U$31,MATCH(TV_Targets[[#This Row],[FINAL]],$I$1:$V$1,0)),"")</f>
        <v/>
      </c>
      <c r="G6" s="63"/>
      <c r="H6">
        <v>250</v>
      </c>
      <c r="I6" s="123"/>
      <c r="J6" s="114"/>
      <c r="K6" s="104"/>
      <c r="L6" s="104"/>
      <c r="M6" s="104"/>
      <c r="N6" s="104"/>
      <c r="O6" s="104"/>
      <c r="P6" s="104"/>
      <c r="Q6" s="104"/>
      <c r="R6" s="104"/>
      <c r="S6" s="104"/>
      <c r="T6" s="104"/>
      <c r="U6" s="104"/>
      <c r="V6" s="104"/>
      <c r="W6" s="106"/>
      <c r="X6" s="106"/>
      <c r="Y6" s="106"/>
      <c r="Z6" s="106"/>
      <c r="AA6" s="106"/>
      <c r="AB6" s="106"/>
      <c r="AC6" s="105"/>
      <c r="AD6" s="106"/>
      <c r="AE6" s="106"/>
      <c r="AF6" s="106"/>
      <c r="AG6" s="106"/>
      <c r="AL6" s="126">
        <f t="shared" si="0"/>
        <v>0</v>
      </c>
      <c r="AM6" s="126">
        <f t="shared" si="1"/>
        <v>0</v>
      </c>
      <c r="AN6" s="126">
        <f t="shared" si="2"/>
        <v>0</v>
      </c>
      <c r="AO6" s="126">
        <f t="shared" si="3"/>
        <v>0</v>
      </c>
      <c r="AP6" s="126">
        <f t="shared" si="4"/>
        <v>0</v>
      </c>
      <c r="AQ6" s="126">
        <f t="shared" si="5"/>
        <v>0</v>
      </c>
      <c r="AR6" s="126">
        <f t="shared" si="6"/>
        <v>0</v>
      </c>
      <c r="AS6" s="126">
        <f t="shared" si="7"/>
        <v>0</v>
      </c>
      <c r="AT6" s="126">
        <f t="shared" si="8"/>
        <v>0</v>
      </c>
      <c r="AU6" s="126">
        <f t="shared" si="9"/>
        <v>0</v>
      </c>
      <c r="AV6" s="126">
        <f t="shared" si="10"/>
        <v>0</v>
      </c>
      <c r="AW6" s="126">
        <f t="shared" si="11"/>
        <v>0</v>
      </c>
      <c r="AX6" s="126">
        <f t="shared" si="12"/>
        <v>0</v>
      </c>
      <c r="AY6" s="126">
        <f t="shared" si="13"/>
        <v>0</v>
      </c>
    </row>
    <row r="7" spans="1:51">
      <c r="A7" s="62"/>
      <c r="B7" s="62"/>
      <c r="C7" s="63"/>
      <c r="D7" s="63"/>
      <c r="E7" s="63" t="str">
        <f>_xlfn.CONCAT(TV_Targets[[#This Row],[GENDER]]," ",TV_Targets[[#This Row],[MIN. AGE]]," - ",TV_Targets[[#This Row],[MAX. AGE]]," ",TV_Targets[[#This Row],[SEL]])</f>
        <v xml:space="preserve">  -  </v>
      </c>
      <c r="F7" s="100" t="str">
        <f>IFERROR(INDEX($I$31:$U$31,MATCH(TV_Targets[[#This Row],[FINAL]],$I$1:$V$1,0)),"")</f>
        <v/>
      </c>
      <c r="G7" s="63"/>
      <c r="H7">
        <v>300</v>
      </c>
      <c r="I7" s="123"/>
      <c r="J7" s="114"/>
      <c r="K7" s="104"/>
      <c r="L7" s="104"/>
      <c r="M7" s="104"/>
      <c r="N7" s="104"/>
      <c r="O7" s="104"/>
      <c r="P7" s="104"/>
      <c r="Q7" s="104"/>
      <c r="R7" s="104"/>
      <c r="S7" s="104"/>
      <c r="T7" s="104"/>
      <c r="U7" s="104"/>
      <c r="V7" s="104"/>
      <c r="W7" s="106"/>
      <c r="X7" s="106"/>
      <c r="Y7" s="106"/>
      <c r="Z7" s="106"/>
      <c r="AA7" s="106"/>
      <c r="AB7" s="106"/>
      <c r="AC7" s="105"/>
      <c r="AD7" s="106"/>
      <c r="AE7" s="106"/>
      <c r="AF7" s="106"/>
      <c r="AG7" s="106"/>
      <c r="AL7" s="126">
        <f t="shared" si="0"/>
        <v>0</v>
      </c>
      <c r="AM7" s="126">
        <f t="shared" si="1"/>
        <v>0</v>
      </c>
      <c r="AN7" s="126">
        <f t="shared" si="2"/>
        <v>0</v>
      </c>
      <c r="AO7" s="126">
        <f t="shared" si="3"/>
        <v>0</v>
      </c>
      <c r="AP7" s="126">
        <f t="shared" si="4"/>
        <v>0</v>
      </c>
      <c r="AQ7" s="126">
        <f t="shared" si="5"/>
        <v>0</v>
      </c>
      <c r="AR7" s="126">
        <f t="shared" si="6"/>
        <v>0</v>
      </c>
      <c r="AS7" s="126">
        <f t="shared" si="7"/>
        <v>0</v>
      </c>
      <c r="AT7" s="126">
        <f t="shared" si="8"/>
        <v>0</v>
      </c>
      <c r="AU7" s="126">
        <f t="shared" si="9"/>
        <v>0</v>
      </c>
      <c r="AV7" s="126">
        <f t="shared" si="10"/>
        <v>0</v>
      </c>
      <c r="AW7" s="126">
        <f t="shared" si="11"/>
        <v>0</v>
      </c>
      <c r="AX7" s="126">
        <f t="shared" si="12"/>
        <v>0</v>
      </c>
      <c r="AY7" s="126">
        <f t="shared" si="13"/>
        <v>0</v>
      </c>
    </row>
    <row r="8" spans="1:51">
      <c r="A8" s="62"/>
      <c r="B8" s="62"/>
      <c r="C8" s="63"/>
      <c r="D8" s="63"/>
      <c r="E8" s="63" t="str">
        <f>_xlfn.CONCAT(TV_Targets[[#This Row],[GENDER]]," ",TV_Targets[[#This Row],[MIN. AGE]]," - ",TV_Targets[[#This Row],[MAX. AGE]]," ",TV_Targets[[#This Row],[SEL]])</f>
        <v xml:space="preserve">  -  </v>
      </c>
      <c r="F8" s="100" t="str">
        <f>IFERROR(INDEX($I$31:$U$31,MATCH(TV_Targets[[#This Row],[FINAL]],$I$1:$V$1,0)),"")</f>
        <v/>
      </c>
      <c r="G8" s="63"/>
      <c r="H8">
        <v>350</v>
      </c>
      <c r="I8" s="123"/>
      <c r="J8" s="114"/>
      <c r="K8" s="104"/>
      <c r="L8" s="104"/>
      <c r="M8" s="104"/>
      <c r="N8" s="104"/>
      <c r="O8" s="104"/>
      <c r="P8" s="104"/>
      <c r="Q8" s="104"/>
      <c r="R8" s="104"/>
      <c r="S8" s="104"/>
      <c r="T8" s="104"/>
      <c r="U8" s="104"/>
      <c r="V8" s="104"/>
      <c r="W8" s="106"/>
      <c r="X8" s="106"/>
      <c r="Y8" s="106"/>
      <c r="Z8" s="106"/>
      <c r="AA8" s="106"/>
      <c r="AB8" s="106"/>
      <c r="AC8" s="105"/>
      <c r="AD8" s="106"/>
      <c r="AE8" s="106"/>
      <c r="AF8" s="106"/>
      <c r="AG8" s="106"/>
      <c r="AL8" s="126">
        <f t="shared" si="0"/>
        <v>0</v>
      </c>
      <c r="AM8" s="126">
        <f t="shared" si="1"/>
        <v>0</v>
      </c>
      <c r="AN8" s="126">
        <f t="shared" si="2"/>
        <v>0</v>
      </c>
      <c r="AO8" s="126">
        <f t="shared" si="3"/>
        <v>0</v>
      </c>
      <c r="AP8" s="126">
        <f t="shared" si="4"/>
        <v>0</v>
      </c>
      <c r="AQ8" s="126">
        <f t="shared" si="5"/>
        <v>0</v>
      </c>
      <c r="AR8" s="126">
        <f t="shared" si="6"/>
        <v>0</v>
      </c>
      <c r="AS8" s="126">
        <f t="shared" si="7"/>
        <v>0</v>
      </c>
      <c r="AT8" s="126">
        <f t="shared" si="8"/>
        <v>0</v>
      </c>
      <c r="AU8" s="126">
        <f t="shared" si="9"/>
        <v>0</v>
      </c>
      <c r="AV8" s="126">
        <f t="shared" si="10"/>
        <v>0</v>
      </c>
      <c r="AW8" s="126">
        <f t="shared" si="11"/>
        <v>0</v>
      </c>
      <c r="AX8" s="126">
        <f t="shared" si="12"/>
        <v>0</v>
      </c>
      <c r="AY8" s="126">
        <f t="shared" si="13"/>
        <v>0</v>
      </c>
    </row>
    <row r="9" spans="1:51">
      <c r="A9" s="62"/>
      <c r="B9" s="62"/>
      <c r="C9" s="63"/>
      <c r="D9" s="63"/>
      <c r="E9" s="63" t="str">
        <f>_xlfn.CONCAT(TV_Targets[[#This Row],[GENDER]]," ",TV_Targets[[#This Row],[MIN. AGE]]," - ",TV_Targets[[#This Row],[MAX. AGE]]," ",TV_Targets[[#This Row],[SEL]])</f>
        <v xml:space="preserve">  -  </v>
      </c>
      <c r="F9" s="100" t="str">
        <f>IFERROR(INDEX($I$31:$U$31,MATCH(TV_Targets[[#This Row],[FINAL]],$I$1:$V$1,0)),"")</f>
        <v/>
      </c>
      <c r="G9" s="63"/>
      <c r="H9">
        <v>400</v>
      </c>
      <c r="I9" s="123"/>
      <c r="J9" s="114"/>
      <c r="K9" s="104"/>
      <c r="L9" s="104"/>
      <c r="M9" s="104"/>
      <c r="N9" s="104"/>
      <c r="O9" s="104"/>
      <c r="P9" s="104"/>
      <c r="Q9" s="104"/>
      <c r="R9" s="104"/>
      <c r="S9" s="104"/>
      <c r="T9" s="104"/>
      <c r="U9" s="104"/>
      <c r="V9" s="104"/>
      <c r="W9" s="106"/>
      <c r="X9" s="106"/>
      <c r="Y9" s="106"/>
      <c r="Z9" s="106"/>
      <c r="AA9" s="106"/>
      <c r="AB9" s="106"/>
      <c r="AC9" s="105"/>
      <c r="AD9" s="106"/>
      <c r="AE9" s="106"/>
      <c r="AF9" s="106"/>
      <c r="AG9" s="106"/>
      <c r="AL9" s="126">
        <f t="shared" si="0"/>
        <v>0</v>
      </c>
      <c r="AM9" s="126">
        <f t="shared" si="1"/>
        <v>0</v>
      </c>
      <c r="AN9" s="126">
        <f t="shared" si="2"/>
        <v>0</v>
      </c>
      <c r="AO9" s="126">
        <f t="shared" si="3"/>
        <v>0</v>
      </c>
      <c r="AP9" s="126">
        <f t="shared" si="4"/>
        <v>0</v>
      </c>
      <c r="AQ9" s="126">
        <f t="shared" si="5"/>
        <v>0</v>
      </c>
      <c r="AR9" s="126">
        <f t="shared" si="6"/>
        <v>0</v>
      </c>
      <c r="AS9" s="126">
        <f t="shared" si="7"/>
        <v>0</v>
      </c>
      <c r="AT9" s="126">
        <f t="shared" si="8"/>
        <v>0</v>
      </c>
      <c r="AU9" s="126">
        <f t="shared" si="9"/>
        <v>0</v>
      </c>
      <c r="AV9" s="126">
        <f t="shared" si="10"/>
        <v>0</v>
      </c>
      <c r="AW9" s="126">
        <f t="shared" si="11"/>
        <v>0</v>
      </c>
      <c r="AX9" s="126">
        <f t="shared" si="12"/>
        <v>0</v>
      </c>
      <c r="AY9" s="126">
        <f t="shared" si="13"/>
        <v>0</v>
      </c>
    </row>
    <row r="10" spans="1:51">
      <c r="A10" s="62"/>
      <c r="B10" s="62"/>
      <c r="C10" s="63"/>
      <c r="D10" s="63"/>
      <c r="E10" s="63" t="str">
        <f>_xlfn.CONCAT(TV_Targets[[#This Row],[GENDER]]," ",TV_Targets[[#This Row],[MIN. AGE]]," - ",TV_Targets[[#This Row],[MAX. AGE]]," ",TV_Targets[[#This Row],[SEL]])</f>
        <v xml:space="preserve">  -  </v>
      </c>
      <c r="F10" s="100"/>
      <c r="G10" s="63"/>
      <c r="H10">
        <v>450</v>
      </c>
      <c r="I10" s="123"/>
      <c r="J10" s="114"/>
      <c r="K10" s="104"/>
      <c r="L10" s="104"/>
      <c r="M10" s="104"/>
      <c r="N10" s="104"/>
      <c r="O10" s="104"/>
      <c r="P10" s="104"/>
      <c r="Q10" s="104"/>
      <c r="R10" s="104"/>
      <c r="S10" s="104"/>
      <c r="T10" s="104"/>
      <c r="U10" s="104"/>
      <c r="V10" s="104"/>
      <c r="W10" s="106"/>
      <c r="X10" s="106"/>
      <c r="Y10" s="106"/>
      <c r="Z10" s="106"/>
      <c r="AA10" s="106"/>
      <c r="AB10" s="106"/>
      <c r="AC10" s="105"/>
      <c r="AD10" s="106"/>
      <c r="AE10" s="106"/>
      <c r="AF10" s="106"/>
      <c r="AG10" s="106"/>
      <c r="AL10" s="126">
        <f t="shared" si="0"/>
        <v>0</v>
      </c>
      <c r="AM10" s="126">
        <f t="shared" si="1"/>
        <v>0</v>
      </c>
      <c r="AN10" s="126">
        <f t="shared" si="2"/>
        <v>0</v>
      </c>
      <c r="AO10" s="126">
        <f t="shared" si="3"/>
        <v>0</v>
      </c>
      <c r="AP10" s="126">
        <f t="shared" si="4"/>
        <v>0</v>
      </c>
      <c r="AQ10" s="126">
        <f t="shared" si="5"/>
        <v>0</v>
      </c>
      <c r="AR10" s="126">
        <f t="shared" si="6"/>
        <v>0</v>
      </c>
      <c r="AS10" s="126">
        <f t="shared" si="7"/>
        <v>0</v>
      </c>
      <c r="AT10" s="126">
        <f t="shared" si="8"/>
        <v>0</v>
      </c>
      <c r="AU10" s="126">
        <f t="shared" si="9"/>
        <v>0</v>
      </c>
      <c r="AV10" s="126">
        <f t="shared" si="10"/>
        <v>0</v>
      </c>
      <c r="AW10" s="126">
        <f t="shared" si="11"/>
        <v>0</v>
      </c>
      <c r="AX10" s="126">
        <f t="shared" si="12"/>
        <v>0</v>
      </c>
      <c r="AY10" s="126">
        <f t="shared" si="13"/>
        <v>0</v>
      </c>
    </row>
    <row r="11" spans="1:51">
      <c r="A11" s="62"/>
      <c r="B11" s="62"/>
      <c r="C11" s="63"/>
      <c r="D11" s="63"/>
      <c r="E11" s="63" t="str">
        <f>_xlfn.CONCAT(TV_Targets[[#This Row],[GENDER]]," ",TV_Targets[[#This Row],[MIN. AGE]]," - ",TV_Targets[[#This Row],[MAX. AGE]]," ",TV_Targets[[#This Row],[SEL]])</f>
        <v xml:space="preserve">  -  </v>
      </c>
      <c r="F11" s="100"/>
      <c r="G11" s="63"/>
      <c r="H11">
        <v>500</v>
      </c>
      <c r="I11" s="123"/>
      <c r="J11" s="114"/>
      <c r="K11" s="104"/>
      <c r="L11" s="104"/>
      <c r="M11" s="104"/>
      <c r="N11" s="104"/>
      <c r="O11" s="104"/>
      <c r="P11" s="104"/>
      <c r="Q11" s="104"/>
      <c r="R11" s="104"/>
      <c r="S11" s="104"/>
      <c r="T11" s="104"/>
      <c r="U11" s="104"/>
      <c r="V11" s="104"/>
      <c r="W11" s="106"/>
      <c r="X11" s="106"/>
      <c r="Y11" s="106"/>
      <c r="Z11" s="106"/>
      <c r="AA11" s="106"/>
      <c r="AB11" s="106"/>
      <c r="AC11" s="105"/>
      <c r="AD11" s="106"/>
      <c r="AE11" s="106"/>
      <c r="AF11" s="106"/>
      <c r="AG11" s="106"/>
      <c r="AL11" s="126">
        <f t="shared" si="0"/>
        <v>0</v>
      </c>
      <c r="AM11" s="126">
        <f t="shared" si="1"/>
        <v>0</v>
      </c>
      <c r="AN11" s="126">
        <f t="shared" si="2"/>
        <v>0</v>
      </c>
      <c r="AO11" s="126">
        <f t="shared" si="3"/>
        <v>0</v>
      </c>
      <c r="AP11" s="126">
        <f t="shared" si="4"/>
        <v>0</v>
      </c>
      <c r="AQ11" s="126">
        <f t="shared" si="5"/>
        <v>0</v>
      </c>
      <c r="AR11" s="126">
        <f t="shared" si="6"/>
        <v>0</v>
      </c>
      <c r="AS11" s="126">
        <f t="shared" si="7"/>
        <v>0</v>
      </c>
      <c r="AT11" s="126">
        <f t="shared" si="8"/>
        <v>0</v>
      </c>
      <c r="AU11" s="126">
        <f t="shared" si="9"/>
        <v>0</v>
      </c>
      <c r="AV11" s="126">
        <f t="shared" si="10"/>
        <v>0</v>
      </c>
      <c r="AW11" s="126">
        <f t="shared" si="11"/>
        <v>0</v>
      </c>
      <c r="AX11" s="126">
        <f t="shared" si="12"/>
        <v>0</v>
      </c>
      <c r="AY11" s="126">
        <f t="shared" si="13"/>
        <v>0</v>
      </c>
    </row>
    <row r="12" spans="1:51">
      <c r="A12" s="62"/>
      <c r="B12" s="62"/>
      <c r="C12" s="63"/>
      <c r="D12" s="63"/>
      <c r="E12" s="63" t="str">
        <f>_xlfn.CONCAT(TV_Targets[[#This Row],[GENDER]]," ",TV_Targets[[#This Row],[MIN. AGE]]," - ",TV_Targets[[#This Row],[MAX. AGE]]," ",TV_Targets[[#This Row],[SEL]])</f>
        <v xml:space="preserve">  -  </v>
      </c>
      <c r="F12" s="100"/>
      <c r="G12" s="63"/>
      <c r="H12">
        <v>550</v>
      </c>
      <c r="I12" s="123"/>
      <c r="J12" s="114"/>
      <c r="K12" s="104"/>
      <c r="L12" s="104"/>
      <c r="M12" s="104"/>
      <c r="N12" s="104"/>
      <c r="O12" s="104"/>
      <c r="P12" s="104"/>
      <c r="Q12" s="104"/>
      <c r="R12" s="104"/>
      <c r="S12" s="104"/>
      <c r="T12" s="104"/>
      <c r="U12" s="104"/>
      <c r="V12" s="104"/>
      <c r="W12" s="106"/>
      <c r="X12" s="106"/>
      <c r="Y12" s="106"/>
      <c r="Z12" s="106"/>
      <c r="AA12" s="106"/>
      <c r="AB12" s="106"/>
      <c r="AC12" s="105"/>
      <c r="AD12" s="106"/>
      <c r="AE12" s="106"/>
      <c r="AF12" s="106"/>
      <c r="AG12" s="106"/>
      <c r="AL12" s="126">
        <f t="shared" si="0"/>
        <v>0</v>
      </c>
      <c r="AM12" s="126">
        <f t="shared" si="1"/>
        <v>0</v>
      </c>
      <c r="AN12" s="126">
        <f t="shared" si="2"/>
        <v>0</v>
      </c>
      <c r="AO12" s="126">
        <f t="shared" si="3"/>
        <v>0</v>
      </c>
      <c r="AP12" s="126">
        <f t="shared" si="4"/>
        <v>0</v>
      </c>
      <c r="AQ12" s="126">
        <f t="shared" si="5"/>
        <v>0</v>
      </c>
      <c r="AR12" s="126">
        <f t="shared" si="6"/>
        <v>0</v>
      </c>
      <c r="AS12" s="126">
        <f t="shared" si="7"/>
        <v>0</v>
      </c>
      <c r="AT12" s="126">
        <f t="shared" si="8"/>
        <v>0</v>
      </c>
      <c r="AU12" s="126">
        <f t="shared" si="9"/>
        <v>0</v>
      </c>
      <c r="AV12" s="126">
        <f t="shared" si="10"/>
        <v>0</v>
      </c>
      <c r="AW12" s="126">
        <f t="shared" si="11"/>
        <v>0</v>
      </c>
      <c r="AX12" s="126">
        <f t="shared" si="12"/>
        <v>0</v>
      </c>
      <c r="AY12" s="126">
        <f t="shared" si="13"/>
        <v>0</v>
      </c>
    </row>
    <row r="13" spans="1:51">
      <c r="A13" s="62"/>
      <c r="B13" s="62"/>
      <c r="C13" s="63"/>
      <c r="D13" s="63"/>
      <c r="E13" s="63" t="str">
        <f>_xlfn.CONCAT(TV_Targets[[#This Row],[GENDER]]," ",TV_Targets[[#This Row],[MIN. AGE]]," - ",TV_Targets[[#This Row],[MAX. AGE]]," ",TV_Targets[[#This Row],[SEL]])</f>
        <v xml:space="preserve">  -  </v>
      </c>
      <c r="F13" s="100"/>
      <c r="G13" s="63"/>
      <c r="H13">
        <v>600</v>
      </c>
      <c r="I13" s="123"/>
      <c r="J13" s="114"/>
      <c r="K13" s="104"/>
      <c r="L13" s="104"/>
      <c r="M13" s="104"/>
      <c r="N13" s="104"/>
      <c r="O13" s="104"/>
      <c r="P13" s="104"/>
      <c r="Q13" s="104"/>
      <c r="R13" s="104"/>
      <c r="S13" s="104"/>
      <c r="T13" s="104"/>
      <c r="U13" s="104"/>
      <c r="V13" s="104"/>
      <c r="W13" s="106"/>
      <c r="X13" s="106"/>
      <c r="Y13" s="106"/>
      <c r="Z13" s="106"/>
      <c r="AA13" s="106"/>
      <c r="AB13" s="106"/>
      <c r="AC13" s="105"/>
      <c r="AD13" s="106"/>
      <c r="AE13" s="106"/>
      <c r="AF13" s="106"/>
      <c r="AG13" s="106"/>
      <c r="AL13" s="126">
        <f t="shared" si="0"/>
        <v>0</v>
      </c>
      <c r="AM13" s="126">
        <f t="shared" si="1"/>
        <v>0</v>
      </c>
      <c r="AN13" s="126">
        <f t="shared" si="2"/>
        <v>0</v>
      </c>
      <c r="AO13" s="126">
        <f t="shared" si="3"/>
        <v>0</v>
      </c>
      <c r="AP13" s="126">
        <f t="shared" si="4"/>
        <v>0</v>
      </c>
      <c r="AQ13" s="126">
        <f t="shared" si="5"/>
        <v>0</v>
      </c>
      <c r="AR13" s="126">
        <f t="shared" si="6"/>
        <v>0</v>
      </c>
      <c r="AS13" s="126">
        <f t="shared" si="7"/>
        <v>0</v>
      </c>
      <c r="AT13" s="126">
        <f t="shared" si="8"/>
        <v>0</v>
      </c>
      <c r="AU13" s="126">
        <f t="shared" si="9"/>
        <v>0</v>
      </c>
      <c r="AV13" s="126">
        <f t="shared" si="10"/>
        <v>0</v>
      </c>
      <c r="AW13" s="126">
        <f t="shared" si="11"/>
        <v>0</v>
      </c>
      <c r="AX13" s="126">
        <f t="shared" si="12"/>
        <v>0</v>
      </c>
      <c r="AY13" s="126">
        <f t="shared" si="13"/>
        <v>0</v>
      </c>
    </row>
    <row r="14" spans="1:51">
      <c r="A14" s="62"/>
      <c r="B14" s="62"/>
      <c r="C14" s="63"/>
      <c r="D14" s="63"/>
      <c r="E14" s="63" t="str">
        <f>_xlfn.CONCAT(TV_Targets[[#This Row],[GENDER]]," ",TV_Targets[[#This Row],[MIN. AGE]]," - ",TV_Targets[[#This Row],[MAX. AGE]]," ",TV_Targets[[#This Row],[SEL]])</f>
        <v xml:space="preserve">  -  </v>
      </c>
      <c r="F14" s="100"/>
      <c r="G14" s="63"/>
      <c r="H14">
        <v>650</v>
      </c>
      <c r="I14" s="123"/>
      <c r="J14" s="114"/>
      <c r="K14" s="104"/>
      <c r="L14" s="104"/>
      <c r="M14" s="104"/>
      <c r="N14" s="104"/>
      <c r="O14" s="104"/>
      <c r="P14" s="104"/>
      <c r="Q14" s="104"/>
      <c r="R14" s="104"/>
      <c r="S14" s="104"/>
      <c r="T14" s="104"/>
      <c r="U14" s="104"/>
      <c r="V14" s="104"/>
      <c r="W14" s="106"/>
      <c r="X14" s="106"/>
      <c r="Y14" s="106"/>
      <c r="Z14" s="106"/>
      <c r="AA14" s="106"/>
      <c r="AB14" s="106"/>
      <c r="AC14" s="105"/>
      <c r="AD14" s="106"/>
      <c r="AE14" s="106"/>
      <c r="AF14" s="106"/>
      <c r="AG14" s="106"/>
      <c r="AL14" s="126">
        <f t="shared" si="0"/>
        <v>0</v>
      </c>
      <c r="AM14" s="126">
        <f t="shared" si="1"/>
        <v>0</v>
      </c>
      <c r="AN14" s="126">
        <f t="shared" si="2"/>
        <v>0</v>
      </c>
      <c r="AO14" s="126">
        <f t="shared" si="3"/>
        <v>0</v>
      </c>
      <c r="AP14" s="126">
        <f t="shared" si="4"/>
        <v>0</v>
      </c>
      <c r="AQ14" s="126">
        <f t="shared" si="5"/>
        <v>0</v>
      </c>
      <c r="AR14" s="126">
        <f t="shared" si="6"/>
        <v>0</v>
      </c>
      <c r="AS14" s="126">
        <f t="shared" si="7"/>
        <v>0</v>
      </c>
      <c r="AT14" s="126">
        <f t="shared" si="8"/>
        <v>0</v>
      </c>
      <c r="AU14" s="126">
        <f t="shared" si="9"/>
        <v>0</v>
      </c>
      <c r="AV14" s="126">
        <f t="shared" si="10"/>
        <v>0</v>
      </c>
      <c r="AW14" s="126">
        <f t="shared" si="11"/>
        <v>0</v>
      </c>
      <c r="AX14" s="126">
        <f t="shared" si="12"/>
        <v>0</v>
      </c>
      <c r="AY14" s="126">
        <f t="shared" si="13"/>
        <v>0</v>
      </c>
    </row>
    <row r="15" spans="1:51">
      <c r="A15" s="62"/>
      <c r="B15" s="62"/>
      <c r="C15" s="63"/>
      <c r="D15" s="63"/>
      <c r="E15" s="63" t="str">
        <f>_xlfn.CONCAT(TV_Targets[[#This Row],[GENDER]]," ",TV_Targets[[#This Row],[MIN. AGE]]," - ",TV_Targets[[#This Row],[MAX. AGE]]," ",TV_Targets[[#This Row],[SEL]])</f>
        <v xml:space="preserve">  -  </v>
      </c>
      <c r="F15" s="100" t="str">
        <f>IFERROR(INDEX($I$31:$U$31,MATCH(TV_Targets[[#This Row],[FINAL]],$I$1:$V$1,0)),"")</f>
        <v/>
      </c>
      <c r="G15" s="63"/>
      <c r="H15">
        <v>700</v>
      </c>
      <c r="I15" s="123"/>
      <c r="J15" s="114"/>
      <c r="K15" s="104"/>
      <c r="L15" s="104"/>
      <c r="M15" s="104"/>
      <c r="N15" s="104"/>
      <c r="O15" s="104"/>
      <c r="P15" s="104"/>
      <c r="Q15" s="104"/>
      <c r="R15" s="104"/>
      <c r="S15" s="104"/>
      <c r="T15" s="104"/>
      <c r="U15" s="104"/>
      <c r="V15" s="104"/>
      <c r="W15" s="106"/>
      <c r="X15" s="106"/>
      <c r="Y15" s="106"/>
      <c r="Z15" s="106"/>
      <c r="AA15" s="106"/>
      <c r="AB15" s="106"/>
      <c r="AC15" s="105"/>
      <c r="AD15" s="106"/>
      <c r="AE15" s="106"/>
      <c r="AF15" s="106"/>
      <c r="AG15" s="106"/>
      <c r="AL15" s="126">
        <f t="shared" si="0"/>
        <v>0</v>
      </c>
      <c r="AM15" s="126">
        <f t="shared" si="1"/>
        <v>0</v>
      </c>
      <c r="AN15" s="126">
        <f t="shared" si="2"/>
        <v>0</v>
      </c>
      <c r="AO15" s="126">
        <f t="shared" si="3"/>
        <v>0</v>
      </c>
      <c r="AP15" s="126">
        <f t="shared" si="4"/>
        <v>0</v>
      </c>
      <c r="AQ15" s="126">
        <f t="shared" si="5"/>
        <v>0</v>
      </c>
      <c r="AR15" s="126">
        <f t="shared" si="6"/>
        <v>0</v>
      </c>
      <c r="AS15" s="126">
        <f t="shared" si="7"/>
        <v>0</v>
      </c>
      <c r="AT15" s="126">
        <f t="shared" si="8"/>
        <v>0</v>
      </c>
      <c r="AU15" s="126">
        <f t="shared" si="9"/>
        <v>0</v>
      </c>
      <c r="AV15" s="126">
        <f t="shared" si="10"/>
        <v>0</v>
      </c>
      <c r="AW15" s="126">
        <f t="shared" si="11"/>
        <v>0</v>
      </c>
      <c r="AX15" s="126">
        <f t="shared" si="12"/>
        <v>0</v>
      </c>
      <c r="AY15" s="126">
        <f t="shared" si="13"/>
        <v>0</v>
      </c>
    </row>
    <row r="16" spans="1:51">
      <c r="A16" s="62"/>
      <c r="B16" s="62"/>
      <c r="C16" s="63"/>
      <c r="D16" s="63"/>
      <c r="E16" s="63" t="str">
        <f>_xlfn.CONCAT(TV_Targets[[#This Row],[GENDER]]," ",TV_Targets[[#This Row],[MIN. AGE]]," - ",TV_Targets[[#This Row],[MAX. AGE]]," ",TV_Targets[[#This Row],[SEL]])</f>
        <v xml:space="preserve">  -  </v>
      </c>
      <c r="F16" s="100" t="str">
        <f>IFERROR(INDEX($I$31:$U$31,MATCH(TV_Targets[[#This Row],[FINAL]],$I$1:$V$1,0)),"")</f>
        <v/>
      </c>
      <c r="G16" s="63"/>
      <c r="H16">
        <v>750</v>
      </c>
      <c r="I16" s="123"/>
      <c r="J16" s="114"/>
      <c r="K16" s="104"/>
      <c r="L16" s="104"/>
      <c r="M16" s="104"/>
      <c r="N16" s="104"/>
      <c r="O16" s="104"/>
      <c r="P16" s="104"/>
      <c r="Q16" s="104"/>
      <c r="R16" s="104"/>
      <c r="S16" s="104"/>
      <c r="T16" s="104"/>
      <c r="U16" s="104"/>
      <c r="V16" s="104"/>
      <c r="W16" s="106"/>
      <c r="X16" s="106"/>
      <c r="Y16" s="106"/>
      <c r="Z16" s="106"/>
      <c r="AA16" s="106"/>
      <c r="AB16" s="106"/>
      <c r="AC16" s="105"/>
      <c r="AD16" s="106"/>
      <c r="AE16" s="106"/>
      <c r="AF16" s="106"/>
      <c r="AG16" s="106"/>
      <c r="AL16" s="126">
        <f t="shared" si="0"/>
        <v>0</v>
      </c>
      <c r="AM16" s="126">
        <f t="shared" si="1"/>
        <v>0</v>
      </c>
      <c r="AN16" s="126">
        <f t="shared" si="2"/>
        <v>0</v>
      </c>
      <c r="AO16" s="126">
        <f t="shared" si="3"/>
        <v>0</v>
      </c>
      <c r="AP16" s="126">
        <f t="shared" si="4"/>
        <v>0</v>
      </c>
      <c r="AQ16" s="126">
        <f t="shared" si="5"/>
        <v>0</v>
      </c>
      <c r="AR16" s="126">
        <f t="shared" si="6"/>
        <v>0</v>
      </c>
      <c r="AS16" s="126">
        <f t="shared" si="7"/>
        <v>0</v>
      </c>
      <c r="AT16" s="126">
        <f t="shared" si="8"/>
        <v>0</v>
      </c>
      <c r="AU16" s="126">
        <f t="shared" si="9"/>
        <v>0</v>
      </c>
      <c r="AV16" s="126">
        <f t="shared" si="10"/>
        <v>0</v>
      </c>
      <c r="AW16" s="126">
        <f t="shared" si="11"/>
        <v>0</v>
      </c>
      <c r="AX16" s="126">
        <f t="shared" si="12"/>
        <v>0</v>
      </c>
      <c r="AY16" s="126">
        <f t="shared" si="13"/>
        <v>0</v>
      </c>
    </row>
    <row r="17" spans="1:51">
      <c r="A17" s="62"/>
      <c r="B17" s="62"/>
      <c r="C17" s="63"/>
      <c r="D17" s="63"/>
      <c r="E17" s="63" t="str">
        <f>_xlfn.CONCAT(TV_Targets[[#This Row],[GENDER]]," ",TV_Targets[[#This Row],[MIN. AGE]]," - ",TV_Targets[[#This Row],[MAX. AGE]]," ",TV_Targets[[#This Row],[SEL]])</f>
        <v xml:space="preserve">  -  </v>
      </c>
      <c r="F17" s="100" t="str">
        <f>IFERROR(INDEX($I$31:$U$31,MATCH(TV_Targets[[#This Row],[FINAL]],$I$1:$V$1,0)),"")</f>
        <v/>
      </c>
      <c r="G17" s="63"/>
      <c r="H17">
        <v>800</v>
      </c>
      <c r="I17" s="123"/>
      <c r="J17" s="114"/>
      <c r="K17" s="104"/>
      <c r="L17" s="104"/>
      <c r="M17" s="104"/>
      <c r="N17" s="104"/>
      <c r="O17" s="104"/>
      <c r="P17" s="104"/>
      <c r="Q17" s="104"/>
      <c r="R17" s="104"/>
      <c r="S17" s="104"/>
      <c r="T17" s="104"/>
      <c r="U17" s="104"/>
      <c r="V17" s="104"/>
      <c r="W17" s="106"/>
      <c r="X17" s="106"/>
      <c r="Y17" s="106"/>
      <c r="Z17" s="106"/>
      <c r="AA17" s="106"/>
      <c r="AB17" s="106"/>
      <c r="AC17" s="105"/>
      <c r="AD17" s="106"/>
      <c r="AE17" s="106"/>
      <c r="AF17" s="106"/>
      <c r="AG17" s="106"/>
      <c r="AL17" s="126">
        <f t="shared" si="0"/>
        <v>0</v>
      </c>
      <c r="AM17" s="126">
        <f t="shared" si="1"/>
        <v>0</v>
      </c>
      <c r="AN17" s="126">
        <f t="shared" si="2"/>
        <v>0</v>
      </c>
      <c r="AO17" s="126">
        <f t="shared" si="3"/>
        <v>0</v>
      </c>
      <c r="AP17" s="126">
        <f t="shared" si="4"/>
        <v>0</v>
      </c>
      <c r="AQ17" s="126">
        <f t="shared" si="5"/>
        <v>0</v>
      </c>
      <c r="AR17" s="126">
        <f t="shared" si="6"/>
        <v>0</v>
      </c>
      <c r="AS17" s="126">
        <f t="shared" si="7"/>
        <v>0</v>
      </c>
      <c r="AT17" s="126">
        <f t="shared" si="8"/>
        <v>0</v>
      </c>
      <c r="AU17" s="126">
        <f t="shared" si="9"/>
        <v>0</v>
      </c>
      <c r="AV17" s="126">
        <f t="shared" si="10"/>
        <v>0</v>
      </c>
      <c r="AW17" s="126">
        <f t="shared" si="11"/>
        <v>0</v>
      </c>
      <c r="AX17" s="126">
        <f t="shared" si="12"/>
        <v>0</v>
      </c>
      <c r="AY17" s="126">
        <f t="shared" si="13"/>
        <v>0</v>
      </c>
    </row>
    <row r="18" spans="1:51">
      <c r="A18" s="62"/>
      <c r="B18" s="62"/>
      <c r="C18" s="63"/>
      <c r="D18" s="63"/>
      <c r="E18" s="63" t="str">
        <f>_xlfn.CONCAT(TV_Targets[[#This Row],[GENDER]]," ",TV_Targets[[#This Row],[MIN. AGE]]," - ",TV_Targets[[#This Row],[MAX. AGE]]," ",TV_Targets[[#This Row],[SEL]])</f>
        <v xml:space="preserve">  -  </v>
      </c>
      <c r="F18" s="100" t="str">
        <f>IFERROR(INDEX($I$31:$U$31,MATCH(TV_Targets[[#This Row],[FINAL]],$I$1:$V$1,0)),"")</f>
        <v/>
      </c>
      <c r="G18" s="63"/>
      <c r="H18">
        <v>850</v>
      </c>
      <c r="I18" s="123"/>
      <c r="J18" s="114"/>
      <c r="K18" s="104"/>
      <c r="L18" s="104"/>
      <c r="M18" s="104"/>
      <c r="N18" s="104"/>
      <c r="O18" s="104"/>
      <c r="P18" s="104"/>
      <c r="Q18" s="104"/>
      <c r="R18" s="104"/>
      <c r="S18" s="104"/>
      <c r="T18" s="104"/>
      <c r="U18" s="104"/>
      <c r="V18" s="104"/>
      <c r="W18" s="106"/>
      <c r="X18" s="106"/>
      <c r="Y18" s="106"/>
      <c r="Z18" s="106"/>
      <c r="AA18" s="106"/>
      <c r="AB18" s="106"/>
      <c r="AC18" s="105"/>
      <c r="AD18" s="106"/>
      <c r="AE18" s="106"/>
      <c r="AF18" s="106"/>
      <c r="AG18" s="106"/>
      <c r="AL18" s="126">
        <f t="shared" si="0"/>
        <v>0</v>
      </c>
      <c r="AM18" s="126">
        <f t="shared" si="1"/>
        <v>0</v>
      </c>
      <c r="AN18" s="126">
        <f t="shared" si="2"/>
        <v>0</v>
      </c>
      <c r="AO18" s="126">
        <f t="shared" si="3"/>
        <v>0</v>
      </c>
      <c r="AP18" s="126">
        <f t="shared" si="4"/>
        <v>0</v>
      </c>
      <c r="AQ18" s="126">
        <f t="shared" si="5"/>
        <v>0</v>
      </c>
      <c r="AR18" s="126">
        <f t="shared" si="6"/>
        <v>0</v>
      </c>
      <c r="AS18" s="126">
        <f t="shared" si="7"/>
        <v>0</v>
      </c>
      <c r="AT18" s="126">
        <f t="shared" si="8"/>
        <v>0</v>
      </c>
      <c r="AU18" s="126">
        <f t="shared" si="9"/>
        <v>0</v>
      </c>
      <c r="AV18" s="126">
        <f t="shared" si="10"/>
        <v>0</v>
      </c>
      <c r="AW18" s="126">
        <f t="shared" si="11"/>
        <v>0</v>
      </c>
      <c r="AX18" s="126">
        <f t="shared" si="12"/>
        <v>0</v>
      </c>
      <c r="AY18" s="126">
        <f t="shared" si="13"/>
        <v>0</v>
      </c>
    </row>
    <row r="19" spans="1:51">
      <c r="A19" s="62"/>
      <c r="B19" s="62"/>
      <c r="C19" s="63"/>
      <c r="D19" s="63"/>
      <c r="E19" s="63" t="str">
        <f>_xlfn.CONCAT(TV_Targets[[#This Row],[GENDER]]," ",TV_Targets[[#This Row],[MIN. AGE]]," - ",TV_Targets[[#This Row],[MAX. AGE]]," ",TV_Targets[[#This Row],[SEL]])</f>
        <v xml:space="preserve">  -  </v>
      </c>
      <c r="F19" s="100" t="str">
        <f>IFERROR(INDEX($I$31:$U$31,MATCH(TV_Targets[[#This Row],[FINAL]],$I$1:$V$1,0)),"")</f>
        <v/>
      </c>
      <c r="G19" s="63"/>
      <c r="H19">
        <v>900</v>
      </c>
      <c r="I19" s="123"/>
      <c r="J19" s="114"/>
      <c r="K19" s="104"/>
      <c r="L19" s="104"/>
      <c r="M19" s="104"/>
      <c r="N19" s="104"/>
      <c r="O19" s="104"/>
      <c r="P19" s="104"/>
      <c r="Q19" s="104"/>
      <c r="R19" s="104"/>
      <c r="S19" s="104"/>
      <c r="T19" s="104"/>
      <c r="U19" s="104"/>
      <c r="V19" s="104"/>
      <c r="W19" s="106"/>
      <c r="X19" s="106"/>
      <c r="Y19" s="106"/>
      <c r="Z19" s="106"/>
      <c r="AA19" s="106"/>
      <c r="AB19" s="106"/>
      <c r="AC19" s="105"/>
      <c r="AD19" s="106"/>
      <c r="AE19" s="106"/>
      <c r="AF19" s="106"/>
      <c r="AG19" s="106"/>
      <c r="AL19" s="126">
        <f t="shared" si="0"/>
        <v>0</v>
      </c>
      <c r="AM19" s="126">
        <f t="shared" si="1"/>
        <v>0</v>
      </c>
      <c r="AN19" s="126">
        <f t="shared" si="2"/>
        <v>0</v>
      </c>
      <c r="AO19" s="126">
        <f t="shared" si="3"/>
        <v>0</v>
      </c>
      <c r="AP19" s="126">
        <f t="shared" si="4"/>
        <v>0</v>
      </c>
      <c r="AQ19" s="126">
        <f t="shared" si="5"/>
        <v>0</v>
      </c>
      <c r="AR19" s="126">
        <f t="shared" si="6"/>
        <v>0</v>
      </c>
      <c r="AS19" s="126">
        <f t="shared" si="7"/>
        <v>0</v>
      </c>
      <c r="AT19" s="126">
        <f t="shared" si="8"/>
        <v>0</v>
      </c>
      <c r="AU19" s="126">
        <f t="shared" si="9"/>
        <v>0</v>
      </c>
      <c r="AV19" s="126">
        <f t="shared" si="10"/>
        <v>0</v>
      </c>
      <c r="AW19" s="126">
        <f t="shared" si="11"/>
        <v>0</v>
      </c>
      <c r="AX19" s="126">
        <f t="shared" si="12"/>
        <v>0</v>
      </c>
      <c r="AY19" s="126">
        <f t="shared" si="13"/>
        <v>0</v>
      </c>
    </row>
    <row r="20" spans="1:51">
      <c r="A20" s="62"/>
      <c r="B20" s="62"/>
      <c r="C20" s="63"/>
      <c r="D20" s="63"/>
      <c r="E20" s="63" t="str">
        <f>_xlfn.CONCAT(TV_Targets[[#This Row],[GENDER]]," ",TV_Targets[[#This Row],[MIN. AGE]]," - ",TV_Targets[[#This Row],[MAX. AGE]]," ",TV_Targets[[#This Row],[SEL]])</f>
        <v xml:space="preserve">  -  </v>
      </c>
      <c r="F20" s="100" t="str">
        <f>IFERROR(INDEX($I$31:$U$31,MATCH(TV_Targets[[#This Row],[FINAL]],$I$1:$V$1,0)),"")</f>
        <v/>
      </c>
      <c r="G20" s="63"/>
      <c r="H20">
        <v>950</v>
      </c>
      <c r="I20" s="123"/>
      <c r="J20" s="114"/>
      <c r="K20" s="104"/>
      <c r="L20" s="104"/>
      <c r="M20" s="104"/>
      <c r="N20" s="104"/>
      <c r="O20" s="104"/>
      <c r="P20" s="104"/>
      <c r="Q20" s="104"/>
      <c r="R20" s="104"/>
      <c r="S20" s="104"/>
      <c r="T20" s="104"/>
      <c r="U20" s="104"/>
      <c r="V20" s="104"/>
      <c r="W20" s="106"/>
      <c r="X20" s="106"/>
      <c r="Y20" s="106"/>
      <c r="Z20" s="106"/>
      <c r="AA20" s="106"/>
      <c r="AB20" s="106"/>
      <c r="AC20" s="105"/>
      <c r="AD20" s="106"/>
      <c r="AE20" s="106"/>
      <c r="AF20" s="106"/>
      <c r="AG20" s="106"/>
      <c r="AL20" s="126">
        <f t="shared" si="0"/>
        <v>0</v>
      </c>
      <c r="AM20" s="126">
        <f t="shared" si="1"/>
        <v>0</v>
      </c>
      <c r="AN20" s="126">
        <f t="shared" si="2"/>
        <v>0</v>
      </c>
      <c r="AO20" s="126">
        <f t="shared" si="3"/>
        <v>0</v>
      </c>
      <c r="AP20" s="126">
        <f t="shared" si="4"/>
        <v>0</v>
      </c>
      <c r="AQ20" s="126">
        <f t="shared" si="5"/>
        <v>0</v>
      </c>
      <c r="AR20" s="126">
        <f t="shared" si="6"/>
        <v>0</v>
      </c>
      <c r="AS20" s="126">
        <f t="shared" si="7"/>
        <v>0</v>
      </c>
      <c r="AT20" s="126">
        <f t="shared" si="8"/>
        <v>0</v>
      </c>
      <c r="AU20" s="126">
        <f t="shared" si="9"/>
        <v>0</v>
      </c>
      <c r="AV20" s="126">
        <f t="shared" si="10"/>
        <v>0</v>
      </c>
      <c r="AW20" s="126">
        <f t="shared" si="11"/>
        <v>0</v>
      </c>
      <c r="AX20" s="126">
        <f t="shared" si="12"/>
        <v>0</v>
      </c>
      <c r="AY20" s="126">
        <f t="shared" si="13"/>
        <v>0</v>
      </c>
    </row>
    <row r="21" spans="1:51">
      <c r="A21" s="62"/>
      <c r="B21" s="62"/>
      <c r="C21" s="63"/>
      <c r="D21" s="63"/>
      <c r="E21" s="63" t="str">
        <f>_xlfn.CONCAT(TV_Targets[[#This Row],[GENDER]]," ",TV_Targets[[#This Row],[MIN. AGE]]," - ",TV_Targets[[#This Row],[MAX. AGE]]," ",TV_Targets[[#This Row],[SEL]])</f>
        <v xml:space="preserve">  -  </v>
      </c>
      <c r="F21" s="100" t="str">
        <f>IFERROR(INDEX($I$31:$U$31,MATCH(TV_Targets[[#This Row],[FINAL]],$I$1:$V$1,0)),"")</f>
        <v/>
      </c>
      <c r="G21" s="63"/>
      <c r="H21">
        <v>1000</v>
      </c>
      <c r="I21" s="123"/>
      <c r="J21" s="115"/>
      <c r="K21" s="104"/>
      <c r="L21" s="104"/>
      <c r="M21" s="104"/>
      <c r="N21" s="104"/>
      <c r="O21" s="104"/>
      <c r="P21" s="104"/>
      <c r="Q21" s="104"/>
      <c r="R21" s="104"/>
      <c r="S21" s="104"/>
      <c r="T21" s="104"/>
      <c r="U21" s="104"/>
      <c r="V21" s="104"/>
      <c r="W21" s="106"/>
      <c r="X21" s="106"/>
      <c r="Y21" s="106"/>
      <c r="Z21" s="106"/>
      <c r="AA21" s="106"/>
      <c r="AB21" s="106"/>
      <c r="AC21" s="105"/>
      <c r="AD21" s="106"/>
      <c r="AE21" s="106"/>
      <c r="AF21" s="106"/>
      <c r="AG21" s="106"/>
      <c r="AL21" s="126">
        <f t="shared" si="0"/>
        <v>0</v>
      </c>
      <c r="AM21" s="126">
        <f t="shared" si="1"/>
        <v>0</v>
      </c>
      <c r="AN21" s="126">
        <f t="shared" si="2"/>
        <v>0</v>
      </c>
      <c r="AO21" s="126">
        <f t="shared" si="3"/>
        <v>0</v>
      </c>
      <c r="AP21" s="126">
        <f t="shared" si="4"/>
        <v>0</v>
      </c>
      <c r="AQ21" s="126">
        <f t="shared" si="5"/>
        <v>0</v>
      </c>
      <c r="AR21" s="126">
        <f t="shared" si="6"/>
        <v>0</v>
      </c>
      <c r="AS21" s="126">
        <f t="shared" si="7"/>
        <v>0</v>
      </c>
      <c r="AT21" s="126">
        <f t="shared" si="8"/>
        <v>0</v>
      </c>
      <c r="AU21" s="126">
        <f t="shared" si="9"/>
        <v>0</v>
      </c>
      <c r="AV21" s="126">
        <f t="shared" si="10"/>
        <v>0</v>
      </c>
      <c r="AW21" s="126">
        <f t="shared" si="11"/>
        <v>0</v>
      </c>
      <c r="AX21" s="126">
        <f t="shared" si="12"/>
        <v>0</v>
      </c>
      <c r="AY21" s="126">
        <f t="shared" si="13"/>
        <v>0</v>
      </c>
    </row>
    <row r="22" spans="1:51">
      <c r="A22" s="62"/>
      <c r="B22" s="62"/>
      <c r="C22" s="63"/>
      <c r="D22" s="63"/>
      <c r="E22" s="63" t="str">
        <f>_xlfn.CONCAT(TV_Targets[[#This Row],[GENDER]]," ",TV_Targets[[#This Row],[MIN. AGE]]," - ",TV_Targets[[#This Row],[MAX. AGE]]," ",TV_Targets[[#This Row],[SEL]])</f>
        <v xml:space="preserve">  -  </v>
      </c>
      <c r="F22" s="100" t="str">
        <f>IFERROR(INDEX($I$31:$U$31,MATCH(TV_Targets[[#This Row],[FINAL]],$I$1:$V$1,0)),"")</f>
        <v/>
      </c>
      <c r="G22" s="63"/>
      <c r="H22">
        <v>1050</v>
      </c>
      <c r="I22" s="123"/>
      <c r="J22" s="105"/>
      <c r="K22" s="106"/>
      <c r="L22" s="106"/>
      <c r="M22" s="106"/>
      <c r="N22" s="106"/>
      <c r="O22" s="106"/>
      <c r="P22" s="106"/>
      <c r="Q22" s="106"/>
      <c r="R22" s="106"/>
      <c r="S22" s="106"/>
      <c r="T22" s="106"/>
      <c r="U22" s="106"/>
      <c r="V22" s="106"/>
      <c r="W22" s="106"/>
      <c r="X22" s="106"/>
      <c r="Y22" s="106"/>
      <c r="Z22" s="106"/>
      <c r="AA22" s="106"/>
      <c r="AB22" s="106"/>
      <c r="AC22" s="105"/>
      <c r="AD22" s="106"/>
      <c r="AE22" s="106"/>
      <c r="AF22" s="106"/>
      <c r="AG22" s="106"/>
      <c r="AL22" s="126">
        <f t="shared" si="0"/>
        <v>0</v>
      </c>
      <c r="AM22" s="126">
        <f t="shared" si="1"/>
        <v>0</v>
      </c>
      <c r="AN22" s="126">
        <f t="shared" si="2"/>
        <v>0</v>
      </c>
      <c r="AO22" s="126">
        <f t="shared" si="3"/>
        <v>0</v>
      </c>
      <c r="AP22" s="126">
        <f t="shared" si="4"/>
        <v>0</v>
      </c>
      <c r="AQ22" s="126">
        <f t="shared" si="5"/>
        <v>0</v>
      </c>
      <c r="AR22" s="126">
        <f t="shared" si="6"/>
        <v>0</v>
      </c>
      <c r="AS22" s="126">
        <f t="shared" si="7"/>
        <v>0</v>
      </c>
      <c r="AT22" s="126">
        <f t="shared" si="8"/>
        <v>0</v>
      </c>
      <c r="AU22" s="126">
        <f t="shared" si="9"/>
        <v>0</v>
      </c>
      <c r="AV22" s="126">
        <f t="shared" si="10"/>
        <v>0</v>
      </c>
      <c r="AW22" s="126">
        <f t="shared" si="11"/>
        <v>0</v>
      </c>
      <c r="AX22" s="126">
        <f t="shared" si="12"/>
        <v>0</v>
      </c>
      <c r="AY22" s="126">
        <f t="shared" si="13"/>
        <v>0</v>
      </c>
    </row>
    <row r="23" spans="1:51">
      <c r="A23" s="62"/>
      <c r="B23" s="62"/>
      <c r="C23" s="63"/>
      <c r="D23" s="63"/>
      <c r="E23" s="63" t="str">
        <f>_xlfn.CONCAT(TV_Targets[[#This Row],[GENDER]]," ",TV_Targets[[#This Row],[MIN. AGE]]," - ",TV_Targets[[#This Row],[MAX. AGE]]," ",TV_Targets[[#This Row],[SEL]])</f>
        <v xml:space="preserve">  -  </v>
      </c>
      <c r="F23" s="100" t="str">
        <f>IFERROR(INDEX($I$31:$U$31,MATCH(TV_Targets[[#This Row],[FINAL]],$I$1:$V$1,0)),"")</f>
        <v/>
      </c>
      <c r="G23" s="63"/>
      <c r="H23">
        <v>1100</v>
      </c>
      <c r="I23" s="123"/>
      <c r="J23" s="105"/>
      <c r="K23" s="106"/>
      <c r="L23" s="106"/>
      <c r="M23" s="106"/>
      <c r="N23" s="106"/>
      <c r="O23" s="106"/>
      <c r="P23" s="106"/>
      <c r="Q23" s="106"/>
      <c r="R23" s="106"/>
      <c r="S23" s="106"/>
      <c r="T23" s="106"/>
      <c r="U23" s="106"/>
      <c r="V23" s="106"/>
      <c r="W23" s="106"/>
      <c r="X23" s="106"/>
      <c r="Y23" s="106"/>
      <c r="Z23" s="106"/>
      <c r="AA23" s="106"/>
      <c r="AB23" s="106"/>
      <c r="AC23" s="105"/>
      <c r="AD23" s="106"/>
      <c r="AE23" s="106"/>
      <c r="AF23" s="106"/>
      <c r="AG23" s="106"/>
      <c r="AL23" s="126">
        <f t="shared" si="0"/>
        <v>0</v>
      </c>
      <c r="AM23" s="126">
        <f t="shared" si="1"/>
        <v>0</v>
      </c>
      <c r="AN23" s="126">
        <f t="shared" si="2"/>
        <v>0</v>
      </c>
      <c r="AO23" s="126">
        <f t="shared" si="3"/>
        <v>0</v>
      </c>
      <c r="AP23" s="126">
        <f t="shared" si="4"/>
        <v>0</v>
      </c>
      <c r="AQ23" s="126">
        <f t="shared" si="5"/>
        <v>0</v>
      </c>
      <c r="AR23" s="126">
        <f t="shared" si="6"/>
        <v>0</v>
      </c>
      <c r="AS23" s="126">
        <f t="shared" si="7"/>
        <v>0</v>
      </c>
      <c r="AT23" s="126">
        <f t="shared" si="8"/>
        <v>0</v>
      </c>
      <c r="AU23" s="126">
        <f t="shared" si="9"/>
        <v>0</v>
      </c>
      <c r="AV23" s="126">
        <f t="shared" si="10"/>
        <v>0</v>
      </c>
      <c r="AW23" s="126">
        <f t="shared" si="11"/>
        <v>0</v>
      </c>
      <c r="AX23" s="126">
        <f t="shared" si="12"/>
        <v>0</v>
      </c>
      <c r="AY23" s="126">
        <f t="shared" si="13"/>
        <v>0</v>
      </c>
    </row>
    <row r="24" spans="1:51">
      <c r="A24" s="62"/>
      <c r="B24" s="62"/>
      <c r="C24" s="63"/>
      <c r="D24" s="63"/>
      <c r="E24" s="63" t="str">
        <f>_xlfn.CONCAT(TV_Targets[[#This Row],[GENDER]]," ",TV_Targets[[#This Row],[MIN. AGE]]," - ",TV_Targets[[#This Row],[MAX. AGE]]," ",TV_Targets[[#This Row],[SEL]])</f>
        <v xml:space="preserve">  -  </v>
      </c>
      <c r="F24" s="100" t="str">
        <f>IFERROR(INDEX($I$31:$U$31,MATCH(TV_Targets[[#This Row],[FINAL]],$I$1:$V$1,0)),"")</f>
        <v/>
      </c>
      <c r="G24" s="63"/>
      <c r="H24">
        <v>1150</v>
      </c>
      <c r="I24" s="123"/>
      <c r="J24" s="105"/>
      <c r="K24" s="106"/>
      <c r="L24" s="106"/>
      <c r="M24" s="106"/>
      <c r="N24" s="106"/>
      <c r="O24" s="106"/>
      <c r="P24" s="106"/>
      <c r="Q24" s="106"/>
      <c r="R24" s="106"/>
      <c r="S24" s="106"/>
      <c r="T24" s="106"/>
      <c r="U24" s="106"/>
      <c r="V24" s="106"/>
      <c r="W24" s="106"/>
      <c r="X24" s="106"/>
      <c r="Y24" s="106"/>
      <c r="Z24" s="106"/>
      <c r="AA24" s="106"/>
      <c r="AB24" s="106"/>
      <c r="AC24" s="105"/>
      <c r="AD24" s="106"/>
      <c r="AE24" s="106"/>
      <c r="AF24" s="106"/>
      <c r="AG24" s="106"/>
      <c r="AL24" s="126">
        <f t="shared" si="0"/>
        <v>0</v>
      </c>
      <c r="AM24" s="126">
        <f t="shared" si="1"/>
        <v>0</v>
      </c>
      <c r="AN24" s="126">
        <f t="shared" si="2"/>
        <v>0</v>
      </c>
      <c r="AO24" s="126">
        <f t="shared" si="3"/>
        <v>0</v>
      </c>
      <c r="AP24" s="126">
        <f t="shared" si="4"/>
        <v>0</v>
      </c>
      <c r="AQ24" s="126">
        <f t="shared" si="5"/>
        <v>0</v>
      </c>
      <c r="AR24" s="126">
        <f t="shared" si="6"/>
        <v>0</v>
      </c>
      <c r="AS24" s="126">
        <f t="shared" si="7"/>
        <v>0</v>
      </c>
      <c r="AT24" s="126">
        <f t="shared" si="8"/>
        <v>0</v>
      </c>
      <c r="AU24" s="126">
        <f t="shared" si="9"/>
        <v>0</v>
      </c>
      <c r="AV24" s="126">
        <f t="shared" si="10"/>
        <v>0</v>
      </c>
      <c r="AW24" s="126">
        <f t="shared" si="11"/>
        <v>0</v>
      </c>
      <c r="AX24" s="126">
        <f t="shared" si="12"/>
        <v>0</v>
      </c>
      <c r="AY24" s="126">
        <f t="shared" si="13"/>
        <v>0</v>
      </c>
    </row>
    <row r="25" spans="1:51">
      <c r="A25" s="62"/>
      <c r="B25" s="62"/>
      <c r="C25" s="63"/>
      <c r="D25" s="63"/>
      <c r="E25" s="63" t="str">
        <f>_xlfn.CONCAT(TV_Targets[[#This Row],[GENDER]]," ",TV_Targets[[#This Row],[MIN. AGE]]," - ",TV_Targets[[#This Row],[MAX. AGE]]," ",TV_Targets[[#This Row],[SEL]])</f>
        <v xml:space="preserve">  -  </v>
      </c>
      <c r="F25" s="100" t="str">
        <f>IFERROR(INDEX($I$31:$U$31,MATCH(TV_Targets[[#This Row],[FINAL]],$I$1:$V$1,0)),"")</f>
        <v/>
      </c>
      <c r="G25" s="63"/>
      <c r="H25">
        <v>1200</v>
      </c>
      <c r="I25" s="123"/>
      <c r="J25" s="105"/>
      <c r="K25" s="106"/>
      <c r="L25" s="106"/>
      <c r="M25" s="106"/>
      <c r="N25" s="106"/>
      <c r="O25" s="106"/>
      <c r="P25" s="106"/>
      <c r="Q25" s="106"/>
      <c r="R25" s="106"/>
      <c r="S25" s="106"/>
      <c r="T25" s="106"/>
      <c r="U25" s="106"/>
      <c r="V25" s="106"/>
      <c r="W25" s="106"/>
      <c r="X25" s="106"/>
      <c r="Y25" s="106"/>
      <c r="Z25" s="106"/>
      <c r="AA25" s="106"/>
      <c r="AB25" s="106"/>
      <c r="AC25" s="105"/>
      <c r="AD25" s="106"/>
      <c r="AE25" s="106"/>
      <c r="AF25" s="106"/>
      <c r="AG25" s="106"/>
      <c r="AL25" s="126">
        <f t="shared" si="0"/>
        <v>0</v>
      </c>
      <c r="AM25" s="126">
        <f t="shared" si="1"/>
        <v>0</v>
      </c>
      <c r="AN25" s="126">
        <f t="shared" si="2"/>
        <v>0</v>
      </c>
      <c r="AO25" s="126">
        <f t="shared" si="3"/>
        <v>0</v>
      </c>
      <c r="AP25" s="126">
        <f t="shared" si="4"/>
        <v>0</v>
      </c>
      <c r="AQ25" s="126">
        <f t="shared" si="5"/>
        <v>0</v>
      </c>
      <c r="AR25" s="126">
        <f t="shared" si="6"/>
        <v>0</v>
      </c>
      <c r="AS25" s="126">
        <f t="shared" si="7"/>
        <v>0</v>
      </c>
      <c r="AT25" s="126">
        <f t="shared" si="8"/>
        <v>0</v>
      </c>
      <c r="AU25" s="126">
        <f t="shared" si="9"/>
        <v>0</v>
      </c>
      <c r="AV25" s="126">
        <f t="shared" si="10"/>
        <v>0</v>
      </c>
      <c r="AW25" s="126">
        <f t="shared" si="11"/>
        <v>0</v>
      </c>
      <c r="AX25" s="126">
        <f t="shared" si="12"/>
        <v>0</v>
      </c>
      <c r="AY25" s="126">
        <f t="shared" si="13"/>
        <v>0</v>
      </c>
    </row>
    <row r="26" spans="1:51">
      <c r="A26" s="62"/>
      <c r="B26" s="62"/>
      <c r="C26" s="63"/>
      <c r="D26" s="63"/>
      <c r="E26" s="63" t="str">
        <f>_xlfn.CONCAT(TV_Targets[[#This Row],[GENDER]]," ",TV_Targets[[#This Row],[MIN. AGE]]," - ",TV_Targets[[#This Row],[MAX. AGE]]," ",TV_Targets[[#This Row],[SEL]])</f>
        <v xml:space="preserve">  -  </v>
      </c>
      <c r="F26" s="100" t="str">
        <f>IFERROR(INDEX($I$31:$U$31,MATCH(TV_Targets[[#This Row],[FINAL]],$I$1:$V$1,0)),"")</f>
        <v/>
      </c>
      <c r="G26" s="63"/>
      <c r="H26">
        <v>1250</v>
      </c>
      <c r="I26" s="123"/>
      <c r="J26" s="105"/>
      <c r="K26" s="106"/>
      <c r="L26" s="106"/>
      <c r="M26" s="106"/>
      <c r="N26" s="106"/>
      <c r="O26" s="106"/>
      <c r="P26" s="106"/>
      <c r="Q26" s="106"/>
      <c r="R26" s="106"/>
      <c r="S26" s="106"/>
      <c r="T26" s="106"/>
      <c r="U26" s="106"/>
      <c r="V26" s="106"/>
      <c r="W26" s="106"/>
      <c r="X26" s="106"/>
      <c r="Y26" s="106"/>
      <c r="Z26" s="106"/>
      <c r="AA26" s="106"/>
      <c r="AB26" s="106"/>
      <c r="AC26" s="105"/>
      <c r="AD26" s="106"/>
      <c r="AE26" s="106"/>
      <c r="AF26" s="106"/>
      <c r="AG26" s="106"/>
      <c r="AL26" s="126">
        <f t="shared" si="0"/>
        <v>0</v>
      </c>
      <c r="AM26" s="126">
        <f t="shared" si="1"/>
        <v>0</v>
      </c>
      <c r="AN26" s="126">
        <f t="shared" si="2"/>
        <v>0</v>
      </c>
      <c r="AO26" s="126">
        <f t="shared" si="3"/>
        <v>0</v>
      </c>
      <c r="AP26" s="126">
        <f t="shared" si="4"/>
        <v>0</v>
      </c>
      <c r="AQ26" s="126">
        <f t="shared" si="5"/>
        <v>0</v>
      </c>
      <c r="AR26" s="126">
        <f t="shared" si="6"/>
        <v>0</v>
      </c>
      <c r="AS26" s="126">
        <f t="shared" si="7"/>
        <v>0</v>
      </c>
      <c r="AT26" s="126">
        <f t="shared" si="8"/>
        <v>0</v>
      </c>
      <c r="AU26" s="126">
        <f t="shared" si="9"/>
        <v>0</v>
      </c>
      <c r="AV26" s="126">
        <f t="shared" si="10"/>
        <v>0</v>
      </c>
      <c r="AW26" s="126">
        <f t="shared" si="11"/>
        <v>0</v>
      </c>
      <c r="AX26" s="126">
        <f t="shared" si="12"/>
        <v>0</v>
      </c>
      <c r="AY26" s="126">
        <f t="shared" si="13"/>
        <v>0</v>
      </c>
    </row>
    <row r="27" spans="1:51">
      <c r="A27" s="62"/>
      <c r="B27" s="62"/>
      <c r="C27" s="63"/>
      <c r="D27" s="63"/>
      <c r="E27" s="63" t="str">
        <f>_xlfn.CONCAT(TV_Targets[[#This Row],[GENDER]]," ",TV_Targets[[#This Row],[MIN. AGE]]," - ",TV_Targets[[#This Row],[MAX. AGE]]," ",TV_Targets[[#This Row],[SEL]])</f>
        <v xml:space="preserve">  -  </v>
      </c>
      <c r="F27" s="100" t="str">
        <f>IFERROR(INDEX($I$31:$U$31,MATCH(TV_Targets[[#This Row],[FINAL]],$I$1:$V$1,0)),"")</f>
        <v/>
      </c>
      <c r="G27" s="63"/>
      <c r="H27">
        <v>1300</v>
      </c>
      <c r="I27" s="123"/>
      <c r="J27" s="105"/>
      <c r="K27" s="106"/>
      <c r="L27" s="106"/>
      <c r="M27" s="106"/>
      <c r="N27" s="106"/>
      <c r="O27" s="106"/>
      <c r="P27" s="106"/>
      <c r="Q27" s="106"/>
      <c r="R27" s="106"/>
      <c r="S27" s="106"/>
      <c r="T27" s="106"/>
      <c r="U27" s="106"/>
      <c r="V27" s="106"/>
      <c r="W27" s="106"/>
      <c r="X27" s="106"/>
      <c r="Y27" s="106"/>
      <c r="Z27" s="106"/>
      <c r="AA27" s="106"/>
      <c r="AB27" s="106"/>
      <c r="AC27" s="105"/>
      <c r="AD27" s="106"/>
      <c r="AE27" s="106"/>
      <c r="AF27" s="106"/>
      <c r="AG27" s="106"/>
      <c r="AL27" s="126">
        <f t="shared" si="0"/>
        <v>0</v>
      </c>
      <c r="AM27" s="126">
        <f t="shared" si="1"/>
        <v>0</v>
      </c>
      <c r="AN27" s="126">
        <f t="shared" si="2"/>
        <v>0</v>
      </c>
      <c r="AO27" s="126">
        <f t="shared" si="3"/>
        <v>0</v>
      </c>
      <c r="AP27" s="126">
        <f t="shared" si="4"/>
        <v>0</v>
      </c>
      <c r="AQ27" s="126">
        <f t="shared" si="5"/>
        <v>0</v>
      </c>
      <c r="AR27" s="126">
        <f t="shared" si="6"/>
        <v>0</v>
      </c>
      <c r="AS27" s="126">
        <f t="shared" si="7"/>
        <v>0</v>
      </c>
      <c r="AT27" s="126">
        <f t="shared" si="8"/>
        <v>0</v>
      </c>
      <c r="AU27" s="126">
        <f t="shared" si="9"/>
        <v>0</v>
      </c>
      <c r="AV27" s="126">
        <f t="shared" si="10"/>
        <v>0</v>
      </c>
      <c r="AW27" s="126">
        <f t="shared" si="11"/>
        <v>0</v>
      </c>
      <c r="AX27" s="126">
        <f t="shared" si="12"/>
        <v>0</v>
      </c>
      <c r="AY27" s="126">
        <f t="shared" si="13"/>
        <v>0</v>
      </c>
    </row>
    <row r="28" spans="1:51">
      <c r="A28" s="62"/>
      <c r="B28" s="62"/>
      <c r="C28" s="63"/>
      <c r="D28" s="63"/>
      <c r="E28" s="63" t="str">
        <f>_xlfn.CONCAT(TV_Targets[[#This Row],[GENDER]]," ",TV_Targets[[#This Row],[MIN. AGE]]," - ",TV_Targets[[#This Row],[MAX. AGE]]," ",TV_Targets[[#This Row],[SEL]])</f>
        <v xml:space="preserve">  -  </v>
      </c>
      <c r="F28" s="100" t="str">
        <f>IFERROR(INDEX($I$31:$U$31,MATCH(TV_Targets[[#This Row],[FINAL]],$I$1:$V$1,0)),"")</f>
        <v/>
      </c>
      <c r="G28" s="63"/>
      <c r="H28">
        <v>1350</v>
      </c>
      <c r="I28" s="123"/>
      <c r="J28" s="105"/>
      <c r="K28" s="106"/>
      <c r="L28" s="106"/>
      <c r="M28" s="106"/>
      <c r="N28" s="106"/>
      <c r="O28" s="106"/>
      <c r="P28" s="106"/>
      <c r="Q28" s="106"/>
      <c r="R28" s="106"/>
      <c r="S28" s="106"/>
      <c r="T28" s="106"/>
      <c r="U28" s="106"/>
      <c r="V28" s="106"/>
      <c r="W28" s="106"/>
      <c r="X28" s="106"/>
      <c r="Y28" s="106"/>
      <c r="Z28" s="106"/>
      <c r="AA28" s="106"/>
      <c r="AB28" s="106"/>
      <c r="AC28" s="105"/>
      <c r="AD28" s="106"/>
      <c r="AE28" s="106"/>
      <c r="AF28" s="106"/>
      <c r="AG28" s="106"/>
      <c r="AL28" s="126">
        <f t="shared" si="0"/>
        <v>0</v>
      </c>
      <c r="AM28" s="126">
        <f t="shared" si="1"/>
        <v>0</v>
      </c>
      <c r="AN28" s="126">
        <f t="shared" si="2"/>
        <v>0</v>
      </c>
      <c r="AO28" s="126">
        <f t="shared" si="3"/>
        <v>0</v>
      </c>
      <c r="AP28" s="126">
        <f t="shared" si="4"/>
        <v>0</v>
      </c>
      <c r="AQ28" s="126">
        <f t="shared" si="5"/>
        <v>0</v>
      </c>
      <c r="AR28" s="126">
        <f t="shared" si="6"/>
        <v>0</v>
      </c>
      <c r="AS28" s="126">
        <f t="shared" si="7"/>
        <v>0</v>
      </c>
      <c r="AT28" s="126">
        <f t="shared" si="8"/>
        <v>0</v>
      </c>
      <c r="AU28" s="126">
        <f t="shared" si="9"/>
        <v>0</v>
      </c>
      <c r="AV28" s="126">
        <f t="shared" si="10"/>
        <v>0</v>
      </c>
      <c r="AW28" s="126">
        <f t="shared" si="11"/>
        <v>0</v>
      </c>
      <c r="AX28" s="126">
        <f t="shared" si="12"/>
        <v>0</v>
      </c>
      <c r="AY28" s="126">
        <f t="shared" si="13"/>
        <v>0</v>
      </c>
    </row>
    <row r="29" spans="1:51">
      <c r="A29" s="62"/>
      <c r="B29" s="62"/>
      <c r="C29" s="63"/>
      <c r="D29" s="63"/>
      <c r="E29" s="63" t="str">
        <f>_xlfn.CONCAT(TV_Targets[[#This Row],[GENDER]]," ",TV_Targets[[#This Row],[MIN. AGE]]," - ",TV_Targets[[#This Row],[MAX. AGE]]," ",TV_Targets[[#This Row],[SEL]])</f>
        <v xml:space="preserve">  -  </v>
      </c>
      <c r="F29" s="100" t="str">
        <f>IFERROR(INDEX($I$31:$U$31,MATCH(TV_Targets[[#This Row],[FINAL]],$I$1:$V$1,0)),"")</f>
        <v/>
      </c>
      <c r="G29" s="63"/>
      <c r="H29">
        <v>1400</v>
      </c>
      <c r="I29" s="123"/>
      <c r="J29" s="105"/>
      <c r="K29" s="106"/>
      <c r="L29" s="106"/>
      <c r="M29" s="106"/>
      <c r="N29" s="106"/>
      <c r="O29" s="106"/>
      <c r="P29" s="106"/>
      <c r="Q29" s="106"/>
      <c r="R29" s="106"/>
      <c r="S29" s="106"/>
      <c r="T29" s="106"/>
      <c r="U29" s="106"/>
      <c r="V29" s="106"/>
      <c r="W29" s="106"/>
      <c r="X29" s="106"/>
      <c r="Y29" s="106"/>
      <c r="Z29" s="106"/>
      <c r="AA29" s="106"/>
      <c r="AB29" s="106"/>
      <c r="AC29" s="105"/>
      <c r="AD29" s="106"/>
      <c r="AE29" s="106"/>
      <c r="AF29" s="106"/>
      <c r="AG29" s="106"/>
      <c r="AL29" s="126">
        <f t="shared" si="0"/>
        <v>0</v>
      </c>
      <c r="AM29" s="126">
        <f t="shared" si="1"/>
        <v>0</v>
      </c>
      <c r="AN29" s="126">
        <f t="shared" si="2"/>
        <v>0</v>
      </c>
      <c r="AO29" s="126">
        <f t="shared" si="3"/>
        <v>0</v>
      </c>
      <c r="AP29" s="126">
        <f t="shared" si="4"/>
        <v>0</v>
      </c>
      <c r="AQ29" s="126">
        <f t="shared" si="5"/>
        <v>0</v>
      </c>
      <c r="AR29" s="126">
        <f t="shared" si="6"/>
        <v>0</v>
      </c>
      <c r="AS29" s="126">
        <f t="shared" si="7"/>
        <v>0</v>
      </c>
      <c r="AT29" s="126">
        <f t="shared" si="8"/>
        <v>0</v>
      </c>
      <c r="AU29" s="126">
        <f t="shared" si="9"/>
        <v>0</v>
      </c>
      <c r="AV29" s="126">
        <f t="shared" si="10"/>
        <v>0</v>
      </c>
      <c r="AW29" s="126">
        <f t="shared" si="11"/>
        <v>0</v>
      </c>
      <c r="AX29" s="126">
        <f t="shared" si="12"/>
        <v>0</v>
      </c>
      <c r="AY29" s="126">
        <f t="shared" si="13"/>
        <v>0</v>
      </c>
    </row>
    <row r="30" spans="1:51">
      <c r="A30" s="62"/>
      <c r="B30" s="62"/>
      <c r="C30" s="63"/>
      <c r="D30" s="63"/>
      <c r="E30" s="63" t="str">
        <f>_xlfn.CONCAT(TV_Targets[[#This Row],[GENDER]]," ",TV_Targets[[#This Row],[MIN. AGE]]," - ",TV_Targets[[#This Row],[MAX. AGE]]," ",TV_Targets[[#This Row],[SEL]])</f>
        <v xml:space="preserve">  -  </v>
      </c>
      <c r="F30" s="100" t="str">
        <f>IFERROR(INDEX($I$31:$U$31,MATCH(TV_Targets[[#This Row],[FINAL]],$I$1:$V$1,0)),"")</f>
        <v/>
      </c>
      <c r="G30" s="63"/>
      <c r="H30">
        <v>1450</v>
      </c>
      <c r="I30" s="123"/>
      <c r="J30" s="105"/>
      <c r="K30" s="106"/>
      <c r="L30" s="106"/>
      <c r="M30" s="106"/>
      <c r="N30" s="106"/>
      <c r="O30" s="106"/>
      <c r="P30" s="106"/>
      <c r="Q30" s="106"/>
      <c r="R30" s="106"/>
      <c r="S30" s="106"/>
      <c r="T30" s="106"/>
      <c r="U30" s="106"/>
      <c r="V30" s="106"/>
      <c r="W30" s="106"/>
      <c r="X30" s="106"/>
      <c r="Y30" s="106"/>
      <c r="Z30" s="106"/>
      <c r="AA30" s="106"/>
      <c r="AB30" s="106"/>
      <c r="AC30" s="105"/>
      <c r="AD30" s="106"/>
      <c r="AE30" s="106"/>
      <c r="AF30" s="106"/>
      <c r="AG30" s="106"/>
      <c r="AL30" s="126">
        <f t="shared" si="0"/>
        <v>0</v>
      </c>
      <c r="AM30" s="126">
        <f t="shared" si="1"/>
        <v>0</v>
      </c>
      <c r="AN30" s="126">
        <f t="shared" si="2"/>
        <v>0</v>
      </c>
      <c r="AO30" s="126">
        <f t="shared" si="3"/>
        <v>0</v>
      </c>
      <c r="AP30" s="126">
        <f t="shared" si="4"/>
        <v>0</v>
      </c>
      <c r="AQ30" s="126">
        <f t="shared" si="5"/>
        <v>0</v>
      </c>
      <c r="AR30" s="126">
        <f t="shared" si="6"/>
        <v>0</v>
      </c>
      <c r="AS30" s="126">
        <f t="shared" si="7"/>
        <v>0</v>
      </c>
      <c r="AT30" s="126">
        <f t="shared" si="8"/>
        <v>0</v>
      </c>
      <c r="AU30" s="126">
        <f t="shared" si="9"/>
        <v>0</v>
      </c>
      <c r="AV30" s="126">
        <f t="shared" si="10"/>
        <v>0</v>
      </c>
      <c r="AW30" s="126">
        <f t="shared" si="11"/>
        <v>0</v>
      </c>
      <c r="AX30" s="126">
        <f t="shared" si="12"/>
        <v>0</v>
      </c>
      <c r="AY30" s="126">
        <f t="shared" si="13"/>
        <v>0</v>
      </c>
    </row>
    <row r="31" spans="1:51">
      <c r="A31" s="62"/>
      <c r="B31" s="62"/>
      <c r="C31" s="63"/>
      <c r="D31" s="63"/>
      <c r="E31" s="63" t="str">
        <f>_xlfn.CONCAT(TV_Targets[[#This Row],[GENDER]]," ",TV_Targets[[#This Row],[MIN. AGE]]," - ",TV_Targets[[#This Row],[MAX. AGE]]," ",TV_Targets[[#This Row],[SEL]])</f>
        <v xml:space="preserve">  -  </v>
      </c>
      <c r="F31" s="100" t="str">
        <f>IFERROR(INDEX($I$31:$U$31,MATCH(TV_Targets[[#This Row],[FINAL]],$I$1:$V$1,0)),"")</f>
        <v/>
      </c>
      <c r="H31" s="107" t="s">
        <v>184</v>
      </c>
      <c r="I31" s="108"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8"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8"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8"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8"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8"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8"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8"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8"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8"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8"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8"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8"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8"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8"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8"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8"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8"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8"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8"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8"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8"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8"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8"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8"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100" t="str">
        <f>IFERROR(INDEX($I$31:$U$31,MATCH(TV_Targets[[#This Row],[FINAL]],$I$1:$V$1,0)),"")</f>
        <v/>
      </c>
      <c r="H32" s="107" t="s">
        <v>185</v>
      </c>
      <c r="I32" s="109"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09"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09"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09"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09"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09"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09"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09"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09"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09"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09"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09"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09"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09"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09"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09"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09"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09"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09"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09"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09"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09"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09"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09"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09"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0" sqref="F20"/>
    </sheetView>
  </sheetViews>
  <sheetFormatPr defaultColWidth="10.4609375" defaultRowHeight="15.5"/>
  <cols>
    <col min="1" max="1" width="4.61328125" customWidth="1"/>
    <col min="2" max="2" width="13.4609375" style="7" customWidth="1"/>
    <col min="3" max="3" width="14.3828125" style="7" customWidth="1"/>
    <col min="4" max="4" width="14.15234375" customWidth="1"/>
    <col min="5" max="5" width="12.4609375" customWidth="1"/>
    <col min="6" max="6" width="25.3828125" customWidth="1"/>
    <col min="7" max="7" width="15.4609375" customWidth="1"/>
    <col min="8" max="8" width="5.84375" customWidth="1"/>
    <col min="9" max="9" width="14.4609375" customWidth="1"/>
    <col min="10" max="12" width="14.3828125" customWidth="1"/>
    <col min="13" max="24" width="14.3828125" style="7" customWidth="1"/>
    <col min="25" max="30" width="10.4609375" style="7"/>
    <col min="32" max="16384" width="10.4609375" style="7"/>
  </cols>
  <sheetData>
    <row r="1" spans="2:45" ht="21" customHeight="1"/>
    <row r="2" spans="2:45">
      <c r="B2" s="135" t="s">
        <v>186</v>
      </c>
      <c r="C2" s="135"/>
      <c r="D2" s="135"/>
      <c r="E2" s="135"/>
      <c r="F2" s="135"/>
      <c r="G2" s="135"/>
      <c r="H2" s="98"/>
      <c r="K2" s="101" t="str" cm="1">
        <f t="array" ref="K2">TRANSPOSE(_xlfn.UNIQUE(Digital_Targets[FINAL]))</f>
        <v xml:space="preserve">  -  </v>
      </c>
      <c r="L2" s="101"/>
      <c r="M2" s="102"/>
      <c r="N2" s="102"/>
      <c r="O2" s="102"/>
      <c r="P2" s="102"/>
      <c r="Q2" s="102"/>
      <c r="R2" s="102"/>
      <c r="S2" s="102"/>
      <c r="T2" s="102"/>
      <c r="U2" s="102"/>
      <c r="V2" s="102"/>
      <c r="W2" s="102"/>
      <c r="X2" s="102"/>
      <c r="Y2" s="62"/>
      <c r="Z2" s="62"/>
      <c r="AA2" s="62"/>
    </row>
    <row r="3" spans="2:45">
      <c r="B3" s="98" t="s">
        <v>176</v>
      </c>
      <c r="C3" s="98" t="s">
        <v>177</v>
      </c>
      <c r="D3" s="98" t="s">
        <v>178</v>
      </c>
      <c r="E3" s="98" t="s">
        <v>179</v>
      </c>
      <c r="F3" s="98" t="s">
        <v>180</v>
      </c>
      <c r="G3" s="98" t="s">
        <v>181</v>
      </c>
      <c r="H3" s="98"/>
      <c r="I3" s="99" t="s">
        <v>187</v>
      </c>
      <c r="J3" s="99" t="s">
        <v>188</v>
      </c>
      <c r="K3" s="103" t="s">
        <v>40</v>
      </c>
      <c r="L3" s="103" t="s">
        <v>40</v>
      </c>
      <c r="M3" s="103" t="s">
        <v>40</v>
      </c>
      <c r="N3" s="103" t="s">
        <v>40</v>
      </c>
      <c r="O3" s="103" t="s">
        <v>40</v>
      </c>
      <c r="P3" s="103" t="s">
        <v>40</v>
      </c>
      <c r="Q3" s="103" t="s">
        <v>40</v>
      </c>
      <c r="R3" s="103" t="s">
        <v>40</v>
      </c>
      <c r="S3" s="103" t="s">
        <v>40</v>
      </c>
      <c r="T3" s="103" t="s">
        <v>40</v>
      </c>
      <c r="U3" s="103" t="s">
        <v>40</v>
      </c>
      <c r="V3" s="103" t="s">
        <v>40</v>
      </c>
      <c r="W3" s="103" t="s">
        <v>40</v>
      </c>
      <c r="X3" s="103"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100" t="str">
        <f>IFERROR(INDEX($K$32:$W$32,MATCH(Digital_Targets[[#This Row],[FINAL]],$K$2:$X$2,0)),"")</f>
        <v/>
      </c>
      <c r="H4" s="63"/>
      <c r="I4" s="111">
        <v>500000</v>
      </c>
      <c r="J4" s="112">
        <v>1.5</v>
      </c>
      <c r="K4" s="114"/>
      <c r="L4" s="114"/>
      <c r="M4" s="114"/>
      <c r="N4" s="106"/>
      <c r="O4" s="106"/>
      <c r="P4" s="106"/>
      <c r="Q4" s="106"/>
      <c r="R4" s="106"/>
      <c r="S4" s="106"/>
      <c r="T4" s="106"/>
      <c r="U4" s="106"/>
      <c r="V4" s="106"/>
      <c r="W4" s="106"/>
      <c r="X4" s="106"/>
      <c r="AQ4" s="126">
        <f>IF(K4=K$32,K4,NA())</f>
        <v>0</v>
      </c>
      <c r="AR4" s="126">
        <f>IF(L4=L$32,L4,NA())</f>
        <v>0</v>
      </c>
      <c r="AS4" s="126">
        <f>IF(M4=M$32,M4,NA())</f>
        <v>0</v>
      </c>
    </row>
    <row r="5" spans="2:45">
      <c r="B5" s="62"/>
      <c r="C5" s="62"/>
      <c r="D5" s="63"/>
      <c r="E5" s="63"/>
      <c r="F5" s="63" t="str">
        <f>_xlfn.CONCAT(Digital_Targets[[#This Row],[GENDER]]," ",Digital_Targets[[#This Row],[MIN. AGE]]," - ",Digital_Targets[[#This Row],[MAX. AGE]]," ",Digital_Targets[[#This Row],[SEL]])</f>
        <v xml:space="preserve">  -  </v>
      </c>
      <c r="G5" s="100" t="str">
        <f>IFERROR(INDEX($K$32:$W$32,MATCH(Digital_Targets[[#This Row],[FINAL]],$K$2:$X$2,0)),"")</f>
        <v/>
      </c>
      <c r="H5" s="63"/>
      <c r="I5" s="111">
        <v>1000000</v>
      </c>
      <c r="J5" s="112">
        <v>1.7</v>
      </c>
      <c r="K5" s="114"/>
      <c r="L5" s="114"/>
      <c r="M5" s="114"/>
      <c r="N5" s="106"/>
      <c r="O5" s="106"/>
      <c r="P5" s="106"/>
      <c r="Q5" s="106"/>
      <c r="R5" s="106"/>
      <c r="S5" s="106"/>
      <c r="T5" s="106"/>
      <c r="U5" s="106"/>
      <c r="V5" s="106"/>
      <c r="W5" s="106"/>
      <c r="X5" s="106"/>
      <c r="AQ5" s="126">
        <f t="shared" ref="AQ5:AS31" si="0">IF(K5=K$32,K5,NA())</f>
        <v>0</v>
      </c>
      <c r="AR5" s="126">
        <f t="shared" si="0"/>
        <v>0</v>
      </c>
      <c r="AS5" s="126">
        <f t="shared" si="0"/>
        <v>0</v>
      </c>
    </row>
    <row r="6" spans="2:45">
      <c r="B6" s="62"/>
      <c r="C6" s="62"/>
      <c r="D6" s="63"/>
      <c r="E6" s="63"/>
      <c r="F6" s="63" t="str">
        <f>_xlfn.CONCAT(Digital_Targets[[#This Row],[GENDER]]," ",Digital_Targets[[#This Row],[MIN. AGE]]," - ",Digital_Targets[[#This Row],[MAX. AGE]]," ",Digital_Targets[[#This Row],[SEL]])</f>
        <v xml:space="preserve">  -  </v>
      </c>
      <c r="G6" s="100" t="str">
        <f>IFERROR(INDEX($K$32:$W$32,MATCH(Digital_Targets[[#This Row],[FINAL]],$K$2:$X$2,0)),"")</f>
        <v/>
      </c>
      <c r="H6" s="63"/>
      <c r="I6" s="111">
        <v>1500000</v>
      </c>
      <c r="J6" s="112">
        <v>2</v>
      </c>
      <c r="K6" s="114"/>
      <c r="L6" s="114"/>
      <c r="M6" s="114"/>
      <c r="N6" s="106"/>
      <c r="O6" s="106"/>
      <c r="P6" s="106"/>
      <c r="Q6" s="106"/>
      <c r="R6" s="106"/>
      <c r="S6" s="106"/>
      <c r="T6" s="106"/>
      <c r="U6" s="106"/>
      <c r="V6" s="106"/>
      <c r="W6" s="106"/>
      <c r="X6" s="106"/>
      <c r="AQ6" s="126">
        <f t="shared" si="0"/>
        <v>0</v>
      </c>
      <c r="AR6" s="126">
        <f t="shared" si="0"/>
        <v>0</v>
      </c>
      <c r="AS6" s="126">
        <f t="shared" si="0"/>
        <v>0</v>
      </c>
    </row>
    <row r="7" spans="2:45">
      <c r="B7" s="62"/>
      <c r="C7" s="62"/>
      <c r="D7" s="63"/>
      <c r="E7" s="63"/>
      <c r="F7" s="63" t="str">
        <f>_xlfn.CONCAT(Digital_Targets[[#This Row],[GENDER]]," ",Digital_Targets[[#This Row],[MIN. AGE]]," - ",Digital_Targets[[#This Row],[MAX. AGE]]," ",Digital_Targets[[#This Row],[SEL]])</f>
        <v xml:space="preserve">  -  </v>
      </c>
      <c r="G7" s="100" t="str">
        <f>IFERROR(INDEX($K$32:$W$32,MATCH(Digital_Targets[[#This Row],[FINAL]],$K$2:$X$2,0)),"")</f>
        <v/>
      </c>
      <c r="H7" s="63"/>
      <c r="I7" s="111">
        <v>2000000</v>
      </c>
      <c r="J7" s="112">
        <v>2.2999999999999998</v>
      </c>
      <c r="K7" s="114"/>
      <c r="L7" s="114"/>
      <c r="M7" s="114"/>
      <c r="N7" s="106"/>
      <c r="O7" s="106"/>
      <c r="P7" s="106"/>
      <c r="Q7" s="106"/>
      <c r="R7" s="106"/>
      <c r="S7" s="106"/>
      <c r="T7" s="106"/>
      <c r="U7" s="106"/>
      <c r="V7" s="106"/>
      <c r="W7" s="106"/>
      <c r="X7" s="106"/>
      <c r="AQ7" s="126">
        <f t="shared" si="0"/>
        <v>0</v>
      </c>
      <c r="AR7" s="126">
        <f t="shared" si="0"/>
        <v>0</v>
      </c>
      <c r="AS7" s="126">
        <f t="shared" si="0"/>
        <v>0</v>
      </c>
    </row>
    <row r="8" spans="2:45">
      <c r="B8" s="62"/>
      <c r="C8" s="62"/>
      <c r="D8" s="63"/>
      <c r="E8" s="63"/>
      <c r="F8" s="63" t="str">
        <f>_xlfn.CONCAT(Digital_Targets[[#This Row],[GENDER]]," ",Digital_Targets[[#This Row],[MIN. AGE]]," - ",Digital_Targets[[#This Row],[MAX. AGE]]," ",Digital_Targets[[#This Row],[SEL]])</f>
        <v xml:space="preserve">  -  </v>
      </c>
      <c r="G8" s="100" t="str">
        <f>IFERROR(INDEX($K$32:$W$32,MATCH(Digital_Targets[[#This Row],[FINAL]],$K$2:$X$2,0)),"")</f>
        <v/>
      </c>
      <c r="H8" s="63"/>
      <c r="I8" s="111">
        <v>2500000</v>
      </c>
      <c r="J8" s="112">
        <v>2.6</v>
      </c>
      <c r="K8" s="114"/>
      <c r="L8" s="114"/>
      <c r="M8" s="114"/>
      <c r="N8" s="106"/>
      <c r="O8" s="106"/>
      <c r="P8" s="106"/>
      <c r="Q8" s="106"/>
      <c r="R8" s="106"/>
      <c r="S8" s="106"/>
      <c r="T8" s="106"/>
      <c r="U8" s="106"/>
      <c r="V8" s="106"/>
      <c r="W8" s="106"/>
      <c r="X8" s="106"/>
      <c r="AQ8" s="126">
        <f t="shared" si="0"/>
        <v>0</v>
      </c>
      <c r="AR8" s="126">
        <f t="shared" si="0"/>
        <v>0</v>
      </c>
      <c r="AS8" s="126">
        <f t="shared" si="0"/>
        <v>0</v>
      </c>
    </row>
    <row r="9" spans="2:45">
      <c r="B9" s="62"/>
      <c r="C9" s="62"/>
      <c r="D9" s="63"/>
      <c r="E9" s="63"/>
      <c r="F9" s="63" t="str">
        <f>_xlfn.CONCAT(Digital_Targets[[#This Row],[GENDER]]," ",Digital_Targets[[#This Row],[MIN. AGE]]," - ",Digital_Targets[[#This Row],[MAX. AGE]]," ",Digital_Targets[[#This Row],[SEL]])</f>
        <v xml:space="preserve">  -  </v>
      </c>
      <c r="G9" s="100" t="str">
        <f>IFERROR(INDEX($K$32:$W$32,MATCH(Digital_Targets[[#This Row],[FINAL]],$K$2:$X$2,0)),"")</f>
        <v/>
      </c>
      <c r="H9" s="63"/>
      <c r="I9" s="111">
        <v>3000000</v>
      </c>
      <c r="J9" s="112">
        <v>2.9</v>
      </c>
      <c r="K9" s="114"/>
      <c r="L9" s="114"/>
      <c r="M9" s="114"/>
      <c r="N9" s="106"/>
      <c r="O9" s="106"/>
      <c r="P9" s="106"/>
      <c r="Q9" s="106"/>
      <c r="R9" s="106"/>
      <c r="S9" s="106"/>
      <c r="T9" s="106"/>
      <c r="U9" s="106"/>
      <c r="V9" s="106"/>
      <c r="W9" s="106"/>
      <c r="X9" s="106"/>
      <c r="AQ9" s="126">
        <f t="shared" si="0"/>
        <v>0</v>
      </c>
      <c r="AR9" s="126">
        <f t="shared" si="0"/>
        <v>0</v>
      </c>
      <c r="AS9" s="126">
        <f t="shared" si="0"/>
        <v>0</v>
      </c>
    </row>
    <row r="10" spans="2:45">
      <c r="B10" s="62"/>
      <c r="C10" s="62"/>
      <c r="D10" s="63"/>
      <c r="E10" s="63"/>
      <c r="F10" s="63" t="str">
        <f>_xlfn.CONCAT(Digital_Targets[[#This Row],[GENDER]]," ",Digital_Targets[[#This Row],[MIN. AGE]]," - ",Digital_Targets[[#This Row],[MAX. AGE]]," ",Digital_Targets[[#This Row],[SEL]])</f>
        <v xml:space="preserve">  -  </v>
      </c>
      <c r="G10" s="100" t="str">
        <f>IFERROR(INDEX($K$32:$W$32,MATCH(Digital_Targets[[#This Row],[FINAL]],$K$2:$X$2,0)),"")</f>
        <v/>
      </c>
      <c r="H10" s="63"/>
      <c r="I10" s="111">
        <v>3500000</v>
      </c>
      <c r="J10" s="112">
        <v>3.2</v>
      </c>
      <c r="K10" s="114"/>
      <c r="L10" s="114"/>
      <c r="M10" s="114"/>
      <c r="N10" s="106"/>
      <c r="O10" s="106"/>
      <c r="P10" s="106"/>
      <c r="Q10" s="106"/>
      <c r="R10" s="106"/>
      <c r="S10" s="106"/>
      <c r="T10" s="106"/>
      <c r="U10" s="106"/>
      <c r="V10" s="106"/>
      <c r="W10" s="106"/>
      <c r="X10" s="106"/>
      <c r="AQ10" s="126">
        <f t="shared" si="0"/>
        <v>0</v>
      </c>
      <c r="AR10" s="126">
        <f t="shared" si="0"/>
        <v>0</v>
      </c>
      <c r="AS10" s="126">
        <f t="shared" si="0"/>
        <v>0</v>
      </c>
    </row>
    <row r="11" spans="2:45">
      <c r="B11" s="62"/>
      <c r="C11" s="62"/>
      <c r="D11" s="63"/>
      <c r="E11" s="63"/>
      <c r="F11" s="63" t="str">
        <f>_xlfn.CONCAT(Digital_Targets[[#This Row],[GENDER]]," ",Digital_Targets[[#This Row],[MIN. AGE]]," - ",Digital_Targets[[#This Row],[MAX. AGE]]," ",Digital_Targets[[#This Row],[SEL]])</f>
        <v xml:space="preserve">  -  </v>
      </c>
      <c r="G11" s="100" t="str">
        <f>IFERROR(INDEX($K$32:$W$32,MATCH(Digital_Targets[[#This Row],[FINAL]],$K$2:$X$2,0)),"")</f>
        <v/>
      </c>
      <c r="H11" s="63"/>
      <c r="I11" s="111">
        <v>4000000</v>
      </c>
      <c r="J11" s="112">
        <v>3.5</v>
      </c>
      <c r="K11" s="114"/>
      <c r="L11" s="114"/>
      <c r="M11" s="114"/>
      <c r="N11" s="106"/>
      <c r="O11" s="106"/>
      <c r="P11" s="106"/>
      <c r="Q11" s="106"/>
      <c r="R11" s="106"/>
      <c r="S11" s="106"/>
      <c r="T11" s="106"/>
      <c r="U11" s="106"/>
      <c r="V11" s="106"/>
      <c r="W11" s="106"/>
      <c r="X11" s="106"/>
      <c r="AQ11" s="126">
        <f t="shared" si="0"/>
        <v>0</v>
      </c>
      <c r="AR11" s="126">
        <f t="shared" si="0"/>
        <v>0</v>
      </c>
      <c r="AS11" s="126">
        <f t="shared" si="0"/>
        <v>0</v>
      </c>
    </row>
    <row r="12" spans="2:45">
      <c r="B12" s="62"/>
      <c r="C12" s="62"/>
      <c r="D12" s="63"/>
      <c r="E12" s="63"/>
      <c r="F12" s="63" t="str">
        <f>_xlfn.CONCAT(Digital_Targets[[#This Row],[GENDER]]," ",Digital_Targets[[#This Row],[MIN. AGE]]," - ",Digital_Targets[[#This Row],[MAX. AGE]]," ",Digital_Targets[[#This Row],[SEL]])</f>
        <v xml:space="preserve">  -  </v>
      </c>
      <c r="G12" s="100" t="str">
        <f>IFERROR(INDEX($K$32:$W$32,MATCH(Digital_Targets[[#This Row],[FINAL]],$K$2:$X$2,0)),"")</f>
        <v/>
      </c>
      <c r="H12" s="63"/>
      <c r="I12" s="111">
        <v>4500000</v>
      </c>
      <c r="J12" s="112">
        <v>3.8</v>
      </c>
      <c r="K12" s="114"/>
      <c r="L12" s="114"/>
      <c r="M12" s="114"/>
      <c r="N12" s="106"/>
      <c r="O12" s="106"/>
      <c r="P12" s="106"/>
      <c r="Q12" s="106"/>
      <c r="R12" s="106"/>
      <c r="S12" s="106"/>
      <c r="T12" s="106"/>
      <c r="U12" s="106"/>
      <c r="V12" s="106"/>
      <c r="W12" s="106"/>
      <c r="X12" s="106"/>
      <c r="AQ12" s="126">
        <f t="shared" si="0"/>
        <v>0</v>
      </c>
      <c r="AR12" s="126">
        <f t="shared" si="0"/>
        <v>0</v>
      </c>
      <c r="AS12" s="126">
        <f t="shared" si="0"/>
        <v>0</v>
      </c>
    </row>
    <row r="13" spans="2:45">
      <c r="B13" s="62"/>
      <c r="C13" s="62"/>
      <c r="D13" s="63"/>
      <c r="E13" s="63"/>
      <c r="F13" s="63" t="str">
        <f>_xlfn.CONCAT(Digital_Targets[[#This Row],[GENDER]]," ",Digital_Targets[[#This Row],[MIN. AGE]]," - ",Digital_Targets[[#This Row],[MAX. AGE]]," ",Digital_Targets[[#This Row],[SEL]])</f>
        <v xml:space="preserve">  -  </v>
      </c>
      <c r="G13" s="100" t="str">
        <f>IFERROR(INDEX($K$32:$W$32,MATCH(Digital_Targets[[#This Row],[FINAL]],$K$2:$X$2,0)),"")</f>
        <v/>
      </c>
      <c r="H13" s="63"/>
      <c r="I13" s="111">
        <v>5000000</v>
      </c>
      <c r="J13" s="112">
        <v>4.5</v>
      </c>
      <c r="K13" s="114"/>
      <c r="L13" s="114"/>
      <c r="M13" s="114"/>
      <c r="N13" s="106"/>
      <c r="O13" s="106"/>
      <c r="P13" s="106"/>
      <c r="Q13" s="106"/>
      <c r="R13" s="106"/>
      <c r="S13" s="106"/>
      <c r="T13" s="106"/>
      <c r="U13" s="106"/>
      <c r="V13" s="106"/>
      <c r="W13" s="106"/>
      <c r="X13" s="106"/>
      <c r="AQ13" s="126">
        <f t="shared" si="0"/>
        <v>0</v>
      </c>
      <c r="AR13" s="126">
        <f t="shared" si="0"/>
        <v>0</v>
      </c>
      <c r="AS13" s="126">
        <f t="shared" si="0"/>
        <v>0</v>
      </c>
    </row>
    <row r="14" spans="2:45">
      <c r="B14" s="62"/>
      <c r="C14" s="62"/>
      <c r="D14" s="63"/>
      <c r="E14" s="63"/>
      <c r="F14" s="63" t="str">
        <f>_xlfn.CONCAT(Digital_Targets[[#This Row],[GENDER]]," ",Digital_Targets[[#This Row],[MIN. AGE]]," - ",Digital_Targets[[#This Row],[MAX. AGE]]," ",Digital_Targets[[#This Row],[SEL]])</f>
        <v xml:space="preserve">  -  </v>
      </c>
      <c r="G14" s="100" t="str">
        <f>IFERROR(INDEX($K$32:$W$32,MATCH(Digital_Targets[[#This Row],[FINAL]],$K$2:$X$2,0)),"")</f>
        <v/>
      </c>
      <c r="H14" s="63"/>
      <c r="I14" s="111">
        <v>5500000</v>
      </c>
      <c r="J14" s="112">
        <v>4.8</v>
      </c>
      <c r="K14" s="114"/>
      <c r="L14" s="114"/>
      <c r="M14" s="114"/>
      <c r="N14" s="106"/>
      <c r="O14" s="106"/>
      <c r="P14" s="106"/>
      <c r="Q14" s="106"/>
      <c r="R14" s="106"/>
      <c r="S14" s="106"/>
      <c r="T14" s="106"/>
      <c r="U14" s="106"/>
      <c r="V14" s="106"/>
      <c r="W14" s="106"/>
      <c r="X14" s="106"/>
      <c r="AQ14" s="126">
        <f t="shared" si="0"/>
        <v>0</v>
      </c>
      <c r="AR14" s="126">
        <f t="shared" si="0"/>
        <v>0</v>
      </c>
      <c r="AS14" s="126">
        <f t="shared" si="0"/>
        <v>0</v>
      </c>
    </row>
    <row r="15" spans="2:45">
      <c r="B15" s="62"/>
      <c r="C15" s="62"/>
      <c r="D15" s="63"/>
      <c r="E15" s="63"/>
      <c r="F15" s="63" t="str">
        <f>_xlfn.CONCAT(Digital_Targets[[#This Row],[GENDER]]," ",Digital_Targets[[#This Row],[MIN. AGE]]," - ",Digital_Targets[[#This Row],[MAX. AGE]]," ",Digital_Targets[[#This Row],[SEL]])</f>
        <v xml:space="preserve">  -  </v>
      </c>
      <c r="G15" s="100" t="str">
        <f>IFERROR(INDEX($K$32:$W$32,MATCH(Digital_Targets[[#This Row],[FINAL]],$K$2:$X$2,0)),"")</f>
        <v/>
      </c>
      <c r="H15" s="63"/>
      <c r="I15" s="111">
        <v>6000000</v>
      </c>
      <c r="J15" s="113">
        <v>5.0999999999999996</v>
      </c>
      <c r="K15" s="114"/>
      <c r="L15" s="114"/>
      <c r="M15" s="114"/>
      <c r="N15" s="106"/>
      <c r="O15" s="106"/>
      <c r="P15" s="106"/>
      <c r="Q15" s="106"/>
      <c r="R15" s="106"/>
      <c r="S15" s="106"/>
      <c r="T15" s="106"/>
      <c r="U15" s="106"/>
      <c r="V15" s="106"/>
      <c r="W15" s="106"/>
      <c r="X15" s="106"/>
      <c r="AQ15" s="126">
        <f t="shared" si="0"/>
        <v>0</v>
      </c>
      <c r="AR15" s="126">
        <f t="shared" si="0"/>
        <v>0</v>
      </c>
      <c r="AS15" s="126">
        <f t="shared" si="0"/>
        <v>0</v>
      </c>
    </row>
    <row r="16" spans="2:45">
      <c r="B16" s="62"/>
      <c r="C16" s="62"/>
      <c r="D16" s="63"/>
      <c r="E16" s="63"/>
      <c r="F16" s="63" t="str">
        <f>_xlfn.CONCAT(Digital_Targets[[#This Row],[GENDER]]," ",Digital_Targets[[#This Row],[MIN. AGE]]," - ",Digital_Targets[[#This Row],[MAX. AGE]]," ",Digital_Targets[[#This Row],[SEL]])</f>
        <v xml:space="preserve">  -  </v>
      </c>
      <c r="G16" s="100" t="str">
        <f>IFERROR(INDEX($K$32:$W$32,MATCH(Digital_Targets[[#This Row],[FINAL]],$K$2:$X$2,0)),"")</f>
        <v/>
      </c>
      <c r="H16" s="63"/>
      <c r="I16" s="111">
        <v>6500000</v>
      </c>
      <c r="J16" s="112">
        <v>5.4</v>
      </c>
      <c r="K16" s="114"/>
      <c r="L16" s="114"/>
      <c r="M16" s="114"/>
      <c r="N16" s="106"/>
      <c r="O16" s="106"/>
      <c r="P16" s="106"/>
      <c r="Q16" s="106"/>
      <c r="R16" s="106"/>
      <c r="S16" s="106"/>
      <c r="T16" s="106"/>
      <c r="U16" s="106"/>
      <c r="V16" s="106"/>
      <c r="W16" s="106"/>
      <c r="X16" s="106"/>
      <c r="AQ16" s="126">
        <f t="shared" si="0"/>
        <v>0</v>
      </c>
      <c r="AR16" s="126">
        <f t="shared" si="0"/>
        <v>0</v>
      </c>
      <c r="AS16" s="126">
        <f t="shared" si="0"/>
        <v>0</v>
      </c>
    </row>
    <row r="17" spans="2:45">
      <c r="B17" s="62"/>
      <c r="C17" s="62"/>
      <c r="D17" s="63"/>
      <c r="E17" s="63"/>
      <c r="F17" s="63" t="str">
        <f>_xlfn.CONCAT(Digital_Targets[[#This Row],[GENDER]]," ",Digital_Targets[[#This Row],[MIN. AGE]]," - ",Digital_Targets[[#This Row],[MAX. AGE]]," ",Digital_Targets[[#This Row],[SEL]])</f>
        <v xml:space="preserve">  -  </v>
      </c>
      <c r="G17" s="100" t="str">
        <f>IFERROR(INDEX($K$32:$W$32,MATCH(Digital_Targets[[#This Row],[FINAL]],$K$2:$X$2,0)),"")</f>
        <v/>
      </c>
      <c r="H17" s="63"/>
      <c r="I17" s="111">
        <v>7000000</v>
      </c>
      <c r="J17" s="112">
        <v>5.8</v>
      </c>
      <c r="K17" s="114"/>
      <c r="L17" s="114"/>
      <c r="M17" s="114"/>
      <c r="N17" s="106"/>
      <c r="O17" s="106"/>
      <c r="P17" s="106"/>
      <c r="Q17" s="106"/>
      <c r="R17" s="106"/>
      <c r="S17" s="106"/>
      <c r="T17" s="106"/>
      <c r="U17" s="106"/>
      <c r="V17" s="106"/>
      <c r="W17" s="106"/>
      <c r="X17" s="106"/>
      <c r="AQ17" s="126">
        <f t="shared" si="0"/>
        <v>0</v>
      </c>
      <c r="AR17" s="126">
        <f t="shared" si="0"/>
        <v>0</v>
      </c>
      <c r="AS17" s="126">
        <f t="shared" si="0"/>
        <v>0</v>
      </c>
    </row>
    <row r="18" spans="2:45">
      <c r="B18" s="62"/>
      <c r="C18" s="62"/>
      <c r="D18" s="63"/>
      <c r="E18" s="63"/>
      <c r="F18" s="63" t="str">
        <f>_xlfn.CONCAT(Digital_Targets[[#This Row],[GENDER]]," ",Digital_Targets[[#This Row],[MIN. AGE]]," - ",Digital_Targets[[#This Row],[MAX. AGE]]," ",Digital_Targets[[#This Row],[SEL]])</f>
        <v xml:space="preserve">  -  </v>
      </c>
      <c r="G18" s="100" t="str">
        <f>IFERROR(INDEX($K$32:$W$32,MATCH(Digital_Targets[[#This Row],[FINAL]],$K$2:$X$2,0)),"")</f>
        <v/>
      </c>
      <c r="H18" s="63"/>
      <c r="I18" s="111">
        <v>7500000</v>
      </c>
      <c r="J18" s="112">
        <v>6.1</v>
      </c>
      <c r="K18" s="114"/>
      <c r="L18" s="114"/>
      <c r="M18" s="114"/>
      <c r="N18" s="106"/>
      <c r="O18" s="106"/>
      <c r="P18" s="106"/>
      <c r="Q18" s="106"/>
      <c r="R18" s="106"/>
      <c r="S18" s="106"/>
      <c r="T18" s="106"/>
      <c r="U18" s="106"/>
      <c r="V18" s="106"/>
      <c r="W18" s="106"/>
      <c r="X18" s="106"/>
      <c r="AQ18" s="126">
        <f t="shared" si="0"/>
        <v>0</v>
      </c>
      <c r="AR18" s="126">
        <f t="shared" si="0"/>
        <v>0</v>
      </c>
      <c r="AS18" s="126">
        <f t="shared" si="0"/>
        <v>0</v>
      </c>
    </row>
    <row r="19" spans="2:45">
      <c r="B19" s="62"/>
      <c r="C19" s="62"/>
      <c r="D19" s="63"/>
      <c r="E19" s="63"/>
      <c r="F19" s="63" t="str">
        <f>_xlfn.CONCAT(Digital_Targets[[#This Row],[GENDER]]," ",Digital_Targets[[#This Row],[MIN. AGE]]," - ",Digital_Targets[[#This Row],[MAX. AGE]]," ",Digital_Targets[[#This Row],[SEL]])</f>
        <v xml:space="preserve">  -  </v>
      </c>
      <c r="G19" s="100" t="str">
        <f>IFERROR(INDEX($K$32:$W$32,MATCH(Digital_Targets[[#This Row],[FINAL]],$K$2:$X$2,0)),"")</f>
        <v/>
      </c>
      <c r="H19" s="63"/>
      <c r="I19" s="111">
        <v>8000000</v>
      </c>
      <c r="J19" s="112">
        <v>6.4</v>
      </c>
      <c r="K19" s="114"/>
      <c r="L19" s="114"/>
      <c r="M19" s="114"/>
      <c r="N19" s="106"/>
      <c r="O19" s="106"/>
      <c r="P19" s="106"/>
      <c r="Q19" s="106"/>
      <c r="R19" s="106"/>
      <c r="S19" s="106"/>
      <c r="T19" s="106"/>
      <c r="U19" s="106"/>
      <c r="V19" s="106"/>
      <c r="W19" s="106"/>
      <c r="X19" s="106"/>
      <c r="AQ19" s="126">
        <f t="shared" si="0"/>
        <v>0</v>
      </c>
      <c r="AR19" s="126">
        <f t="shared" si="0"/>
        <v>0</v>
      </c>
      <c r="AS19" s="126">
        <f t="shared" si="0"/>
        <v>0</v>
      </c>
    </row>
    <row r="20" spans="2:45">
      <c r="B20" s="62"/>
      <c r="C20" s="62"/>
      <c r="D20" s="63"/>
      <c r="E20" s="63"/>
      <c r="F20" s="63" t="str">
        <f>_xlfn.CONCAT(Digital_Targets[[#This Row],[GENDER]]," ",Digital_Targets[[#This Row],[MIN. AGE]]," - ",Digital_Targets[[#This Row],[MAX. AGE]]," ",Digital_Targets[[#This Row],[SEL]])</f>
        <v xml:space="preserve">  -  </v>
      </c>
      <c r="G20" s="100" t="str">
        <f>IFERROR(INDEX($K$32:$W$32,MATCH(Digital_Targets[[#This Row],[FINAL]],$K$2:$X$2,0)),"")</f>
        <v/>
      </c>
      <c r="H20" s="63"/>
      <c r="I20" s="111">
        <v>8500000</v>
      </c>
      <c r="J20" s="112">
        <v>6.7</v>
      </c>
      <c r="K20" s="114"/>
      <c r="L20" s="114"/>
      <c r="M20" s="114"/>
      <c r="N20" s="106"/>
      <c r="O20" s="106"/>
      <c r="P20" s="106"/>
      <c r="Q20" s="106"/>
      <c r="R20" s="106"/>
      <c r="S20" s="106"/>
      <c r="T20" s="106"/>
      <c r="U20" s="106"/>
      <c r="V20" s="106"/>
      <c r="W20" s="106"/>
      <c r="X20" s="106"/>
      <c r="AQ20" s="126">
        <f t="shared" si="0"/>
        <v>0</v>
      </c>
      <c r="AR20" s="126">
        <f t="shared" si="0"/>
        <v>0</v>
      </c>
      <c r="AS20" s="126">
        <f t="shared" si="0"/>
        <v>0</v>
      </c>
    </row>
    <row r="21" spans="2:45">
      <c r="B21" s="62"/>
      <c r="C21" s="62"/>
      <c r="D21" s="63"/>
      <c r="E21" s="63"/>
      <c r="F21" s="63" t="str">
        <f>_xlfn.CONCAT(Digital_Targets[[#This Row],[GENDER]]," ",Digital_Targets[[#This Row],[MIN. AGE]]," - ",Digital_Targets[[#This Row],[MAX. AGE]]," ",Digital_Targets[[#This Row],[SEL]])</f>
        <v xml:space="preserve">  -  </v>
      </c>
      <c r="G21" s="100" t="str">
        <f>IFERROR(INDEX($K$32:$W$32,MATCH(Digital_Targets[[#This Row],[FINAL]],$K$2:$X$2,0)),"")</f>
        <v/>
      </c>
      <c r="H21" s="63"/>
      <c r="I21" s="111">
        <v>9000000</v>
      </c>
      <c r="J21" s="112">
        <v>7.1</v>
      </c>
      <c r="K21" s="114"/>
      <c r="L21" s="114"/>
      <c r="M21" s="114"/>
      <c r="N21" s="106"/>
      <c r="O21" s="106"/>
      <c r="P21" s="106"/>
      <c r="Q21" s="106"/>
      <c r="R21" s="106"/>
      <c r="S21" s="106"/>
      <c r="T21" s="106"/>
      <c r="U21" s="106"/>
      <c r="V21" s="106"/>
      <c r="W21" s="106"/>
      <c r="X21" s="106"/>
      <c r="AQ21" s="126">
        <f t="shared" si="0"/>
        <v>0</v>
      </c>
      <c r="AR21" s="126">
        <f t="shared" si="0"/>
        <v>0</v>
      </c>
      <c r="AS21" s="126">
        <f t="shared" si="0"/>
        <v>0</v>
      </c>
    </row>
    <row r="22" spans="2:45">
      <c r="B22" s="62"/>
      <c r="C22" s="62"/>
      <c r="D22" s="63"/>
      <c r="E22" s="63"/>
      <c r="F22" s="63" t="str">
        <f>_xlfn.CONCAT(Digital_Targets[[#This Row],[GENDER]]," ",Digital_Targets[[#This Row],[MIN. AGE]]," - ",Digital_Targets[[#This Row],[MAX. AGE]]," ",Digital_Targets[[#This Row],[SEL]])</f>
        <v xml:space="preserve">  -  </v>
      </c>
      <c r="G22" s="100" t="str">
        <f>IFERROR(INDEX($K$32:$W$32,MATCH(Digital_Targets[[#This Row],[FINAL]],$K$2:$X$2,0)),"")</f>
        <v/>
      </c>
      <c r="H22" s="63"/>
      <c r="I22" s="111">
        <v>9500000</v>
      </c>
      <c r="J22" s="112">
        <v>7.4</v>
      </c>
      <c r="K22" s="115"/>
      <c r="L22" s="115"/>
      <c r="M22" s="115"/>
      <c r="N22" s="106"/>
      <c r="O22" s="106"/>
      <c r="P22" s="106"/>
      <c r="Q22" s="106"/>
      <c r="R22" s="106"/>
      <c r="S22" s="106"/>
      <c r="T22" s="106"/>
      <c r="U22" s="106"/>
      <c r="V22" s="106"/>
      <c r="W22" s="106"/>
      <c r="X22" s="106"/>
      <c r="AQ22" s="126">
        <f t="shared" si="0"/>
        <v>0</v>
      </c>
      <c r="AR22" s="126">
        <f t="shared" si="0"/>
        <v>0</v>
      </c>
      <c r="AS22" s="126">
        <f t="shared" si="0"/>
        <v>0</v>
      </c>
    </row>
    <row r="23" spans="2:45">
      <c r="B23" s="62"/>
      <c r="C23" s="62"/>
      <c r="D23" s="63"/>
      <c r="E23" s="63"/>
      <c r="F23" s="63" t="str">
        <f>_xlfn.CONCAT(Digital_Targets[[#This Row],[GENDER]]," ",Digital_Targets[[#This Row],[MIN. AGE]]," - ",Digital_Targets[[#This Row],[MAX. AGE]]," ",Digital_Targets[[#This Row],[SEL]])</f>
        <v xml:space="preserve">  -  </v>
      </c>
      <c r="G23" s="100" t="str">
        <f>IFERROR(INDEX($K$32:$W$32,MATCH(Digital_Targets[[#This Row],[FINAL]],$K$2:$X$2,0)),"")</f>
        <v/>
      </c>
      <c r="H23" s="63"/>
      <c r="I23" s="111">
        <v>10000000</v>
      </c>
      <c r="J23" s="112">
        <v>7.7561403508772004</v>
      </c>
      <c r="K23" s="104"/>
      <c r="L23" s="105"/>
      <c r="M23" s="106"/>
      <c r="N23" s="106"/>
      <c r="O23" s="106"/>
      <c r="P23" s="106"/>
      <c r="Q23" s="106"/>
      <c r="R23" s="106"/>
      <c r="S23" s="106"/>
      <c r="T23" s="106"/>
      <c r="U23" s="106"/>
      <c r="V23" s="106"/>
      <c r="W23" s="106"/>
      <c r="X23" s="106"/>
      <c r="AQ23" s="126">
        <f t="shared" si="0"/>
        <v>0</v>
      </c>
      <c r="AR23" s="126">
        <f t="shared" si="0"/>
        <v>0</v>
      </c>
      <c r="AS23" s="126">
        <f t="shared" si="0"/>
        <v>0</v>
      </c>
    </row>
    <row r="24" spans="2:45">
      <c r="B24" s="62"/>
      <c r="C24" s="62"/>
      <c r="D24" s="63"/>
      <c r="E24" s="63"/>
      <c r="F24" s="63" t="str">
        <f>_xlfn.CONCAT(Digital_Targets[[#This Row],[GENDER]]," ",Digital_Targets[[#This Row],[MIN. AGE]]," - ",Digital_Targets[[#This Row],[MAX. AGE]]," ",Digital_Targets[[#This Row],[SEL]])</f>
        <v xml:space="preserve">  -  </v>
      </c>
      <c r="G24" s="100" t="str">
        <f>IFERROR(INDEX($K$32:$W$32,MATCH(Digital_Targets[[#This Row],[FINAL]],$K$2:$X$2,0)),"")</f>
        <v/>
      </c>
      <c r="H24" s="63"/>
      <c r="I24" s="111">
        <v>10500000</v>
      </c>
      <c r="J24" s="112">
        <v>8.09596491228071</v>
      </c>
      <c r="K24" s="104"/>
      <c r="L24" s="105"/>
      <c r="M24" s="106"/>
      <c r="N24" s="106"/>
      <c r="O24" s="106"/>
      <c r="P24" s="106"/>
      <c r="Q24" s="106"/>
      <c r="R24" s="106"/>
      <c r="S24" s="106"/>
      <c r="T24" s="106"/>
      <c r="U24" s="106"/>
      <c r="V24" s="106"/>
      <c r="W24" s="106"/>
      <c r="X24" s="106"/>
      <c r="AQ24" s="126">
        <f t="shared" si="0"/>
        <v>0</v>
      </c>
      <c r="AR24" s="126">
        <f t="shared" si="0"/>
        <v>0</v>
      </c>
      <c r="AS24" s="126">
        <f t="shared" si="0"/>
        <v>0</v>
      </c>
    </row>
    <row r="25" spans="2:45">
      <c r="B25" s="62"/>
      <c r="C25" s="62"/>
      <c r="D25" s="63"/>
      <c r="E25" s="63"/>
      <c r="F25" s="63" t="str">
        <f>_xlfn.CONCAT(Digital_Targets[[#This Row],[GENDER]]," ",Digital_Targets[[#This Row],[MIN. AGE]]," - ",Digital_Targets[[#This Row],[MAX. AGE]]," ",Digital_Targets[[#This Row],[SEL]])</f>
        <v xml:space="preserve">  -  </v>
      </c>
      <c r="G25" s="100" t="str">
        <f>IFERROR(INDEX($K$32:$W$32,MATCH(Digital_Targets[[#This Row],[FINAL]],$K$2:$X$2,0)),"")</f>
        <v/>
      </c>
      <c r="H25" s="63"/>
      <c r="I25" s="111">
        <v>11000000</v>
      </c>
      <c r="J25" s="112">
        <v>8.4357894736842205</v>
      </c>
      <c r="K25" s="104"/>
      <c r="L25" s="105"/>
      <c r="M25" s="106"/>
      <c r="N25" s="106"/>
      <c r="O25" s="106"/>
      <c r="P25" s="106"/>
      <c r="Q25" s="106"/>
      <c r="R25" s="106"/>
      <c r="S25" s="106"/>
      <c r="T25" s="106"/>
      <c r="U25" s="106"/>
      <c r="V25" s="106"/>
      <c r="W25" s="106"/>
      <c r="X25" s="106"/>
      <c r="AQ25" s="126">
        <f t="shared" si="0"/>
        <v>0</v>
      </c>
      <c r="AR25" s="126">
        <f t="shared" si="0"/>
        <v>0</v>
      </c>
      <c r="AS25" s="126">
        <f t="shared" si="0"/>
        <v>0</v>
      </c>
    </row>
    <row r="26" spans="2:45">
      <c r="B26" s="62"/>
      <c r="C26" s="62"/>
      <c r="D26" s="63"/>
      <c r="E26" s="63"/>
      <c r="F26" s="63" t="str">
        <f>_xlfn.CONCAT(Digital_Targets[[#This Row],[GENDER]]," ",Digital_Targets[[#This Row],[MIN. AGE]]," - ",Digital_Targets[[#This Row],[MAX. AGE]]," ",Digital_Targets[[#This Row],[SEL]])</f>
        <v xml:space="preserve">  -  </v>
      </c>
      <c r="G26" s="100" t="str">
        <f>IFERROR(INDEX($K$32:$W$32,MATCH(Digital_Targets[[#This Row],[FINAL]],$K$2:$X$2,0)),"")</f>
        <v/>
      </c>
      <c r="H26" s="63"/>
      <c r="I26" s="111">
        <v>11500000</v>
      </c>
      <c r="J26" s="112">
        <v>8.7756140350877203</v>
      </c>
      <c r="K26" s="104"/>
      <c r="L26" s="105"/>
      <c r="M26" s="106"/>
      <c r="N26" s="106"/>
      <c r="O26" s="106"/>
      <c r="P26" s="106"/>
      <c r="Q26" s="106"/>
      <c r="R26" s="106"/>
      <c r="S26" s="106"/>
      <c r="T26" s="106"/>
      <c r="U26" s="106"/>
      <c r="V26" s="106"/>
      <c r="W26" s="106"/>
      <c r="X26" s="106"/>
      <c r="AQ26" s="126">
        <f t="shared" si="0"/>
        <v>0</v>
      </c>
      <c r="AR26" s="126">
        <f t="shared" si="0"/>
        <v>0</v>
      </c>
      <c r="AS26" s="126">
        <f t="shared" si="0"/>
        <v>0</v>
      </c>
    </row>
    <row r="27" spans="2:45">
      <c r="B27" s="62"/>
      <c r="C27" s="62"/>
      <c r="D27" s="63"/>
      <c r="E27" s="63"/>
      <c r="F27" s="63" t="str">
        <f>_xlfn.CONCAT(Digital_Targets[[#This Row],[GENDER]]," ",Digital_Targets[[#This Row],[MIN. AGE]]," - ",Digital_Targets[[#This Row],[MAX. AGE]]," ",Digital_Targets[[#This Row],[SEL]])</f>
        <v xml:space="preserve">  -  </v>
      </c>
      <c r="G27" s="100" t="str">
        <f>IFERROR(INDEX($K$32:$W$32,MATCH(Digital_Targets[[#This Row],[FINAL]],$K$2:$X$2,0)),"")</f>
        <v/>
      </c>
      <c r="H27" s="63"/>
      <c r="I27" s="111">
        <v>12000000</v>
      </c>
      <c r="J27" s="112">
        <v>9.1154385964912308</v>
      </c>
      <c r="K27" s="104"/>
      <c r="L27" s="105"/>
      <c r="M27" s="106"/>
      <c r="N27" s="106"/>
      <c r="O27" s="106"/>
      <c r="P27" s="106"/>
      <c r="Q27" s="106"/>
      <c r="R27" s="106"/>
      <c r="S27" s="106"/>
      <c r="T27" s="106"/>
      <c r="U27" s="106"/>
      <c r="V27" s="106"/>
      <c r="W27" s="106"/>
      <c r="X27" s="106"/>
      <c r="AQ27" s="126">
        <f t="shared" si="0"/>
        <v>0</v>
      </c>
      <c r="AR27" s="126">
        <f t="shared" si="0"/>
        <v>0</v>
      </c>
      <c r="AS27" s="126">
        <f t="shared" si="0"/>
        <v>0</v>
      </c>
    </row>
    <row r="28" spans="2:45">
      <c r="B28" s="62"/>
      <c r="C28" s="62"/>
      <c r="D28" s="63"/>
      <c r="E28" s="63"/>
      <c r="F28" s="63" t="str">
        <f>_xlfn.CONCAT(Digital_Targets[[#This Row],[GENDER]]," ",Digital_Targets[[#This Row],[MIN. AGE]]," - ",Digital_Targets[[#This Row],[MAX. AGE]]," ",Digital_Targets[[#This Row],[SEL]])</f>
        <v xml:space="preserve">  -  </v>
      </c>
      <c r="G28" s="100" t="str">
        <f>IFERROR(INDEX($K$32:$W$32,MATCH(Digital_Targets[[#This Row],[FINAL]],$K$2:$X$2,0)),"")</f>
        <v/>
      </c>
      <c r="H28" s="63"/>
      <c r="I28" s="111">
        <v>12500000</v>
      </c>
      <c r="J28" s="112">
        <v>9.4552631578947395</v>
      </c>
      <c r="K28" s="104"/>
      <c r="L28" s="105"/>
      <c r="M28" s="106"/>
      <c r="N28" s="106"/>
      <c r="O28" s="106"/>
      <c r="P28" s="106"/>
      <c r="Q28" s="106"/>
      <c r="R28" s="106"/>
      <c r="S28" s="106"/>
      <c r="T28" s="106"/>
      <c r="U28" s="106"/>
      <c r="V28" s="106"/>
      <c r="W28" s="106"/>
      <c r="X28" s="106"/>
      <c r="AQ28" s="126">
        <f t="shared" si="0"/>
        <v>0</v>
      </c>
      <c r="AR28" s="126">
        <f t="shared" si="0"/>
        <v>0</v>
      </c>
      <c r="AS28" s="126">
        <f t="shared" si="0"/>
        <v>0</v>
      </c>
    </row>
    <row r="29" spans="2:45">
      <c r="B29" s="62"/>
      <c r="C29" s="62"/>
      <c r="D29" s="63"/>
      <c r="E29" s="63"/>
      <c r="F29" s="63" t="str">
        <f>_xlfn.CONCAT(Digital_Targets[[#This Row],[GENDER]]," ",Digital_Targets[[#This Row],[MIN. AGE]]," - ",Digital_Targets[[#This Row],[MAX. AGE]]," ",Digital_Targets[[#This Row],[SEL]])</f>
        <v xml:space="preserve">  -  </v>
      </c>
      <c r="G29" s="100" t="str">
        <f>IFERROR(INDEX($K$32:$W$32,MATCH(Digital_Targets[[#This Row],[FINAL]],$K$2:$X$2,0)),"")</f>
        <v/>
      </c>
      <c r="H29" s="63"/>
      <c r="I29" s="111">
        <v>13000000</v>
      </c>
      <c r="J29" s="112">
        <v>9.7950877192982393</v>
      </c>
      <c r="K29" s="104"/>
      <c r="L29" s="105"/>
      <c r="M29" s="106"/>
      <c r="N29" s="106"/>
      <c r="O29" s="106"/>
      <c r="P29" s="106"/>
      <c r="Q29" s="106"/>
      <c r="R29" s="106"/>
      <c r="S29" s="106"/>
      <c r="T29" s="106"/>
      <c r="U29" s="106"/>
      <c r="V29" s="106"/>
      <c r="W29" s="106"/>
      <c r="X29" s="106"/>
      <c r="AQ29" s="126">
        <f t="shared" si="0"/>
        <v>0</v>
      </c>
      <c r="AR29" s="126">
        <f t="shared" si="0"/>
        <v>0</v>
      </c>
      <c r="AS29" s="126">
        <f t="shared" si="0"/>
        <v>0</v>
      </c>
    </row>
    <row r="30" spans="2:45">
      <c r="B30" s="62"/>
      <c r="C30" s="62"/>
      <c r="D30" s="63"/>
      <c r="E30" s="63"/>
      <c r="F30" s="63" t="str">
        <f>_xlfn.CONCAT(Digital_Targets[[#This Row],[GENDER]]," ",Digital_Targets[[#This Row],[MIN. AGE]]," - ",Digital_Targets[[#This Row],[MAX. AGE]]," ",Digital_Targets[[#This Row],[SEL]])</f>
        <v xml:space="preserve">  -  </v>
      </c>
      <c r="G30" s="100" t="str">
        <f>IFERROR(INDEX($K$32:$W$32,MATCH(Digital_Targets[[#This Row],[FINAL]],$K$2:$X$2,0)),"")</f>
        <v/>
      </c>
      <c r="H30" s="63"/>
      <c r="I30" s="111">
        <v>13500000</v>
      </c>
      <c r="J30" s="112">
        <v>10.1349122807018</v>
      </c>
      <c r="K30" s="104"/>
      <c r="L30" s="105"/>
      <c r="M30" s="106"/>
      <c r="N30" s="106"/>
      <c r="O30" s="106"/>
      <c r="P30" s="106"/>
      <c r="Q30" s="106"/>
      <c r="R30" s="106"/>
      <c r="S30" s="106"/>
      <c r="T30" s="106"/>
      <c r="U30" s="106"/>
      <c r="V30" s="106"/>
      <c r="W30" s="106"/>
      <c r="X30" s="106"/>
      <c r="AQ30" s="126">
        <f t="shared" si="0"/>
        <v>0</v>
      </c>
      <c r="AR30" s="126">
        <f t="shared" si="0"/>
        <v>0</v>
      </c>
      <c r="AS30" s="126">
        <f t="shared" si="0"/>
        <v>0</v>
      </c>
    </row>
    <row r="31" spans="2:45">
      <c r="B31" s="62"/>
      <c r="C31" s="62"/>
      <c r="D31" s="63"/>
      <c r="E31" s="63"/>
      <c r="F31" s="63" t="str">
        <f>_xlfn.CONCAT(Digital_Targets[[#This Row],[GENDER]]," ",Digital_Targets[[#This Row],[MIN. AGE]]," - ",Digital_Targets[[#This Row],[MAX. AGE]]," ",Digital_Targets[[#This Row],[SEL]])</f>
        <v xml:space="preserve">  -  </v>
      </c>
      <c r="G31" s="100" t="str">
        <f>IFERROR(INDEX($K$32:$W$32,MATCH(Digital_Targets[[#This Row],[FINAL]],$K$2:$X$2,0)),"")</f>
        <v/>
      </c>
      <c r="H31" s="63"/>
      <c r="I31" s="111">
        <v>14000000</v>
      </c>
      <c r="J31" s="112">
        <v>10.474736842105299</v>
      </c>
      <c r="K31" s="104"/>
      <c r="L31" s="105"/>
      <c r="M31" s="106"/>
      <c r="N31" s="106"/>
      <c r="O31" s="106"/>
      <c r="P31" s="106"/>
      <c r="Q31" s="106"/>
      <c r="R31" s="106"/>
      <c r="S31" s="106"/>
      <c r="T31" s="106"/>
      <c r="U31" s="106"/>
      <c r="V31" s="106"/>
      <c r="W31" s="106"/>
      <c r="X31" s="106"/>
      <c r="AQ31" s="126">
        <f t="shared" si="0"/>
        <v>0</v>
      </c>
      <c r="AR31" s="126">
        <f t="shared" si="0"/>
        <v>0</v>
      </c>
      <c r="AS31" s="126">
        <f t="shared" si="0"/>
        <v>0</v>
      </c>
    </row>
    <row r="32" spans="2:45">
      <c r="B32" s="62"/>
      <c r="C32" s="62"/>
      <c r="D32" s="63"/>
      <c r="E32" s="63"/>
      <c r="F32" s="63" t="str">
        <f>_xlfn.CONCAT(Digital_Targets[[#This Row],[GENDER]]," ",Digital_Targets[[#This Row],[MIN. AGE]]," - ",Digital_Targets[[#This Row],[MAX. AGE]]," ",Digital_Targets[[#This Row],[SEL]])</f>
        <v xml:space="preserve">  -  </v>
      </c>
      <c r="G32" s="100" t="str">
        <f>IFERROR(INDEX($K$32:$W$32,MATCH(Digital_Targets[[#This Row],[FINAL]],$K$2:$X$2,0)),"")</f>
        <v/>
      </c>
      <c r="I32" s="107" t="s">
        <v>184</v>
      </c>
      <c r="J32" s="107"/>
      <c r="K32" s="108"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8"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8"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8"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8"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8"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8"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8"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8"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8"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8"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8"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8"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8"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100" t="str">
        <f>IFERROR(INDEX($K$32:$W$32,MATCH(Digital_Targets[[#This Row],[FINAL]],$K$2:$X$2,0)),"")</f>
        <v/>
      </c>
      <c r="I33" s="107" t="s">
        <v>189</v>
      </c>
      <c r="J33" s="107"/>
      <c r="K33" s="110"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10"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10"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10"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10"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10"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10"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10"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10"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10"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10"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10"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10"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10"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5643-D28E-D441-A8F5-F070B9BFB147}">
  <sheetPr codeName="Sheet4"/>
  <dimension ref="A1:DQ437"/>
  <sheetViews>
    <sheetView showGridLines="0" zoomScale="50" zoomScaleNormal="50" workbookViewId="0">
      <selection activeCell="I28" sqref="I28"/>
    </sheetView>
  </sheetViews>
  <sheetFormatPr defaultColWidth="8.84375" defaultRowHeight="14.5"/>
  <cols>
    <col min="1" max="1" width="16.15234375" style="81" customWidth="1"/>
    <col min="2" max="2" width="16.84375" style="81" bestFit="1" customWidth="1"/>
    <col min="3" max="3" width="19.4609375" style="81" customWidth="1"/>
    <col min="4" max="4" width="24.15234375" style="81" bestFit="1" customWidth="1"/>
    <col min="5" max="5" width="8.84375" style="81"/>
    <col min="6" max="7" width="17" style="81" customWidth="1"/>
    <col min="8" max="8" width="19.84375" style="81" customWidth="1"/>
    <col min="9" max="9" width="13.15234375" style="81" customWidth="1"/>
    <col min="10" max="10" width="16.4609375" style="81" customWidth="1"/>
    <col min="11" max="11" width="16.61328125" style="81" customWidth="1"/>
    <col min="12" max="12" width="18.3828125" style="81" customWidth="1"/>
    <col min="13" max="13" width="16.84375" style="81" customWidth="1"/>
    <col min="14" max="14" width="10" style="81" bestFit="1" customWidth="1"/>
    <col min="15" max="38" width="8.84375" style="81"/>
    <col min="39" max="39" width="15" style="81" bestFit="1" customWidth="1"/>
    <col min="40" max="16384" width="8.84375" style="81"/>
  </cols>
  <sheetData>
    <row r="1" spans="1:13" s="80" customFormat="1">
      <c r="A1" s="79" t="s">
        <v>190</v>
      </c>
    </row>
    <row r="3" spans="1:13">
      <c r="A3" s="87" t="s">
        <v>9</v>
      </c>
      <c r="B3" s="87" t="s">
        <v>11</v>
      </c>
      <c r="C3" s="87" t="s">
        <v>13</v>
      </c>
      <c r="D3" s="87" t="s">
        <v>191</v>
      </c>
      <c r="F3" s="82"/>
    </row>
    <row r="4" spans="1:13">
      <c r="A4" s="85" t="s">
        <v>174</v>
      </c>
      <c r="B4" s="85" t="s">
        <v>128</v>
      </c>
      <c r="C4" s="86" t="s">
        <v>128</v>
      </c>
      <c r="D4" s="86" t="s">
        <v>192</v>
      </c>
      <c r="F4" s="83"/>
    </row>
    <row r="5" spans="1:13">
      <c r="A5" s="84" t="s">
        <v>174</v>
      </c>
      <c r="B5" s="84" t="s">
        <v>128</v>
      </c>
      <c r="C5" s="84" t="s">
        <v>193</v>
      </c>
      <c r="D5" s="84" t="s">
        <v>194</v>
      </c>
      <c r="F5" s="137" t="s">
        <v>195</v>
      </c>
      <c r="G5" s="137"/>
      <c r="H5" s="137"/>
      <c r="I5" s="137"/>
      <c r="J5" s="137"/>
      <c r="K5" s="137"/>
      <c r="L5" s="137"/>
      <c r="M5" s="137"/>
    </row>
    <row r="6" spans="1:13">
      <c r="A6" s="84" t="s">
        <v>174</v>
      </c>
      <c r="B6" s="84" t="s">
        <v>128</v>
      </c>
      <c r="C6" s="84" t="s">
        <v>196</v>
      </c>
      <c r="D6" s="84" t="s">
        <v>194</v>
      </c>
      <c r="F6" s="90" t="str" cm="1">
        <f t="array" ref="F6:M6">TRANSPOSE(_xlfn.UNIQUE(std_new[Category],0))</f>
        <v>Deo</v>
      </c>
      <c r="G6" s="90" t="str">
        <v>Face Care</v>
      </c>
      <c r="H6" s="90" t="str">
        <v>Face Cleansing</v>
      </c>
      <c r="I6" s="90" t="str">
        <v>Hand Body</v>
      </c>
      <c r="J6" s="90" t="str">
        <v>Lip</v>
      </c>
      <c r="K6" s="90" t="str">
        <v>Men</v>
      </c>
      <c r="L6" s="90" t="str">
        <v>Sun</v>
      </c>
      <c r="M6" s="90" t="str">
        <v>X-Cat</v>
      </c>
    </row>
    <row r="7" spans="1:13">
      <c r="A7" s="84" t="s">
        <v>174</v>
      </c>
      <c r="B7" s="84" t="s">
        <v>128</v>
      </c>
      <c r="C7" s="84" t="s">
        <v>197</v>
      </c>
      <c r="D7" s="84" t="s">
        <v>198</v>
      </c>
      <c r="F7" s="81" t="str" cm="1">
        <f t="array" ref="F7:F18">_xlfn.UNIQUE(_xlfn._xlws.FILTER(std_new[Range],std_new[Category]=F$6,""))</f>
        <v>Black &amp; White</v>
      </c>
      <c r="G7" s="81" t="str" cm="1">
        <f t="array" ref="G7:G12">_xlfn.UNIQUE(_xlfn._xlws.FILTER(std_new[Range],std_new[Category]=G$6,""))</f>
        <v>Cellular</v>
      </c>
      <c r="H7" s="81" t="str" cm="1">
        <f t="array" ref="H7:H11">_xlfn.UNIQUE(_xlfn._xlws.FILTER(std_new[Range],std_new[Category]=H$6,""))</f>
        <v>Acne</v>
      </c>
      <c r="I7" s="81" t="str" cm="1">
        <f t="array" ref="I7:I16">_xlfn.UNIQUE(_xlfn._xlws.FILTER(std_new[Range],std_new[Category]=I$6,""))</f>
        <v>APC</v>
      </c>
      <c r="J7" s="81" t="str" cm="1">
        <f t="array" ref="J7">_xlfn.UNIQUE(_xlfn._xlws.FILTER(std_new[Range],std_new[Category]=J$6,""))</f>
        <v>Lip</v>
      </c>
      <c r="K7" s="81" t="str" cm="1">
        <f t="array" ref="K7:K11">_xlfn.UNIQUE(_xlfn._xlws.FILTER(std_new[Range],std_new[Category]=K$6,""))</f>
        <v>Acne</v>
      </c>
      <c r="L7" s="81" t="str" cm="1">
        <f t="array" ref="L7:L9">_xlfn.UNIQUE(_xlfn._xlws.FILTER(std_new[Range],std_new[Category]=L$6,""))</f>
        <v>Protect &amp; Moisture</v>
      </c>
      <c r="M7" s="81" t="str" cm="1">
        <f t="array" ref="M7">_xlfn.UNIQUE(_xlfn._xlws.FILTER(std_new[Range],std_new[Category]=M$6,""))</f>
        <v>X-Range</v>
      </c>
    </row>
    <row r="8" spans="1:13">
      <c r="A8" s="84" t="s">
        <v>174</v>
      </c>
      <c r="B8" s="84" t="s">
        <v>199</v>
      </c>
      <c r="C8" s="84" t="s">
        <v>199</v>
      </c>
      <c r="D8" s="84" t="s">
        <v>200</v>
      </c>
      <c r="F8" s="81" t="str">
        <v>Bliss</v>
      </c>
      <c r="G8" s="81" t="str">
        <v>Epigenetics</v>
      </c>
      <c r="H8" s="81" t="str">
        <v>Rose Care</v>
      </c>
      <c r="I8" s="81" t="str">
        <v>Body Aloe</v>
      </c>
      <c r="K8" s="81" t="str">
        <v>Deep</v>
      </c>
      <c r="L8" s="81" t="str">
        <v>Sun</v>
      </c>
    </row>
    <row r="9" spans="1:13">
      <c r="A9" s="84" t="s">
        <v>174</v>
      </c>
      <c r="B9" s="84" t="s">
        <v>201</v>
      </c>
      <c r="C9" s="84" t="s">
        <v>201</v>
      </c>
      <c r="D9" s="84" t="s">
        <v>202</v>
      </c>
      <c r="F9" s="81" t="str">
        <v>Clinical</v>
      </c>
      <c r="G9" s="81" t="str">
        <v>Facial</v>
      </c>
      <c r="H9" s="81" t="str">
        <v>C&amp;HYA</v>
      </c>
      <c r="I9" s="81" t="str">
        <v>Body Milk</v>
      </c>
      <c r="K9" s="81" t="str">
        <v>Extra Bright</v>
      </c>
      <c r="L9" s="81" t="str">
        <v>UV Face</v>
      </c>
    </row>
    <row r="10" spans="1:13">
      <c r="A10" s="84" t="s">
        <v>174</v>
      </c>
      <c r="B10" s="84" t="s">
        <v>201</v>
      </c>
      <c r="C10" s="84" t="s">
        <v>203</v>
      </c>
      <c r="D10" s="84" t="s">
        <v>204</v>
      </c>
      <c r="F10" s="81" t="str">
        <v>Cool Kick</v>
      </c>
      <c r="G10" s="81" t="str">
        <v>Luminous 630</v>
      </c>
      <c r="H10" s="81" t="str">
        <v>Micellar</v>
      </c>
      <c r="I10" s="81" t="str">
        <v>Dark Skin</v>
      </c>
      <c r="K10" s="81" t="str">
        <v>Men</v>
      </c>
    </row>
    <row r="11" spans="1:13">
      <c r="A11" s="84" t="s">
        <v>174</v>
      </c>
      <c r="B11" s="84" t="s">
        <v>205</v>
      </c>
      <c r="C11" s="84" t="s">
        <v>205</v>
      </c>
      <c r="D11" s="84" t="s">
        <v>206</v>
      </c>
      <c r="F11" s="81" t="str">
        <v>Deo Even Tone</v>
      </c>
      <c r="G11" s="81" t="str">
        <v>Q10</v>
      </c>
      <c r="H11" s="81" t="str">
        <v>Daily Essentials</v>
      </c>
      <c r="I11" s="81" t="str">
        <v>Extra Bright</v>
      </c>
      <c r="K11" s="81" t="str">
        <v>Sensitive</v>
      </c>
    </row>
    <row r="12" spans="1:13">
      <c r="A12" s="84" t="s">
        <v>174</v>
      </c>
      <c r="B12" s="84" t="s">
        <v>207</v>
      </c>
      <c r="C12" s="84" t="s">
        <v>208</v>
      </c>
      <c r="D12" s="84" t="s">
        <v>209</v>
      </c>
      <c r="F12" s="81" t="str">
        <v>Deo Men</v>
      </c>
      <c r="G12" s="81" t="str">
        <v>C&amp;HYA</v>
      </c>
      <c r="I12" s="81" t="str">
        <v>Luminous 630</v>
      </c>
    </row>
    <row r="13" spans="1:13">
      <c r="A13" s="84" t="s">
        <v>174</v>
      </c>
      <c r="B13" s="84" t="s">
        <v>207</v>
      </c>
      <c r="C13" s="84" t="s">
        <v>210</v>
      </c>
      <c r="D13" s="84" t="s">
        <v>211</v>
      </c>
      <c r="F13" s="81" t="str">
        <v>Dry Rollon</v>
      </c>
      <c r="I13" s="81" t="str">
        <v>Natural Glow</v>
      </c>
    </row>
    <row r="14" spans="1:13">
      <c r="A14" s="84" t="s">
        <v>174</v>
      </c>
      <c r="B14" s="84" t="s">
        <v>207</v>
      </c>
      <c r="C14" s="84" t="s">
        <v>212</v>
      </c>
      <c r="D14" s="84" t="s">
        <v>213</v>
      </c>
      <c r="F14" s="81" t="str">
        <v>Hijab</v>
      </c>
      <c r="I14" s="81" t="str">
        <v>Q10</v>
      </c>
    </row>
    <row r="15" spans="1:13">
      <c r="A15" s="84" t="s">
        <v>174</v>
      </c>
      <c r="B15" s="84" t="s">
        <v>207</v>
      </c>
      <c r="C15" s="84" t="s">
        <v>214</v>
      </c>
      <c r="D15" s="84" t="s">
        <v>194</v>
      </c>
      <c r="F15" s="81" t="str">
        <v>Men Deep</v>
      </c>
      <c r="I15" s="81" t="str">
        <v>Repair &amp; Care</v>
      </c>
    </row>
    <row r="16" spans="1:13">
      <c r="A16" s="84" t="s">
        <v>174</v>
      </c>
      <c r="B16" s="84" t="s">
        <v>207</v>
      </c>
      <c r="C16" s="84" t="s">
        <v>215</v>
      </c>
      <c r="D16" s="84" t="s">
        <v>194</v>
      </c>
      <c r="F16" s="81" t="str">
        <v>Pearl &amp; Beauty</v>
      </c>
      <c r="I16" s="81" t="str">
        <v>Vitamin Range</v>
      </c>
    </row>
    <row r="17" spans="1:43">
      <c r="A17" s="84" t="s">
        <v>174</v>
      </c>
      <c r="B17" s="84" t="s">
        <v>216</v>
      </c>
      <c r="C17" s="84" t="s">
        <v>217</v>
      </c>
      <c r="D17" s="84" t="s">
        <v>218</v>
      </c>
      <c r="F17" s="81" t="str">
        <v>Skin Hero</v>
      </c>
    </row>
    <row r="18" spans="1:43">
      <c r="A18" s="85" t="s">
        <v>174</v>
      </c>
      <c r="B18" s="85" t="s">
        <v>219</v>
      </c>
      <c r="C18" s="86" t="s">
        <v>219</v>
      </c>
      <c r="D18" s="86" t="s">
        <v>220</v>
      </c>
      <c r="F18" s="81" t="str">
        <v>X-Range</v>
      </c>
    </row>
    <row r="19" spans="1:43">
      <c r="A19" s="84" t="s">
        <v>174</v>
      </c>
      <c r="B19" s="84" t="s">
        <v>221</v>
      </c>
      <c r="C19" s="84" t="s">
        <v>222</v>
      </c>
      <c r="D19" s="84" t="s">
        <v>194</v>
      </c>
    </row>
    <row r="20" spans="1:43">
      <c r="A20" s="84" t="s">
        <v>174</v>
      </c>
      <c r="B20" s="84" t="s">
        <v>223</v>
      </c>
      <c r="C20" s="84" t="s">
        <v>224</v>
      </c>
      <c r="D20" s="84" t="s">
        <v>194</v>
      </c>
    </row>
    <row r="21" spans="1:43">
      <c r="A21" s="84" t="s">
        <v>174</v>
      </c>
      <c r="B21" s="84" t="s">
        <v>225</v>
      </c>
      <c r="C21" s="84" t="s">
        <v>225</v>
      </c>
      <c r="D21" s="84" t="s">
        <v>226</v>
      </c>
    </row>
    <row r="22" spans="1:43">
      <c r="A22" s="84" t="s">
        <v>174</v>
      </c>
      <c r="B22" s="84" t="s">
        <v>225</v>
      </c>
      <c r="C22" s="84" t="s">
        <v>225</v>
      </c>
      <c r="D22" s="84" t="s">
        <v>227</v>
      </c>
    </row>
    <row r="23" spans="1:43">
      <c r="A23" s="84" t="s">
        <v>174</v>
      </c>
      <c r="B23" s="84" t="s">
        <v>225</v>
      </c>
      <c r="C23" s="84" t="s">
        <v>225</v>
      </c>
      <c r="D23" s="84" t="s">
        <v>228</v>
      </c>
    </row>
    <row r="24" spans="1:43">
      <c r="A24" s="84" t="s">
        <v>174</v>
      </c>
      <c r="B24" s="84" t="s">
        <v>121</v>
      </c>
      <c r="C24" s="84" t="s">
        <v>229</v>
      </c>
      <c r="D24" s="84" t="s">
        <v>230</v>
      </c>
    </row>
    <row r="25" spans="1:43">
      <c r="A25" s="84" t="s">
        <v>174</v>
      </c>
      <c r="B25" s="84" t="s">
        <v>231</v>
      </c>
      <c r="C25" s="84" t="s">
        <v>232</v>
      </c>
      <c r="D25" s="84" t="s">
        <v>233</v>
      </c>
    </row>
    <row r="26" spans="1:43">
      <c r="A26" s="85" t="s">
        <v>99</v>
      </c>
      <c r="B26" s="85" t="s">
        <v>234</v>
      </c>
      <c r="C26" s="86" t="s">
        <v>235</v>
      </c>
      <c r="D26" s="86" t="s">
        <v>194</v>
      </c>
      <c r="F26" s="137" t="s">
        <v>236</v>
      </c>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row>
    <row r="27" spans="1:43">
      <c r="A27" s="84" t="s">
        <v>99</v>
      </c>
      <c r="B27" s="84" t="s">
        <v>234</v>
      </c>
      <c r="C27" s="84" t="s">
        <v>237</v>
      </c>
      <c r="D27" s="84" t="s">
        <v>238</v>
      </c>
      <c r="F27" s="90" t="str" cm="1">
        <f t="array" ref="F27:AP27">TRANSPOSE(_xlfn.UNIQUE(std_new[Range],0))</f>
        <v>Black &amp; White</v>
      </c>
      <c r="G27" s="90" t="str">
        <v>Bliss</v>
      </c>
      <c r="H27" s="90" t="str">
        <v>Clinical</v>
      </c>
      <c r="I27" s="90" t="str">
        <v>Cool Kick</v>
      </c>
      <c r="J27" s="90" t="str">
        <v>Deo Even Tone</v>
      </c>
      <c r="K27" s="90" t="str">
        <v>Deo Men</v>
      </c>
      <c r="L27" s="90" t="str">
        <v>Dry Rollon</v>
      </c>
      <c r="M27" s="90" t="str">
        <v>Hijab</v>
      </c>
      <c r="N27" s="90" t="str">
        <v>Men Deep</v>
      </c>
      <c r="O27" s="90" t="str">
        <v>Pearl &amp; Beauty</v>
      </c>
      <c r="P27" s="90" t="str">
        <v>Skin Hero</v>
      </c>
      <c r="Q27" s="90" t="str">
        <v>X-Range</v>
      </c>
      <c r="R27" s="90" t="str">
        <v>Cellular</v>
      </c>
      <c r="S27" s="90" t="str">
        <v>Epigenetics</v>
      </c>
      <c r="T27" s="90" t="str">
        <v>Facial</v>
      </c>
      <c r="U27" s="90" t="str">
        <v>Luminous 630</v>
      </c>
      <c r="V27" s="90" t="str">
        <v>Q10</v>
      </c>
      <c r="W27" s="90" t="str">
        <v>C&amp;HYA</v>
      </c>
      <c r="X27" s="90" t="str">
        <v>Acne</v>
      </c>
      <c r="Y27" s="90" t="str">
        <v>Rose Care</v>
      </c>
      <c r="Z27" s="90" t="str">
        <v>Micellar</v>
      </c>
      <c r="AA27" s="90" t="str">
        <v>Daily Essentials</v>
      </c>
      <c r="AB27" s="90" t="str">
        <v>APC</v>
      </c>
      <c r="AC27" s="90" t="str">
        <v>Body Aloe</v>
      </c>
      <c r="AD27" s="90" t="str">
        <v>Body Milk</v>
      </c>
      <c r="AE27" s="90" t="str">
        <v>Dark Skin</v>
      </c>
      <c r="AF27" s="90" t="str">
        <v>Extra Bright</v>
      </c>
      <c r="AG27" s="90" t="str">
        <v>Natural Glow</v>
      </c>
      <c r="AH27" s="90" t="str">
        <v>Repair &amp; Care</v>
      </c>
      <c r="AI27" s="90" t="str">
        <v>Vitamin Range</v>
      </c>
      <c r="AJ27" s="90" t="str">
        <v>Lip</v>
      </c>
      <c r="AK27" s="90" t="str">
        <v>Deep</v>
      </c>
      <c r="AL27" s="90" t="str">
        <v>Men</v>
      </c>
      <c r="AM27" s="90" t="str">
        <v>Sensitive</v>
      </c>
      <c r="AN27" s="90" t="str">
        <v>Protect &amp; Moisture</v>
      </c>
      <c r="AO27" s="90" t="str">
        <v>Sun</v>
      </c>
      <c r="AP27" s="90" t="str">
        <v>UV Face</v>
      </c>
      <c r="AQ27" s="90"/>
    </row>
    <row r="28" spans="1:43">
      <c r="A28" s="84" t="s">
        <v>99</v>
      </c>
      <c r="B28" s="84" t="s">
        <v>234</v>
      </c>
      <c r="C28" s="84" t="s">
        <v>239</v>
      </c>
      <c r="D28" s="84" t="s">
        <v>194</v>
      </c>
      <c r="F28" s="81" t="str" cm="1">
        <f t="array" ref="F28:F31">_xlfn.UNIQUE(_xlfn._xlws.FILTER(std_new[Campaign],std_new[Range]=F$27,""))</f>
        <v>Black &amp; White</v>
      </c>
      <c r="G28" s="81" t="str" cm="1">
        <f t="array" ref="G28">_xlfn.UNIQUE(_xlfn._xlws.FILTER(std_new[Campaign],std_new[Range]=G$27,""))</f>
        <v>Bliss</v>
      </c>
      <c r="H28" s="81" t="str" cm="1">
        <f t="array" ref="H28:H29">_xlfn.UNIQUE(_xlfn._xlws.FILTER(std_new[Campaign],std_new[Range]=H$27,""))</f>
        <v>Clinical</v>
      </c>
      <c r="I28" s="81" t="str" cm="1">
        <f t="array" ref="I28">_xlfn.UNIQUE(_xlfn._xlws.FILTER(std_new[Campaign],std_new[Range]=I$27,""))</f>
        <v>Cool Kick</v>
      </c>
      <c r="J28" s="81" t="str" cm="1">
        <f t="array" ref="J28:J32">_xlfn.UNIQUE(_xlfn._xlws.FILTER(std_new[Campaign],std_new[Range]=J$27,""))</f>
        <v>Extra Bright</v>
      </c>
      <c r="K28" s="81" t="str" cm="1">
        <f t="array" ref="K28">_xlfn.UNIQUE(_xlfn._xlws.FILTER(std_new[Campaign],std_new[Range]=K$27,""))</f>
        <v>Rollon Men</v>
      </c>
      <c r="L28" s="81" t="str" cm="1">
        <f t="array" ref="L28">_xlfn.UNIQUE(_xlfn._xlws.FILTER(std_new[Campaign],std_new[Range]=L$27,""))</f>
        <v>Dry Rollon</v>
      </c>
      <c r="M28" s="81" t="str" cm="1">
        <f t="array" ref="M28">_xlfn.UNIQUE(_xlfn._xlws.FILTER(std_new[Campaign],std_new[Range]=M$27,""))</f>
        <v>Hijab Fresh</v>
      </c>
      <c r="N28" s="81" t="str" cm="1">
        <f t="array" ref="N28">_xlfn.UNIQUE(_xlfn._xlws.FILTER(std_new[Campaign],std_new[Range]=N$27,""))</f>
        <v>Deep</v>
      </c>
      <c r="O28" s="81" t="str" cm="1">
        <f t="array" ref="O28">_xlfn.UNIQUE(_xlfn._xlws.FILTER(std_new[Campaign],std_new[Range]=O$27,""))</f>
        <v>Pearl &amp; Beauty</v>
      </c>
      <c r="P28" s="81" t="str" cm="1">
        <f t="array" ref="P28">_xlfn.UNIQUE(_xlfn._xlws.FILTER(std_new[Campaign],std_new[Range]=P$27,""))</f>
        <v>Skin Power (Hero)</v>
      </c>
      <c r="Q28" s="81" t="str" cm="1">
        <f t="array" ref="Q28:Q30">_xlfn.UNIQUE(_xlfn._xlws.FILTER(std_new[Campaign],std_new[Range]=Q$27,""))</f>
        <v>Derma Control</v>
      </c>
      <c r="R28" s="81" t="str" cm="1">
        <f t="array" ref="R28:R31">_xlfn.UNIQUE(_xlfn._xlws.FILTER(std_new[Campaign],std_new[Range]=R$27,""))</f>
        <v>Cellular Bakuchiol</v>
      </c>
      <c r="S28" s="81" t="str" cm="1">
        <f t="array" ref="S28:S29">_xlfn.UNIQUE(_xlfn._xlws.FILTER(std_new[Campaign],std_new[Range]=S$27,""))</f>
        <v>Swan Lake</v>
      </c>
      <c r="T28" s="81" t="str" cm="1">
        <f t="array" ref="T28:T29">_xlfn.UNIQUE(_xlfn._xlws.FILTER(std_new[Campaign],std_new[Range]=T$27,""))</f>
        <v>Skin Gin</v>
      </c>
      <c r="U28" s="81" t="str" cm="1">
        <f t="array" ref="U28:U37">_xlfn.UNIQUE(_xlfn._xlws.FILTER(std_new[Campaign],std_new[Range]=U$27,""))</f>
        <v>Luminous Launch India</v>
      </c>
      <c r="V28" s="81" t="str" cm="1">
        <f t="array" ref="V28:V35">_xlfn.UNIQUE(_xlfn._xlws.FILTER(std_new[Campaign],std_new[Range]=V$27,""))</f>
        <v>Q10 Guardian</v>
      </c>
      <c r="W28" s="81" t="str" cm="1">
        <f t="array" ref="W28:W29">_xlfn.UNIQUE(_xlfn._xlws.FILTER(std_new[Campaign],std_new[Range]=W$27,""))</f>
        <v>C&amp;HYA</v>
      </c>
      <c r="X28" s="81" t="str" cm="1">
        <f t="array" ref="X28:X32">_xlfn.UNIQUE(_xlfn._xlws.FILTER(std_new[Campaign],std_new[Range]=X$27,""))</f>
        <v>Genzit</v>
      </c>
      <c r="Y28" s="81" t="str" cm="1">
        <f t="array" ref="Y28">_xlfn.UNIQUE(_xlfn._xlws.FILTER(std_new[Campaign],std_new[Range]=Y$27,""))</f>
        <v>Petals 2022</v>
      </c>
      <c r="Z28" s="81" t="str" cm="1">
        <f t="array" ref="Z28:Z36">_xlfn.UNIQUE(_xlfn._xlws.FILTER(std_new[Campaign],std_new[Range]=Z$27,""))</f>
        <v>Micellar Aminoacids</v>
      </c>
      <c r="AA28" s="81" t="str" cm="1">
        <f t="array" ref="AA28">_xlfn.UNIQUE(_xlfn._xlws.FILTER(std_new[Campaign],std_new[Range]=AA$27,""))</f>
        <v>Daily Essentials</v>
      </c>
      <c r="AB28" s="81" t="str" cm="1">
        <f t="array" ref="AB28:AB36">_xlfn.UNIQUE(_xlfn._xlws.FILTER(std_new[Campaign],std_new[Range]=AB$27,""))</f>
        <v>Skin Hero (THA)</v>
      </c>
      <c r="AC28" s="81" t="str" cm="1">
        <f t="array" ref="AC28">_xlfn.UNIQUE(_xlfn._xlws.FILTER(std_new[Campaign],std_new[Range]=AC$27,""))</f>
        <v>Body Aloe Summer</v>
      </c>
      <c r="AD28" s="81" t="str" cm="1">
        <f t="array" ref="AD28:AD33">_xlfn.UNIQUE(_xlfn._xlws.FILTER(std_new[Campaign],std_new[Range]=AD$27,""))</f>
        <v>Body Milk 5 in 1</v>
      </c>
      <c r="AE28" s="81" t="str" cm="1">
        <f t="array" ref="AE28:AE29">_xlfn.UNIQUE(_xlfn._xlws.FILTER(std_new[Campaign],std_new[Range]=AE$27,""))</f>
        <v>Radiant Beauty</v>
      </c>
      <c r="AF28" s="81" t="str" cm="1">
        <f t="array" ref="AF28:AF29">_xlfn.UNIQUE(_xlfn._xlws.FILTER(std_new[Campaign],std_new[Range]=AF$27,""))</f>
        <v>Bright Signature</v>
      </c>
      <c r="AG28" s="81" t="str" cm="1">
        <f t="array" ref="AG28">_xlfn.UNIQUE(_xlfn._xlws.FILTER(std_new[Campaign],std_new[Range]=AG$27,""))</f>
        <v>Natural Glow</v>
      </c>
      <c r="AH28" s="81" t="str" cm="1">
        <f t="array" ref="AH28:AH29">_xlfn.UNIQUE(_xlfn._xlws.FILTER(std_new[Campaign],std_new[Range]=AH$27,""))</f>
        <v>Repair &amp; Care</v>
      </c>
      <c r="AI28" s="81" t="str" cm="1">
        <f t="array" ref="AI28:AI33">_xlfn.UNIQUE(_xlfn._xlws.FILTER(std_new[Campaign],std_new[Range]=AI$27,""))</f>
        <v>Super 10</v>
      </c>
      <c r="AJ28" s="81" t="str" cm="1">
        <f t="array" ref="AJ28:AJ29">_xlfn.UNIQUE(_xlfn._xlws.FILTER(std_new[Campaign],std_new[Range]=AJ$27,""))</f>
        <v>Lip</v>
      </c>
      <c r="AK28" s="81" t="str" cm="1">
        <f t="array" ref="AK28:AK30">_xlfn.UNIQUE(_xlfn._xlws.FILTER(std_new[Campaign],std_new[Range]=AK$27,""))</f>
        <v>Deep Cleansing</v>
      </c>
      <c r="AL28" s="81" t="str" cm="1">
        <f t="array" ref="AL28:AL31">_xlfn.UNIQUE(_xlfn._xlws.FILTER(std_new[Campaign],std_new[Range]=AL$27,""))</f>
        <v>DSR Range</v>
      </c>
      <c r="AM28" s="81" t="str" cm="1">
        <f t="array" ref="AM28">_xlfn.UNIQUE(_xlfn._xlws.FILTER(std_new[Campaign],std_new[Range]=AM$27,""))</f>
        <v>Sensitive Moisture</v>
      </c>
      <c r="AN28" s="81" t="str" cm="1">
        <f t="array" ref="AN28:AN30">_xlfn.UNIQUE(_xlfn._xlws.FILTER(std_new[Campaign],std_new[Range]=AN$27,""))</f>
        <v>Protect &amp; Moisture</v>
      </c>
      <c r="AO28" s="81" t="str" cm="1">
        <f t="array" ref="AO28">_xlfn.UNIQUE(_xlfn._xlws.FILTER(std_new[Campaign],std_new[Range]=AO$27,""))</f>
        <v>Sun Range</v>
      </c>
      <c r="AP28" s="81" t="str" cm="1">
        <f t="array" ref="AP28:AP34">_xlfn.UNIQUE(_xlfn._xlws.FILTER(std_new[Campaign],std_new[Range]=AP$27,""))</f>
        <v>UV Face</v>
      </c>
      <c r="AQ28" s="81" t="str" cm="1">
        <f t="array" ref="AQ28">_xlfn.UNIQUE(_xlfn._xlws.FILTER(std_new[Campaign],std_new[Range]=AQ$27,""))</f>
        <v/>
      </c>
    </row>
    <row r="29" spans="1:43">
      <c r="A29" s="84" t="s">
        <v>99</v>
      </c>
      <c r="B29" s="84" t="s">
        <v>234</v>
      </c>
      <c r="C29" s="84" t="s">
        <v>240</v>
      </c>
      <c r="D29" s="84" t="s">
        <v>241</v>
      </c>
      <c r="F29" s="81" t="str">
        <v>Black &amp; White Male</v>
      </c>
      <c r="H29" s="81" t="str">
        <v>Fendi</v>
      </c>
      <c r="J29" s="81" t="str">
        <v>Deo Even Tone Range</v>
      </c>
      <c r="Q29" s="81" t="str">
        <v>Social AWON</v>
      </c>
      <c r="R29" s="81" t="str">
        <v>Genie</v>
      </c>
      <c r="S29" s="81" t="str">
        <v>Elsa</v>
      </c>
      <c r="T29" s="81" t="str">
        <v>Potinhos</v>
      </c>
      <c r="U29" s="81" t="str">
        <v>Orionis</v>
      </c>
      <c r="V29" s="81" t="str">
        <v>Q10 Skin Diet</v>
      </c>
      <c r="W29" s="81" t="str">
        <v>Fanta</v>
      </c>
      <c r="X29" s="81" t="str">
        <v>Derma Skin Clear</v>
      </c>
      <c r="Z29" s="81" t="str">
        <v>Micellar+</v>
      </c>
      <c r="AB29" s="81" t="str">
        <v>Lifecycle</v>
      </c>
      <c r="AD29" s="81" t="str">
        <v>Harmattan</v>
      </c>
      <c r="AE29" s="81" t="str">
        <v>Zuri</v>
      </c>
      <c r="AF29" s="81" t="str">
        <v>Extra Bright Starwalker</v>
      </c>
      <c r="AH29" s="81" t="str">
        <v>Hera</v>
      </c>
      <c r="AI29" s="81" t="str">
        <v>Unicorn Super 10</v>
      </c>
      <c r="AJ29" s="81" t="str">
        <v>Disney</v>
      </c>
      <c r="AK29" s="81" t="str">
        <v>Deep X-Cat</v>
      </c>
      <c r="AL29" s="81" t="str">
        <v>Vitamin Scrub</v>
      </c>
      <c r="AN29" s="81" t="str">
        <v>Ghostbuster</v>
      </c>
      <c r="AP29" s="81" t="str">
        <v>Milka</v>
      </c>
    </row>
    <row r="30" spans="1:43">
      <c r="A30" s="85" t="s">
        <v>99</v>
      </c>
      <c r="B30" s="85" t="s">
        <v>242</v>
      </c>
      <c r="C30" s="86" t="s">
        <v>243</v>
      </c>
      <c r="D30" s="86" t="s">
        <v>244</v>
      </c>
      <c r="F30" s="81" t="str">
        <v>Black &amp; White Female</v>
      </c>
      <c r="J30" s="81" t="str">
        <v>Clinical Even Tone</v>
      </c>
      <c r="Q30" s="81" t="str">
        <v>Search AWON</v>
      </c>
      <c r="R30" s="81" t="str">
        <v>Cellular Filler</v>
      </c>
      <c r="U30" s="81" t="str">
        <v>Lucia</v>
      </c>
      <c r="V30" s="81" t="str">
        <v>Neige</v>
      </c>
      <c r="X30" s="81" t="str">
        <v>Acne Control</v>
      </c>
      <c r="Z30" s="81" t="str">
        <v>EMUR</v>
      </c>
      <c r="AB30" s="81" t="str">
        <v>Soft</v>
      </c>
      <c r="AD30" s="81" t="str">
        <v>Northern Lights</v>
      </c>
      <c r="AI30" s="81" t="str">
        <v>C&amp;E Tata</v>
      </c>
      <c r="AK30" s="81" t="str">
        <v>Deep Moisturizing</v>
      </c>
      <c r="AL30" s="81" t="str">
        <v>NM Moisture Challenge</v>
      </c>
      <c r="AN30" s="81" t="str">
        <v>Nemo</v>
      </c>
      <c r="AP30" s="81" t="str">
        <v>Korea</v>
      </c>
    </row>
    <row r="31" spans="1:43">
      <c r="A31" s="84" t="s">
        <v>99</v>
      </c>
      <c r="B31" s="84" t="s">
        <v>242</v>
      </c>
      <c r="C31" s="84" t="s">
        <v>245</v>
      </c>
      <c r="D31" s="84" t="s">
        <v>246</v>
      </c>
      <c r="F31" s="81" t="str">
        <v>Grand Slam</v>
      </c>
      <c r="J31" s="81" t="str">
        <v xml:space="preserve">Zazil </v>
      </c>
      <c r="R31" s="81" t="str">
        <v>Speedy Gonzales</v>
      </c>
      <c r="U31" s="81" t="str">
        <v>Sirena</v>
      </c>
      <c r="V31" s="81" t="str">
        <v>Q10 Range</v>
      </c>
      <c r="X31" s="81" t="str">
        <v>Claro</v>
      </c>
      <c r="Z31" s="81" t="str">
        <v>Micellar Siri</v>
      </c>
      <c r="AB31" s="81" t="str">
        <v>Tetris</v>
      </c>
      <c r="AD31" s="81" t="str">
        <v>Core Asean</v>
      </c>
      <c r="AI31" s="81" t="str">
        <v>Super 8 Core</v>
      </c>
      <c r="AL31" s="81" t="str">
        <v>Auto-Matic Deep</v>
      </c>
      <c r="AP31" s="81" t="str">
        <v>UV Specialist</v>
      </c>
    </row>
    <row r="32" spans="1:43">
      <c r="A32" s="84" t="s">
        <v>99</v>
      </c>
      <c r="B32" s="84" t="s">
        <v>124</v>
      </c>
      <c r="C32" s="84" t="s">
        <v>247</v>
      </c>
      <c r="D32" s="84" t="s">
        <v>248</v>
      </c>
      <c r="J32" s="81" t="str">
        <v>Sachet</v>
      </c>
      <c r="U32" s="81" t="str">
        <v>50 Shades</v>
      </c>
      <c r="V32" s="81" t="str">
        <v>Next Gen</v>
      </c>
      <c r="X32" s="81" t="str">
        <v>Bright Oil Clear</v>
      </c>
      <c r="Z32" s="81" t="str">
        <v>Micellar Melange</v>
      </c>
      <c r="AB32" s="81" t="str">
        <v>Soft UV</v>
      </c>
      <c r="AD32" s="81" t="str">
        <v>Iconova</v>
      </c>
      <c r="AI32" s="81" t="str">
        <v>Golden Fruit</v>
      </c>
      <c r="AP32" s="81" t="str">
        <v>C&amp;E</v>
      </c>
    </row>
    <row r="33" spans="1:121">
      <c r="A33" s="84" t="s">
        <v>99</v>
      </c>
      <c r="B33" s="84" t="s">
        <v>124</v>
      </c>
      <c r="C33" s="84" t="s">
        <v>249</v>
      </c>
      <c r="D33" s="84" t="s">
        <v>250</v>
      </c>
      <c r="U33" s="81" t="str">
        <v>Stardust</v>
      </c>
      <c r="V33" s="81" t="str">
        <v>Elevator</v>
      </c>
      <c r="Z33" s="81" t="str">
        <v>Micellar Core</v>
      </c>
      <c r="AB33" s="81" t="str">
        <v>Crème</v>
      </c>
      <c r="AD33" s="81" t="str">
        <v>Phoenix</v>
      </c>
      <c r="AI33" s="81" t="str">
        <v>C&amp;AHA and Super C+</v>
      </c>
      <c r="AP33" s="81" t="str">
        <v>Tinder</v>
      </c>
    </row>
    <row r="34" spans="1:121">
      <c r="A34" s="84" t="s">
        <v>99</v>
      </c>
      <c r="B34" s="84" t="s">
        <v>122</v>
      </c>
      <c r="C34" s="84" t="s">
        <v>251</v>
      </c>
      <c r="D34" s="84" t="s">
        <v>252</v>
      </c>
      <c r="U34" s="81" t="str">
        <v>Stargate</v>
      </c>
      <c r="V34" s="81" t="str">
        <v>Q10 Skinclock &amp; Moonlight</v>
      </c>
      <c r="Z34" s="81" t="str">
        <v>Micellar Siri 2.0</v>
      </c>
      <c r="AB34" s="81" t="str">
        <v>Crème Round 2</v>
      </c>
      <c r="AP34" s="81" t="str">
        <v>Subelieavable UV</v>
      </c>
    </row>
    <row r="35" spans="1:121">
      <c r="A35" s="84" t="s">
        <v>99</v>
      </c>
      <c r="B35" s="84" t="s">
        <v>122</v>
      </c>
      <c r="C35" s="84" t="s">
        <v>253</v>
      </c>
      <c r="D35" s="84" t="s">
        <v>254</v>
      </c>
      <c r="U35" s="81" t="str">
        <v>Midnight Gold</v>
      </c>
      <c r="V35" s="81" t="str">
        <v>Q10 Body</v>
      </c>
      <c r="Z35" s="81" t="str">
        <v>Micellar Pearl Bright</v>
      </c>
      <c r="AB35" s="81" t="str">
        <v>Soft UV Ozonio</v>
      </c>
    </row>
    <row r="36" spans="1:121">
      <c r="A36" s="84" t="s">
        <v>99</v>
      </c>
      <c r="B36" s="84" t="s">
        <v>122</v>
      </c>
      <c r="C36" s="84" t="s">
        <v>139</v>
      </c>
      <c r="D36" s="84" t="s">
        <v>255</v>
      </c>
      <c r="U36" s="81" t="str">
        <v>Polaris</v>
      </c>
      <c r="Z36" s="81" t="str">
        <v>Micellar Extra</v>
      </c>
      <c r="AB36" s="81" t="str">
        <v>Neverland</v>
      </c>
    </row>
    <row r="37" spans="1:121">
      <c r="A37" s="84" t="s">
        <v>99</v>
      </c>
      <c r="B37" s="84" t="s">
        <v>122</v>
      </c>
      <c r="C37" s="84" t="s">
        <v>123</v>
      </c>
      <c r="D37" s="84" t="s">
        <v>256</v>
      </c>
      <c r="U37" s="81" t="str">
        <v>Sirius</v>
      </c>
    </row>
    <row r="38" spans="1:121">
      <c r="A38" s="84" t="s">
        <v>99</v>
      </c>
      <c r="B38" s="84" t="s">
        <v>122</v>
      </c>
      <c r="C38" s="84" t="s">
        <v>257</v>
      </c>
      <c r="D38" s="84" t="s">
        <v>258</v>
      </c>
    </row>
    <row r="39" spans="1:121">
      <c r="A39" s="84" t="s">
        <v>99</v>
      </c>
      <c r="B39" s="84" t="s">
        <v>122</v>
      </c>
      <c r="C39" s="84" t="s">
        <v>259</v>
      </c>
      <c r="D39" s="84" t="s">
        <v>260</v>
      </c>
    </row>
    <row r="40" spans="1:121">
      <c r="A40" s="84" t="s">
        <v>99</v>
      </c>
      <c r="B40" s="84" t="s">
        <v>122</v>
      </c>
      <c r="C40" s="84" t="s">
        <v>261</v>
      </c>
      <c r="D40" s="84" t="s">
        <v>194</v>
      </c>
    </row>
    <row r="41" spans="1:121">
      <c r="A41" s="84" t="s">
        <v>99</v>
      </c>
      <c r="B41" s="84" t="s">
        <v>122</v>
      </c>
      <c r="C41" s="84" t="s">
        <v>262</v>
      </c>
      <c r="D41" s="84" t="s">
        <v>263</v>
      </c>
    </row>
    <row r="42" spans="1:121">
      <c r="A42" s="85" t="s">
        <v>99</v>
      </c>
      <c r="B42" s="85" t="s">
        <v>100</v>
      </c>
      <c r="C42" s="86" t="s">
        <v>264</v>
      </c>
      <c r="D42" s="86" t="s">
        <v>265</v>
      </c>
    </row>
    <row r="43" spans="1:121">
      <c r="A43" s="85" t="s">
        <v>99</v>
      </c>
      <c r="B43" s="85" t="s">
        <v>100</v>
      </c>
      <c r="C43" s="86" t="s">
        <v>266</v>
      </c>
      <c r="D43" s="86" t="s">
        <v>267</v>
      </c>
    </row>
    <row r="44" spans="1:121">
      <c r="A44" s="85" t="s">
        <v>99</v>
      </c>
      <c r="B44" s="85" t="s">
        <v>100</v>
      </c>
      <c r="C44" s="86" t="s">
        <v>268</v>
      </c>
      <c r="D44" s="86" t="s">
        <v>269</v>
      </c>
    </row>
    <row r="45" spans="1:121">
      <c r="A45" s="84" t="s">
        <v>99</v>
      </c>
      <c r="B45" s="84" t="s">
        <v>100</v>
      </c>
      <c r="C45" s="84" t="s">
        <v>270</v>
      </c>
      <c r="D45" s="84" t="s">
        <v>194</v>
      </c>
    </row>
    <row r="46" spans="1:121">
      <c r="A46" s="84" t="s">
        <v>99</v>
      </c>
      <c r="B46" s="84" t="s">
        <v>100</v>
      </c>
      <c r="C46" s="84" t="s">
        <v>271</v>
      </c>
      <c r="D46" s="84" t="s">
        <v>272</v>
      </c>
      <c r="F46" s="137" t="s">
        <v>273</v>
      </c>
      <c r="G46" s="137"/>
      <c r="H46" s="137"/>
      <c r="I46" s="137"/>
      <c r="J46" s="137"/>
      <c r="K46" s="137"/>
      <c r="L46" s="137"/>
      <c r="M46" s="137"/>
      <c r="N46" s="137"/>
      <c r="O46" s="137"/>
      <c r="P46" s="137"/>
      <c r="Q46" s="137"/>
      <c r="R46" s="137"/>
      <c r="S46" s="137"/>
      <c r="T46" s="137"/>
      <c r="U46" s="137"/>
      <c r="V46" s="137"/>
      <c r="W46" s="137"/>
      <c r="X46" s="137"/>
      <c r="Y46" s="137"/>
      <c r="Z46" s="137"/>
      <c r="AA46" s="137"/>
      <c r="AB46" s="137"/>
      <c r="AC46" s="137"/>
      <c r="AD46" s="137"/>
      <c r="AE46" s="137"/>
      <c r="AF46" s="137"/>
      <c r="AG46" s="137"/>
      <c r="AH46" s="137"/>
      <c r="AI46" s="137"/>
      <c r="AJ46" s="137"/>
      <c r="AK46" s="137"/>
      <c r="AL46" s="137"/>
      <c r="AM46" s="137"/>
      <c r="AN46" s="137"/>
      <c r="AO46" s="137"/>
      <c r="AP46" s="137"/>
      <c r="AQ46" s="137"/>
    </row>
    <row r="47" spans="1:121">
      <c r="A47" s="84" t="s">
        <v>99</v>
      </c>
      <c r="B47" s="84" t="s">
        <v>100</v>
      </c>
      <c r="C47" s="84" t="s">
        <v>274</v>
      </c>
      <c r="D47" s="84" t="s">
        <v>275</v>
      </c>
      <c r="F47" s="91" t="str" cm="1">
        <f t="array" ref="F47:DQ47">TRANSPOSE(_xlfn.UNIQUE(std_new[Campaign],0))</f>
        <v>Black &amp; White</v>
      </c>
      <c r="G47" s="91" t="str">
        <v>Black &amp; White Male</v>
      </c>
      <c r="H47" s="91" t="str">
        <v>Black &amp; White Female</v>
      </c>
      <c r="I47" s="91" t="str">
        <v>Grand Slam</v>
      </c>
      <c r="J47" s="91" t="str">
        <v>Bliss</v>
      </c>
      <c r="K47" s="91" t="str">
        <v>Clinical</v>
      </c>
      <c r="L47" s="91" t="str">
        <v>Fendi</v>
      </c>
      <c r="M47" s="91" t="str">
        <v>Cool Kick</v>
      </c>
      <c r="N47" s="91" t="str">
        <v>Extra Bright</v>
      </c>
      <c r="O47" s="91" t="str">
        <v>Deo Even Tone Range</v>
      </c>
      <c r="P47" s="91" t="str">
        <v>Clinical Even Tone</v>
      </c>
      <c r="Q47" s="91" t="str">
        <v xml:space="preserve">Zazil </v>
      </c>
      <c r="R47" s="91" t="str">
        <v>Sachet</v>
      </c>
      <c r="S47" s="91" t="str">
        <v>Rollon Men</v>
      </c>
      <c r="T47" s="91" t="str">
        <v>Dry Rollon</v>
      </c>
      <c r="U47" s="91" t="str">
        <v>Hijab Fresh</v>
      </c>
      <c r="V47" s="91" t="str">
        <v>Deep</v>
      </c>
      <c r="W47" s="91" t="str">
        <v>Pearl &amp; Beauty</v>
      </c>
      <c r="X47" s="91" t="str">
        <v>Skin Power (Hero)</v>
      </c>
      <c r="Y47" s="91" t="str">
        <v>Derma Control</v>
      </c>
      <c r="Z47" s="91" t="str">
        <v>Cellular Bakuchiol</v>
      </c>
      <c r="AA47" s="91" t="str">
        <v>Genie</v>
      </c>
      <c r="AB47" s="91" t="str">
        <v>Cellular Filler</v>
      </c>
      <c r="AC47" s="91" t="str">
        <v>Speedy Gonzales</v>
      </c>
      <c r="AD47" s="91" t="str">
        <v>Swan Lake</v>
      </c>
      <c r="AE47" s="91" t="str">
        <v>Elsa</v>
      </c>
      <c r="AF47" s="91" t="str">
        <v>Skin Gin</v>
      </c>
      <c r="AG47" s="91" t="str">
        <v>Potinhos</v>
      </c>
      <c r="AH47" s="91" t="str">
        <v>Luminous Launch India</v>
      </c>
      <c r="AI47" s="91" t="str">
        <v>Orionis</v>
      </c>
      <c r="AJ47" s="91" t="str">
        <v>Lucia</v>
      </c>
      <c r="AK47" s="91" t="str">
        <v>Sirena</v>
      </c>
      <c r="AL47" s="91" t="str">
        <v>50 Shades</v>
      </c>
      <c r="AM47" s="91" t="str">
        <v>Stardust</v>
      </c>
      <c r="AN47" s="91" t="str">
        <v>Stargate</v>
      </c>
      <c r="AO47" s="91" t="str">
        <v>Midnight Gold</v>
      </c>
      <c r="AP47" s="91" t="str">
        <v>Q10 Guardian</v>
      </c>
      <c r="AQ47" s="91" t="str">
        <v>Q10 Skin Diet</v>
      </c>
      <c r="AR47" s="91" t="str">
        <v>Neige</v>
      </c>
      <c r="AS47" s="91" t="str">
        <v>Q10 Range</v>
      </c>
      <c r="AT47" s="91" t="str">
        <v>Next Gen</v>
      </c>
      <c r="AU47" s="91" t="str">
        <v>Elevator</v>
      </c>
      <c r="AV47" s="91" t="str">
        <v>Q10 Skinclock &amp; Moonlight</v>
      </c>
      <c r="AW47" s="91" t="str">
        <v>C&amp;HYA</v>
      </c>
      <c r="AX47" s="91" t="str">
        <v>Fanta</v>
      </c>
      <c r="AY47" s="91" t="str">
        <v>Genzit</v>
      </c>
      <c r="AZ47" s="91" t="str">
        <v>Petals 2022</v>
      </c>
      <c r="BA47" s="91" t="str">
        <v>Micellar Aminoacids</v>
      </c>
      <c r="BB47" s="91" t="str">
        <v>Daily Essentials</v>
      </c>
      <c r="BC47" s="91" t="str">
        <v>Derma Skin Clear</v>
      </c>
      <c r="BD47" s="91" t="str">
        <v>Acne Control</v>
      </c>
      <c r="BE47" s="91" t="str">
        <v>Claro</v>
      </c>
      <c r="BF47" s="91" t="str">
        <v>Micellar+</v>
      </c>
      <c r="BG47" s="91" t="str">
        <v>EMUR</v>
      </c>
      <c r="BH47" s="91" t="str">
        <v>Micellar Siri</v>
      </c>
      <c r="BI47" s="91" t="str">
        <v>Micellar Melange</v>
      </c>
      <c r="BJ47" s="91" t="str">
        <v>Micellar Core</v>
      </c>
      <c r="BK47" s="91" t="str">
        <v>Micellar Siri 2.0</v>
      </c>
      <c r="BL47" s="91" t="str">
        <v>Micellar Pearl Bright</v>
      </c>
      <c r="BM47" s="91" t="str">
        <v>Micellar Extra</v>
      </c>
      <c r="BN47" s="91" t="str">
        <v>Skin Hero (THA)</v>
      </c>
      <c r="BO47" s="91" t="str">
        <v>Lifecycle</v>
      </c>
      <c r="BP47" s="91" t="str">
        <v>Soft</v>
      </c>
      <c r="BQ47" s="91" t="str">
        <v>Tetris</v>
      </c>
      <c r="BR47" s="91" t="str">
        <v>Soft UV</v>
      </c>
      <c r="BS47" s="91" t="str">
        <v>Crème</v>
      </c>
      <c r="BT47" s="91" t="str">
        <v>Crème Round 2</v>
      </c>
      <c r="BU47" s="91" t="str">
        <v>Soft UV Ozonio</v>
      </c>
      <c r="BV47" s="91" t="str">
        <v>Neverland</v>
      </c>
      <c r="BW47" s="91" t="str">
        <v>Body Aloe Summer</v>
      </c>
      <c r="BX47" s="91" t="str">
        <v>Body Milk 5 in 1</v>
      </c>
      <c r="BY47" s="91" t="str">
        <v>Harmattan</v>
      </c>
      <c r="BZ47" s="91" t="str">
        <v>Northern Lights</v>
      </c>
      <c r="CA47" s="91" t="str">
        <v>Core Asean</v>
      </c>
      <c r="CB47" s="91" t="str">
        <v>Iconova</v>
      </c>
      <c r="CC47" s="91" t="str">
        <v>Phoenix</v>
      </c>
      <c r="CD47" s="91" t="str">
        <v>Radiant Beauty</v>
      </c>
      <c r="CE47" s="91" t="str">
        <v>Zuri</v>
      </c>
      <c r="CF47" s="91" t="str">
        <v>Bright Signature</v>
      </c>
      <c r="CG47" s="91" t="str">
        <v>Polaris</v>
      </c>
      <c r="CH47" s="91" t="str">
        <v>Sirius</v>
      </c>
      <c r="CI47" s="91" t="str">
        <v>Natural Glow</v>
      </c>
      <c r="CJ47" s="91" t="str">
        <v>Q10 Body</v>
      </c>
      <c r="CK47" s="91" t="str">
        <v>Repair &amp; Care</v>
      </c>
      <c r="CL47" s="91" t="str">
        <v>Hera</v>
      </c>
      <c r="CM47" s="91" t="str">
        <v>Super 10</v>
      </c>
      <c r="CN47" s="91" t="str">
        <v>Unicorn Super 10</v>
      </c>
      <c r="CO47" s="91" t="str">
        <v>C&amp;E Tata</v>
      </c>
      <c r="CP47" s="91" t="str">
        <v>Super 8 Core</v>
      </c>
      <c r="CQ47" s="91" t="str">
        <v>Golden Fruit</v>
      </c>
      <c r="CR47" s="91" t="str">
        <v>C&amp;AHA and Super C+</v>
      </c>
      <c r="CS47" s="91" t="str">
        <v>Lip</v>
      </c>
      <c r="CT47" s="91" t="str">
        <v>Disney</v>
      </c>
      <c r="CU47" s="91" t="str">
        <v>Bright Oil Clear</v>
      </c>
      <c r="CV47" s="91" t="str">
        <v>Deep Cleansing</v>
      </c>
      <c r="CW47" s="91" t="str">
        <v>Deep X-Cat</v>
      </c>
      <c r="CX47" s="91" t="str">
        <v>Deep Moisturizing</v>
      </c>
      <c r="CY47" s="91" t="str">
        <v>Extra Bright Starwalker</v>
      </c>
      <c r="CZ47" s="91" t="str">
        <v>DSR Range</v>
      </c>
      <c r="DA47" s="91" t="str">
        <v>Vitamin Scrub</v>
      </c>
      <c r="DB47" s="91" t="str">
        <v>NM Moisture Challenge</v>
      </c>
      <c r="DC47" s="91" t="str">
        <v>Auto-Matic Deep</v>
      </c>
      <c r="DD47" s="91" t="str">
        <v>Sensitive Moisture</v>
      </c>
      <c r="DE47" s="91" t="str">
        <v>Protect &amp; Moisture</v>
      </c>
      <c r="DF47" s="91" t="str">
        <v>Ghostbuster</v>
      </c>
      <c r="DG47" s="91" t="str">
        <v>Nemo</v>
      </c>
      <c r="DH47" s="91" t="str">
        <v>Sun Range</v>
      </c>
      <c r="DI47" s="91" t="str">
        <v>UV Face</v>
      </c>
      <c r="DJ47" s="91" t="str">
        <v>Milka</v>
      </c>
      <c r="DK47" s="91" t="str">
        <v>Korea</v>
      </c>
      <c r="DL47" s="91" t="str">
        <v>UV Specialist</v>
      </c>
      <c r="DM47" s="91" t="str">
        <v>C&amp;E</v>
      </c>
      <c r="DN47" s="91" t="str">
        <v>Tinder</v>
      </c>
      <c r="DO47" s="91" t="str">
        <v>Subelieavable UV</v>
      </c>
      <c r="DP47" s="91" t="str">
        <v>Social AWON</v>
      </c>
      <c r="DQ47" s="81" t="str">
        <v>Search AWON</v>
      </c>
    </row>
    <row r="48" spans="1:121">
      <c r="A48" s="84" t="s">
        <v>99</v>
      </c>
      <c r="B48" s="84" t="s">
        <v>100</v>
      </c>
      <c r="C48" s="84" t="s">
        <v>276</v>
      </c>
      <c r="D48" s="84" t="s">
        <v>277</v>
      </c>
      <c r="F48" s="81" t="str" cm="1">
        <f t="array" ref="F48">_xlfn.UNIQUE(_xlfn._xlws.FILTER(std_new[Playbook IDs],std_new[Campaign]=F$47,""))</f>
        <v>GL005</v>
      </c>
      <c r="G48" s="81" t="str" cm="1">
        <f t="array" ref="G48">_xlfn.UNIQUE(_xlfn._xlws.FILTER(std_new[Playbook IDs],std_new[Campaign]=G$47,""))</f>
        <v>TBD</v>
      </c>
      <c r="H48" s="81" t="str" cm="1">
        <f t="array" ref="H48">_xlfn.UNIQUE(_xlfn._xlws.FILTER(std_new[Playbook IDs],std_new[Campaign]=H$47,""))</f>
        <v>TBD</v>
      </c>
      <c r="I48" s="81" t="str" cm="1">
        <f t="array" ref="I48">_xlfn.UNIQUE(_xlfn._xlws.FILTER(std_new[Playbook IDs],std_new[Campaign]=I$47,""))</f>
        <v>GL085</v>
      </c>
      <c r="J48" s="81" t="str" cm="1">
        <f t="array" ref="J48">_xlfn.UNIQUE(_xlfn._xlws.FILTER(std_new[Playbook IDs],std_new[Campaign]=J$47,""))</f>
        <v>GL046</v>
      </c>
      <c r="K48" s="81" t="str" cm="1">
        <f t="array" ref="K48">_xlfn.UNIQUE(_xlfn._xlws.FILTER(std_new[Playbook IDs],std_new[Campaign]=K$47,""))</f>
        <v>GL047</v>
      </c>
      <c r="L48" s="81" t="str" cm="1">
        <f t="array" ref="L48">_xlfn.UNIQUE(_xlfn._xlws.FILTER(std_new[Playbook IDs],std_new[Campaign]=L$47,""))</f>
        <v>GL086</v>
      </c>
      <c r="M48" s="81" t="str" cm="1">
        <f t="array" ref="M48">_xlfn.UNIQUE(_xlfn._xlws.FILTER(std_new[Playbook IDs],std_new[Campaign]=M$47,""))</f>
        <v>EM012</v>
      </c>
      <c r="N48" s="81" t="str" cm="1">
        <f t="array" ref="N48">_xlfn.UNIQUE(_xlfn._xlws.FILTER(std_new[Playbook IDs],std_new[Campaign]=N$47,""))</f>
        <v>EM006</v>
      </c>
      <c r="O48" s="81" t="str" cm="1">
        <f t="array" ref="O48">_xlfn.UNIQUE(_xlfn._xlws.FILTER(std_new[Playbook IDs],std_new[Campaign]=O$47,""))</f>
        <v>EM030</v>
      </c>
      <c r="P48" s="81" t="str" cm="1">
        <f t="array" ref="P48">_xlfn.UNIQUE(_xlfn._xlws.FILTER(std_new[Playbook IDs],std_new[Campaign]=P$47,""))</f>
        <v>EM015</v>
      </c>
      <c r="Q48" s="81" t="str" cm="1">
        <f t="array" ref="Q48">_xlfn.UNIQUE(_xlfn._xlws.FILTER(std_new[Playbook IDs],std_new[Campaign]=Q$47,""))</f>
        <v>TBD</v>
      </c>
      <c r="R48" s="81" t="str" cm="1">
        <f t="array" ref="R48">_xlfn.UNIQUE(_xlfn._xlws.FILTER(std_new[Playbook IDs],std_new[Campaign]=R$47,""))</f>
        <v>TBD</v>
      </c>
      <c r="S48" s="81" t="str" cm="1">
        <f t="array" ref="S48">_xlfn.UNIQUE(_xlfn._xlws.FILTER(std_new[Playbook IDs],std_new[Campaign]=S$47,""))</f>
        <v>EM017</v>
      </c>
      <c r="T48" s="81" t="str" cm="1">
        <f t="array" ref="T48">_xlfn.UNIQUE(_xlfn._xlws.FILTER(std_new[Playbook IDs],std_new[Campaign]=T$47,""))</f>
        <v>EM054</v>
      </c>
      <c r="U48" s="81" t="str" cm="1">
        <f t="array" ref="U48">_xlfn.UNIQUE(_xlfn._xlws.FILTER(std_new[Playbook IDs],std_new[Campaign]=U$47,""))</f>
        <v>TBD</v>
      </c>
      <c r="V48" s="81" t="str" cm="1">
        <f t="array" ref="V48">_xlfn.UNIQUE(_xlfn._xlws.FILTER(std_new[Playbook IDs],std_new[Campaign]=V$47,""))</f>
        <v>TBD</v>
      </c>
      <c r="W48" s="81" t="str" cm="1">
        <f t="array" ref="W48:W50">_xlfn.UNIQUE(_xlfn._xlws.FILTER(std_new[Playbook IDs],std_new[Campaign]=W$47,""))</f>
        <v>EM003</v>
      </c>
      <c r="X48" s="81" t="str" cm="1">
        <f t="array" ref="X48">_xlfn.UNIQUE(_xlfn._xlws.FILTER(std_new[Playbook IDs],std_new[Campaign]=X$47,""))</f>
        <v>GL056</v>
      </c>
      <c r="Y48" s="81" t="str" cm="1">
        <f t="array" ref="Y48">_xlfn.UNIQUE(_xlfn._xlws.FILTER(std_new[Playbook IDs],std_new[Campaign]=Y$47,""))</f>
        <v>EM031</v>
      </c>
      <c r="Z48" s="81" t="str" cm="1">
        <f t="array" ref="Z48">_xlfn.UNIQUE(_xlfn._xlws.FILTER(std_new[Playbook IDs],std_new[Campaign]=Z$47,""))</f>
        <v>TBD</v>
      </c>
      <c r="AA48" s="81" t="str" cm="1">
        <f t="array" ref="AA48">_xlfn.UNIQUE(_xlfn._xlws.FILTER(std_new[Playbook IDs],std_new[Campaign]=AA$47,""))</f>
        <v>GL037</v>
      </c>
      <c r="AB48" s="81" t="str" cm="1">
        <f t="array" ref="AB48">_xlfn.UNIQUE(_xlfn._xlws.FILTER(std_new[Playbook IDs],std_new[Campaign]=AB$47,""))</f>
        <v>TBD</v>
      </c>
      <c r="AC48" s="81" t="str" cm="1">
        <f t="array" ref="AC48">_xlfn.UNIQUE(_xlfn._xlws.FILTER(std_new[Playbook IDs],std_new[Campaign]=AC$47,""))</f>
        <v>GL079</v>
      </c>
      <c r="AD48" s="81" t="str" cm="1">
        <f t="array" ref="AD48">_xlfn.UNIQUE(_xlfn._xlws.FILTER(std_new[Playbook IDs],std_new[Campaign]=AD$47,""))</f>
        <v>GL053</v>
      </c>
      <c r="AE48" s="81" t="str" cm="1">
        <f t="array" ref="AE48">_xlfn.UNIQUE(_xlfn._xlws.FILTER(std_new[Playbook IDs],std_new[Campaign]=AE$47,""))</f>
        <v>GL082</v>
      </c>
      <c r="AF48" s="81" t="str" cm="1">
        <f t="array" ref="AF48">_xlfn.UNIQUE(_xlfn._xlws.FILTER(std_new[Playbook IDs],std_new[Campaign]=AF$47,""))</f>
        <v>EM024</v>
      </c>
      <c r="AG48" s="81" t="str" cm="1">
        <f t="array" ref="AG48">_xlfn.UNIQUE(_xlfn._xlws.FILTER(std_new[Playbook IDs],std_new[Campaign]=AG$47,""))</f>
        <v>EM049</v>
      </c>
      <c r="AH48" s="81" t="str" cm="1">
        <f t="array" ref="AH48">_xlfn.UNIQUE(_xlfn._xlws.FILTER(std_new[Playbook IDs],std_new[Campaign]=AH$47,""))</f>
        <v>EM038</v>
      </c>
      <c r="AI48" s="81" t="str" cm="1">
        <f t="array" ref="AI48">_xlfn.UNIQUE(_xlfn._xlws.FILTER(std_new[Playbook IDs],std_new[Campaign]=AI$47,""))</f>
        <v>GL040</v>
      </c>
      <c r="AJ48" s="81" t="str" cm="1">
        <f t="array" ref="AJ48">_xlfn.UNIQUE(_xlfn._xlws.FILTER(std_new[Playbook IDs],std_new[Campaign]=AJ$47,""))</f>
        <v>GL052</v>
      </c>
      <c r="AK48" s="81" t="str" cm="1">
        <f t="array" ref="AK48">_xlfn.UNIQUE(_xlfn._xlws.FILTER(std_new[Playbook IDs],std_new[Campaign]=AK$47,""))</f>
        <v>GL051</v>
      </c>
      <c r="AL48" s="81" t="str" cm="1">
        <f t="array" ref="AL48">_xlfn.UNIQUE(_xlfn._xlws.FILTER(std_new[Playbook IDs],std_new[Campaign]=AL$47,""))</f>
        <v>GL006</v>
      </c>
      <c r="AM48" s="81" t="str" cm="1">
        <f t="array" ref="AM48">_xlfn.UNIQUE(_xlfn._xlws.FILTER(std_new[Playbook IDs],std_new[Campaign]=AM$47,""))</f>
        <v>GL080</v>
      </c>
      <c r="AN48" s="81" t="str" cm="1">
        <f t="array" ref="AN48">_xlfn.UNIQUE(_xlfn._xlws.FILTER(std_new[Playbook IDs],std_new[Campaign]=AN$47,""))</f>
        <v>TBD</v>
      </c>
      <c r="AO48" s="81" t="str" cm="1">
        <f t="array" ref="AO48">_xlfn.UNIQUE(_xlfn._xlws.FILTER(std_new[Playbook IDs],std_new[Campaign]=AO$47,""))</f>
        <v>GL064</v>
      </c>
      <c r="AP48" s="81" t="str" cm="1">
        <f t="array" ref="AP48">_xlfn.UNIQUE(_xlfn._xlws.FILTER(std_new[Playbook IDs],std_new[Campaign]=AP$47,""))</f>
        <v>GL067</v>
      </c>
      <c r="AQ48" s="81" t="str" cm="1">
        <f t="array" ref="AQ48">_xlfn.UNIQUE(_xlfn._xlws.FILTER(std_new[Playbook IDs],std_new[Campaign]=AQ$47,""))</f>
        <v>GL007</v>
      </c>
      <c r="AR48" s="81" t="str" cm="1">
        <f t="array" ref="AR48">_xlfn.UNIQUE(_xlfn._xlws.FILTER(std_new[Playbook IDs],std_new[Campaign]=AR$47,""))</f>
        <v>GL039</v>
      </c>
      <c r="AS48" s="81" t="str" cm="1">
        <f t="array" ref="AS48">_xlfn.UNIQUE(_xlfn._xlws.FILTER(std_new[Playbook IDs],std_new[Campaign]=AS$47,""))</f>
        <v>TBD</v>
      </c>
      <c r="AT48" s="81" t="str" cm="1">
        <f t="array" ref="AT48">_xlfn.UNIQUE(_xlfn._xlws.FILTER(std_new[Playbook IDs],std_new[Campaign]=AT$47,""))</f>
        <v>GL008</v>
      </c>
      <c r="AU48" s="81" t="str" cm="1">
        <f t="array" ref="AU48">_xlfn.UNIQUE(_xlfn._xlws.FILTER(std_new[Playbook IDs],std_new[Campaign]=AU$47,""))</f>
        <v>GL081</v>
      </c>
      <c r="AV48" s="81" t="str" cm="1">
        <f t="array" ref="AV48">_xlfn.UNIQUE(_xlfn._xlws.FILTER(std_new[Playbook IDs],std_new[Campaign]=AV$47,""))</f>
        <v>GL038</v>
      </c>
      <c r="AW48" s="81" t="str" cm="1">
        <f t="array" ref="AW48">_xlfn.UNIQUE(_xlfn._xlws.FILTER(std_new[Playbook IDs],std_new[Campaign]=AW$47,""))</f>
        <v>EM021</v>
      </c>
      <c r="AX48" s="81" t="str" cm="1">
        <f t="array" ref="AX48">_xlfn.UNIQUE(_xlfn._xlws.FILTER(std_new[Playbook IDs],std_new[Campaign]=AX$47,""))</f>
        <v>GL010</v>
      </c>
      <c r="AY48" s="81" t="str" cm="1">
        <f t="array" ref="AY48">_xlfn.UNIQUE(_xlfn._xlws.FILTER(std_new[Playbook IDs],std_new[Campaign]=AY$47,""))</f>
        <v>EM004</v>
      </c>
      <c r="AZ48" s="81" t="str" cm="1">
        <f t="array" ref="AZ48">_xlfn.UNIQUE(_xlfn._xlws.FILTER(std_new[Playbook IDs],std_new[Campaign]=AZ$47,""))</f>
        <v>EM008</v>
      </c>
      <c r="BA48" s="81" t="str" cm="1">
        <f t="array" ref="BA48">_xlfn.UNIQUE(_xlfn._xlws.FILTER(std_new[Playbook IDs],std_new[Campaign]=BA$47,""))</f>
        <v>EM025</v>
      </c>
      <c r="BB48" s="81" t="str" cm="1">
        <f t="array" ref="BB48">_xlfn.UNIQUE(_xlfn._xlws.FILTER(std_new[Playbook IDs],std_new[Campaign]=BB$47,""))</f>
        <v>TBD</v>
      </c>
      <c r="BC48" s="81" t="str" cm="1">
        <f t="array" ref="BC48">_xlfn.UNIQUE(_xlfn._xlws.FILTER(std_new[Playbook IDs],std_new[Campaign]=BC$47,""))</f>
        <v>GL041</v>
      </c>
      <c r="BD48" s="81" t="str" cm="1">
        <f t="array" ref="BD48">_xlfn.UNIQUE(_xlfn._xlws.FILTER(std_new[Playbook IDs],std_new[Campaign]=BD$47,""))</f>
        <v>TBD</v>
      </c>
      <c r="BE48" s="81" t="str" cm="1">
        <f t="array" ref="BE48">_xlfn.UNIQUE(_xlfn._xlws.FILTER(std_new[Playbook IDs],std_new[Campaign]=BE$47,""))</f>
        <v>GL055</v>
      </c>
      <c r="BF48" s="81" t="str" cm="1">
        <f t="array" ref="BF48">_xlfn.UNIQUE(_xlfn._xlws.FILTER(std_new[Playbook IDs],std_new[Campaign]=BF$47,""))</f>
        <v>GL048</v>
      </c>
      <c r="BG48" s="81" t="str" cm="1">
        <f t="array" ref="BG48">_xlfn.UNIQUE(_xlfn._xlws.FILTER(std_new[Playbook IDs],std_new[Campaign]=BG$47,""))</f>
        <v>GL049</v>
      </c>
      <c r="BH48" s="81" t="str" cm="1">
        <f t="array" ref="BH48">_xlfn.UNIQUE(_xlfn._xlws.FILTER(std_new[Playbook IDs],std_new[Campaign]=BH$47,""))</f>
        <v>GL012</v>
      </c>
      <c r="BI48" s="81" t="str" cm="1">
        <f t="array" ref="BI48">_xlfn.UNIQUE(_xlfn._xlws.FILTER(std_new[Playbook IDs],std_new[Campaign]=BI$47,""))</f>
        <v>GL011</v>
      </c>
      <c r="BJ48" s="81" t="str" cm="1">
        <f t="array" ref="BJ48">_xlfn.UNIQUE(_xlfn._xlws.FILTER(std_new[Playbook IDs],std_new[Campaign]=BJ$47,""))</f>
        <v>TBD</v>
      </c>
      <c r="BK48" s="81" t="str" cm="1">
        <f t="array" ref="BK48">_xlfn.UNIQUE(_xlfn._xlws.FILTER(std_new[Playbook IDs],std_new[Campaign]=BK$47,""))</f>
        <v>TBD</v>
      </c>
      <c r="BL48" s="81" t="str" cm="1">
        <f t="array" ref="BL48">_xlfn.UNIQUE(_xlfn._xlws.FILTER(std_new[Playbook IDs],std_new[Campaign]=BL$47,""))</f>
        <v>TBD</v>
      </c>
      <c r="BM48" s="81" t="str" cm="1">
        <f t="array" ref="BM48">_xlfn.UNIQUE(_xlfn._xlws.FILTER(std_new[Playbook IDs],std_new[Campaign]=BM$47,""))</f>
        <v>GL054</v>
      </c>
      <c r="BN48" s="81" t="str" cm="1">
        <f t="array" ref="BN48">_xlfn.UNIQUE(_xlfn._xlws.FILTER(std_new[Playbook IDs],std_new[Campaign]=BN$47,""))</f>
        <v>EM022</v>
      </c>
      <c r="BO48" s="81" t="str" cm="1">
        <f t="array" ref="BO48">_xlfn.UNIQUE(_xlfn._xlws.FILTER(std_new[Playbook IDs],std_new[Campaign]=BO$47,""))</f>
        <v>GL001</v>
      </c>
      <c r="BP48" s="81" t="str" cm="1">
        <f t="array" ref="BP48:BP49">_xlfn.UNIQUE(_xlfn._xlws.FILTER(std_new[Playbook IDs],std_new[Campaign]=BP$47,""))</f>
        <v>GL002</v>
      </c>
      <c r="BQ48" s="81" t="str" cm="1">
        <f t="array" ref="BQ48">_xlfn.UNIQUE(_xlfn._xlws.FILTER(std_new[Playbook IDs],std_new[Campaign]=BQ$47,""))</f>
        <v>GL104</v>
      </c>
      <c r="BR48" s="81" t="str" cm="1">
        <f t="array" ref="BR48">_xlfn.UNIQUE(_xlfn._xlws.FILTER(std_new[Playbook IDs],std_new[Campaign]=BR$47,""))</f>
        <v>TBD</v>
      </c>
      <c r="BS48" s="81" t="str" cm="1">
        <f t="array" ref="BS48">_xlfn.UNIQUE(_xlfn._xlws.FILTER(std_new[Playbook IDs],std_new[Campaign]=BS$47,""))</f>
        <v>TBD</v>
      </c>
      <c r="BT48" s="81" t="str" cm="1">
        <f t="array" ref="BT48">_xlfn.UNIQUE(_xlfn._xlws.FILTER(std_new[Playbook IDs],std_new[Campaign]=BT$47,""))</f>
        <v>GL060</v>
      </c>
      <c r="BU48" s="81" t="str" cm="1">
        <f t="array" ref="BU48">_xlfn.UNIQUE(_xlfn._xlws.FILTER(std_new[Playbook IDs],std_new[Campaign]=BU$47,""))</f>
        <v>GL061</v>
      </c>
      <c r="BV48" s="81" t="str" cm="1">
        <f t="array" ref="BV48">_xlfn.UNIQUE(_xlfn._xlws.FILTER(std_new[Playbook IDs],std_new[Campaign]=BV$47,""))</f>
        <v>GL091</v>
      </c>
      <c r="BW48" s="81" t="str" cm="1">
        <f t="array" ref="BW48">_xlfn.UNIQUE(_xlfn._xlws.FILTER(std_new[Playbook IDs],std_new[Campaign]=BW$47,""))</f>
        <v>EM026</v>
      </c>
      <c r="BX48" s="81" t="str" cm="1">
        <f t="array" ref="BX48:BX50">_xlfn.UNIQUE(_xlfn._xlws.FILTER(std_new[Playbook IDs],std_new[Campaign]=BX$47,""))</f>
        <v>EM011</v>
      </c>
      <c r="BY48" s="81" t="str" cm="1">
        <f t="array" ref="BY48">_xlfn.UNIQUE(_xlfn._xlws.FILTER(std_new[Playbook IDs],std_new[Campaign]=BY$47,""))</f>
        <v>EM040</v>
      </c>
      <c r="BZ48" s="81" t="str" cm="1">
        <f t="array" ref="BZ48">_xlfn.UNIQUE(_xlfn._xlws.FILTER(std_new[Playbook IDs],std_new[Campaign]=BZ$47,""))</f>
        <v>GL003</v>
      </c>
      <c r="CA48" s="81" t="str" cm="1">
        <f t="array" ref="CA48">_xlfn.UNIQUE(_xlfn._xlws.FILTER(std_new[Playbook IDs],std_new[Campaign]=CA$47,""))</f>
        <v>EM058</v>
      </c>
      <c r="CB48" s="81" t="str" cm="1">
        <f t="array" ref="CB48">_xlfn.UNIQUE(_xlfn._xlws.FILTER(std_new[Playbook IDs],std_new[Campaign]=CB$47,""))</f>
        <v>GL088</v>
      </c>
      <c r="CC48" s="81" t="str" cm="1">
        <f t="array" ref="CC48">_xlfn.UNIQUE(_xlfn._xlws.FILTER(std_new[Playbook IDs],std_new[Campaign]=CC$47,""))</f>
        <v>GL043</v>
      </c>
      <c r="CD48" s="81" t="str" cm="1">
        <f t="array" ref="CD48">_xlfn.UNIQUE(_xlfn._xlws.FILTER(std_new[Playbook IDs],std_new[Campaign]=CD$47,""))</f>
        <v>TBD</v>
      </c>
      <c r="CE48" s="81" t="str" cm="1">
        <f t="array" ref="CE48">_xlfn.UNIQUE(_xlfn._xlws.FILTER(std_new[Playbook IDs],std_new[Campaign]=CE$47,""))</f>
        <v>TBD</v>
      </c>
      <c r="CF48" s="81" t="str" cm="1">
        <f t="array" ref="CF48">_xlfn.UNIQUE(_xlfn._xlws.FILTER(std_new[Playbook IDs],std_new[Campaign]=CF$47,""))</f>
        <v>EM006</v>
      </c>
      <c r="CG48" s="81" t="str" cm="1">
        <f t="array" ref="CG48">_xlfn.UNIQUE(_xlfn._xlws.FILTER(std_new[Playbook IDs],std_new[Campaign]=CG$47,""))</f>
        <v>GL009</v>
      </c>
      <c r="CH48" s="81" t="str" cm="1">
        <f t="array" ref="CH48">_xlfn.UNIQUE(_xlfn._xlws.FILTER(std_new[Playbook IDs],std_new[Campaign]=CH$47,""))</f>
        <v>GL090</v>
      </c>
      <c r="CI48" s="81" t="str" cm="1">
        <f t="array" ref="CI48">_xlfn.UNIQUE(_xlfn._xlws.FILTER(std_new[Playbook IDs],std_new[Campaign]=CI$47,""))</f>
        <v>TBD</v>
      </c>
      <c r="CJ48" s="81" t="str" cm="1">
        <f t="array" ref="CJ48:CJ49">_xlfn.UNIQUE(_xlfn._xlws.FILTER(std_new[Playbook IDs],std_new[Campaign]=CJ$47,""))</f>
        <v>TBD</v>
      </c>
      <c r="CK48" s="81" t="str" cm="1">
        <f t="array" ref="CK48">_xlfn.UNIQUE(_xlfn._xlws.FILTER(std_new[Playbook IDs],std_new[Campaign]=CK$47,""))</f>
        <v>TBD</v>
      </c>
      <c r="CL48" s="81" t="str" cm="1">
        <f t="array" ref="CL48">_xlfn.UNIQUE(_xlfn._xlws.FILTER(std_new[Playbook IDs],std_new[Campaign]=CL$47,""))</f>
        <v>GL089</v>
      </c>
      <c r="CM48" s="81" t="str" cm="1">
        <f t="array" ref="CM48">_xlfn.UNIQUE(_xlfn._xlws.FILTER(std_new[Playbook IDs],std_new[Campaign]=CM$47,""))</f>
        <v>EM005</v>
      </c>
      <c r="CN48" s="81" t="str" cm="1">
        <f t="array" ref="CN48">_xlfn.UNIQUE(_xlfn._xlws.FILTER(std_new[Playbook IDs],std_new[Campaign]=CN$47,""))</f>
        <v>EM050</v>
      </c>
      <c r="CO48" s="81" t="str" cm="1">
        <f t="array" ref="CO48">_xlfn.UNIQUE(_xlfn._xlws.FILTER(std_new[Playbook IDs],std_new[Campaign]=CO$47,""))</f>
        <v>GL004</v>
      </c>
      <c r="CP48" s="81" t="str" cm="1">
        <f t="array" ref="CP48">_xlfn.UNIQUE(_xlfn._xlws.FILTER(std_new[Playbook IDs],std_new[Campaign]=CP$47,""))</f>
        <v>EM010</v>
      </c>
      <c r="CQ48" s="81" t="str" cm="1">
        <f t="array" ref="CQ48">_xlfn.UNIQUE(_xlfn._xlws.FILTER(std_new[Playbook IDs],std_new[Campaign]=CQ$47,""))</f>
        <v>EM029</v>
      </c>
      <c r="CR48" s="81" t="str" cm="1">
        <f t="array" ref="CR48">_xlfn.UNIQUE(_xlfn._xlws.FILTER(std_new[Playbook IDs],std_new[Campaign]=CR$47,""))</f>
        <v>TBD</v>
      </c>
      <c r="CS48" s="81" t="str" cm="1">
        <f t="array" ref="CS48">_xlfn.UNIQUE(_xlfn._xlws.FILTER(std_new[Playbook IDs],std_new[Campaign]=CS$47,""))</f>
        <v>TBD</v>
      </c>
      <c r="CT48" s="81" t="str" cm="1">
        <f t="array" ref="CT48">_xlfn.UNIQUE(_xlfn._xlws.FILTER(std_new[Playbook IDs],std_new[Campaign]=CT$47,""))</f>
        <v>GL019</v>
      </c>
      <c r="CU48" s="81" t="str" cm="1">
        <f t="array" ref="CU48">_xlfn.UNIQUE(_xlfn._xlws.FILTER(std_new[Playbook IDs],std_new[Campaign]=CU$47,""))</f>
        <v>TBD</v>
      </c>
      <c r="CV48" s="81" t="str" cm="1">
        <f t="array" ref="CV48">_xlfn.UNIQUE(_xlfn._xlws.FILTER(std_new[Playbook IDs],std_new[Campaign]=CV$47,""))</f>
        <v>TBD</v>
      </c>
      <c r="CW48" s="81" t="str" cm="1">
        <f t="array" ref="CW48">_xlfn.UNIQUE(_xlfn._xlws.FILTER(std_new[Playbook IDs],std_new[Campaign]=CW$47,""))</f>
        <v>TBD</v>
      </c>
      <c r="CX48" s="81" t="str" cm="1">
        <f t="array" ref="CX48">_xlfn.UNIQUE(_xlfn._xlws.FILTER(std_new[Playbook IDs],std_new[Campaign]=CX$47,""))</f>
        <v>TBD</v>
      </c>
      <c r="CY48" s="81" t="str" cm="1">
        <f t="array" ref="CY48">_xlfn.UNIQUE(_xlfn._xlws.FILTER(std_new[Playbook IDs],std_new[Campaign]=CY$47,""))</f>
        <v>TBD</v>
      </c>
      <c r="CZ48" s="81" t="str" cm="1">
        <f t="array" ref="CZ48">_xlfn.UNIQUE(_xlfn._xlws.FILTER(std_new[Playbook IDs],std_new[Campaign]=CZ$47,""))</f>
        <v>TBD</v>
      </c>
      <c r="DA48" s="81" t="str" cm="1">
        <f t="array" ref="DA48">_xlfn.UNIQUE(_xlfn._xlws.FILTER(std_new[Playbook IDs],std_new[Campaign]=DA$47,""))</f>
        <v>TBD</v>
      </c>
      <c r="DB48" s="81" t="str" cm="1">
        <f t="array" ref="DB48">_xlfn.UNIQUE(_xlfn._xlws.FILTER(std_new[Playbook IDs],std_new[Campaign]=DB$47,""))</f>
        <v>GL038</v>
      </c>
      <c r="DC48" s="81" t="str" cm="1">
        <f t="array" ref="DC48">_xlfn.UNIQUE(_xlfn._xlws.FILTER(std_new[Playbook IDs],std_new[Campaign]=DC$47,""))</f>
        <v>GL087</v>
      </c>
      <c r="DD48" s="81" t="str" cm="1">
        <f t="array" ref="DD48">_xlfn.UNIQUE(_xlfn._xlws.FILTER(std_new[Playbook IDs],std_new[Campaign]=DD$47,""))</f>
        <v>TBD</v>
      </c>
      <c r="DE48" s="81" t="str" cm="1">
        <f t="array" ref="DE48">_xlfn.UNIQUE(_xlfn._xlws.FILTER(std_new[Playbook IDs],std_new[Campaign]=DE$47,""))</f>
        <v>TBD</v>
      </c>
      <c r="DF48" s="81" t="str" cm="1">
        <f t="array" ref="DF48">_xlfn.UNIQUE(_xlfn._xlws.FILTER(std_new[Playbook IDs],std_new[Campaign]=DF$47,""))</f>
        <v>GL017</v>
      </c>
      <c r="DG48" s="81" t="str" cm="1">
        <f t="array" ref="DG48">_xlfn.UNIQUE(_xlfn._xlws.FILTER(std_new[Playbook IDs],std_new[Campaign]=DG$47,""))</f>
        <v>GL050</v>
      </c>
      <c r="DH48" s="81" t="str" cm="1">
        <f t="array" ref="DH48">_xlfn.UNIQUE(_xlfn._xlws.FILTER(std_new[Playbook IDs],std_new[Campaign]=DH$47,""))</f>
        <v>TBD</v>
      </c>
      <c r="DI48" s="81" t="str" cm="1">
        <f t="array" ref="DI48:DI49">_xlfn.UNIQUE(_xlfn._xlws.FILTER(std_new[Playbook IDs],std_new[Campaign]=DI$47,""))</f>
        <v>EM033</v>
      </c>
      <c r="DJ48" s="81" t="str" cm="1">
        <f t="array" ref="DJ48">_xlfn.UNIQUE(_xlfn._xlws.FILTER(std_new[Playbook IDs],std_new[Campaign]=DJ$47,""))</f>
        <v>GL016</v>
      </c>
      <c r="DK48" s="81" t="str" cm="1">
        <f t="array" ref="DK48">_xlfn.UNIQUE(_xlfn._xlws.FILTER(std_new[Playbook IDs],std_new[Campaign]=DK$47,""))</f>
        <v>TBD</v>
      </c>
      <c r="DL48" s="81" t="str" cm="1">
        <f t="array" ref="DL48">_xlfn.UNIQUE(_xlfn._xlws.FILTER(std_new[Playbook IDs],std_new[Campaign]=DL$47,""))</f>
        <v>TBD</v>
      </c>
      <c r="DM48" s="81" t="str" cm="1">
        <f t="array" ref="DM48">_xlfn.UNIQUE(_xlfn._xlws.FILTER(std_new[Playbook IDs],std_new[Campaign]=DM$47,""))</f>
        <v>TBD</v>
      </c>
      <c r="DN48" s="81" t="str" cm="1">
        <f t="array" ref="DN48">_xlfn.UNIQUE(_xlfn._xlws.FILTER(std_new[Playbook IDs],std_new[Campaign]=DN$47,""))</f>
        <v>GL059</v>
      </c>
      <c r="DO48" s="81" t="str" cm="1">
        <f t="array" ref="DO48">_xlfn.UNIQUE(_xlfn._xlws.FILTER(std_new[Playbook IDs],std_new[Campaign]=DO$47,""))</f>
        <v>GL084</v>
      </c>
      <c r="DP48" s="81" t="str" cm="1">
        <f t="array" ref="DP48">_xlfn.UNIQUE(_xlfn._xlws.FILTER(std_new[Playbook IDs],std_new[Campaign]=DP$47,""))</f>
        <v>TBD</v>
      </c>
    </row>
    <row r="49" spans="1:113">
      <c r="A49" s="84" t="s">
        <v>99</v>
      </c>
      <c r="B49" s="84" t="s">
        <v>278</v>
      </c>
      <c r="C49" s="84" t="s">
        <v>278</v>
      </c>
      <c r="D49" s="84" t="s">
        <v>279</v>
      </c>
      <c r="W49" s="81" t="str">
        <v>EM035</v>
      </c>
      <c r="BP49" s="81" t="str">
        <v>TBD</v>
      </c>
      <c r="BX49" s="81" t="str">
        <v>EM014</v>
      </c>
      <c r="CJ49" s="81" t="str">
        <v>GL062</v>
      </c>
      <c r="DI49" s="81" t="str">
        <v>EM016</v>
      </c>
    </row>
    <row r="50" spans="1:113">
      <c r="A50" s="84" t="s">
        <v>99</v>
      </c>
      <c r="B50" s="84" t="s">
        <v>278</v>
      </c>
      <c r="C50" s="84" t="s">
        <v>280</v>
      </c>
      <c r="D50" s="84" t="s">
        <v>281</v>
      </c>
      <c r="W50" s="81" t="str">
        <v>EM027</v>
      </c>
      <c r="BX50" s="81" t="str">
        <v>EM034</v>
      </c>
    </row>
    <row r="51" spans="1:113">
      <c r="A51" s="84" t="s">
        <v>130</v>
      </c>
      <c r="B51" s="84" t="s">
        <v>131</v>
      </c>
      <c r="C51" s="84" t="s">
        <v>282</v>
      </c>
      <c r="D51" s="84" t="s">
        <v>283</v>
      </c>
    </row>
    <row r="52" spans="1:113">
      <c r="A52" s="84" t="s">
        <v>130</v>
      </c>
      <c r="B52" s="84" t="s">
        <v>284</v>
      </c>
      <c r="C52" s="84" t="s">
        <v>285</v>
      </c>
      <c r="D52" s="84" t="s">
        <v>286</v>
      </c>
    </row>
    <row r="53" spans="1:113">
      <c r="A53" s="84" t="s">
        <v>130</v>
      </c>
      <c r="B53" s="84" t="s">
        <v>278</v>
      </c>
      <c r="C53" s="84" t="s">
        <v>278</v>
      </c>
      <c r="D53" s="84" t="s">
        <v>279</v>
      </c>
    </row>
    <row r="54" spans="1:113">
      <c r="A54" s="85" t="s">
        <v>130</v>
      </c>
      <c r="B54" s="85" t="s">
        <v>134</v>
      </c>
      <c r="C54" s="84" t="s">
        <v>287</v>
      </c>
      <c r="D54" s="84" t="s">
        <v>288</v>
      </c>
    </row>
    <row r="55" spans="1:113">
      <c r="A55" s="84" t="s">
        <v>130</v>
      </c>
      <c r="B55" s="84" t="s">
        <v>289</v>
      </c>
      <c r="C55" s="84" t="s">
        <v>289</v>
      </c>
      <c r="D55" s="84" t="s">
        <v>194</v>
      </c>
    </row>
    <row r="56" spans="1:113">
      <c r="A56" s="84" t="s">
        <v>130</v>
      </c>
      <c r="B56" s="84" t="s">
        <v>131</v>
      </c>
      <c r="C56" s="84" t="s">
        <v>290</v>
      </c>
      <c r="D56" s="84" t="s">
        <v>291</v>
      </c>
    </row>
    <row r="57" spans="1:113">
      <c r="A57" s="84" t="s">
        <v>130</v>
      </c>
      <c r="B57" s="84" t="s">
        <v>131</v>
      </c>
      <c r="C57" s="84" t="s">
        <v>132</v>
      </c>
      <c r="D57" s="84" t="s">
        <v>194</v>
      </c>
    </row>
    <row r="58" spans="1:113">
      <c r="A58" s="84" t="s">
        <v>130</v>
      </c>
      <c r="B58" s="84" t="s">
        <v>131</v>
      </c>
      <c r="C58" s="84" t="s">
        <v>292</v>
      </c>
      <c r="D58" s="84" t="s">
        <v>293</v>
      </c>
    </row>
    <row r="59" spans="1:113">
      <c r="A59" s="84" t="s">
        <v>130</v>
      </c>
      <c r="B59" s="84" t="s">
        <v>134</v>
      </c>
      <c r="C59" s="84" t="s">
        <v>294</v>
      </c>
      <c r="D59" s="84" t="s">
        <v>295</v>
      </c>
    </row>
    <row r="60" spans="1:113">
      <c r="A60" s="84" t="s">
        <v>130</v>
      </c>
      <c r="B60" s="84" t="s">
        <v>134</v>
      </c>
      <c r="C60" s="84" t="s">
        <v>296</v>
      </c>
      <c r="D60" s="84" t="s">
        <v>297</v>
      </c>
    </row>
    <row r="61" spans="1:113">
      <c r="A61" s="85" t="s">
        <v>130</v>
      </c>
      <c r="B61" s="85" t="s">
        <v>134</v>
      </c>
      <c r="C61" s="86" t="s">
        <v>298</v>
      </c>
      <c r="D61" s="86" t="s">
        <v>299</v>
      </c>
    </row>
    <row r="62" spans="1:113">
      <c r="A62" s="84" t="s">
        <v>130</v>
      </c>
      <c r="B62" s="84" t="s">
        <v>134</v>
      </c>
      <c r="C62" s="84" t="s">
        <v>300</v>
      </c>
      <c r="D62" s="84" t="s">
        <v>301</v>
      </c>
    </row>
    <row r="63" spans="1:113">
      <c r="A63" s="84" t="s">
        <v>130</v>
      </c>
      <c r="B63" s="84" t="s">
        <v>134</v>
      </c>
      <c r="C63" s="84" t="s">
        <v>302</v>
      </c>
      <c r="D63" s="84" t="s">
        <v>194</v>
      </c>
    </row>
    <row r="64" spans="1:113">
      <c r="A64" s="84" t="s">
        <v>130</v>
      </c>
      <c r="B64" s="84" t="s">
        <v>134</v>
      </c>
      <c r="C64" s="84" t="s">
        <v>303</v>
      </c>
      <c r="D64" s="84" t="s">
        <v>194</v>
      </c>
    </row>
    <row r="65" spans="1:4">
      <c r="A65" s="84" t="s">
        <v>130</v>
      </c>
      <c r="B65" s="84" t="s">
        <v>134</v>
      </c>
      <c r="C65" s="84" t="s">
        <v>304</v>
      </c>
      <c r="D65" s="84" t="s">
        <v>194</v>
      </c>
    </row>
    <row r="66" spans="1:4">
      <c r="A66" s="84" t="s">
        <v>130</v>
      </c>
      <c r="B66" s="84" t="s">
        <v>134</v>
      </c>
      <c r="C66" s="84" t="s">
        <v>302</v>
      </c>
      <c r="D66" s="84" t="s">
        <v>194</v>
      </c>
    </row>
    <row r="67" spans="1:4">
      <c r="A67" s="84" t="s">
        <v>130</v>
      </c>
      <c r="B67" s="84" t="s">
        <v>134</v>
      </c>
      <c r="C67" s="84" t="s">
        <v>305</v>
      </c>
      <c r="D67" s="84" t="s">
        <v>306</v>
      </c>
    </row>
    <row r="68" spans="1:4">
      <c r="A68" s="84" t="s">
        <v>117</v>
      </c>
      <c r="B68" s="84" t="s">
        <v>307</v>
      </c>
      <c r="C68" s="84" t="s">
        <v>308</v>
      </c>
      <c r="D68" s="84" t="s">
        <v>309</v>
      </c>
    </row>
    <row r="69" spans="1:4">
      <c r="A69" s="84" t="s">
        <v>117</v>
      </c>
      <c r="B69" s="84" t="s">
        <v>307</v>
      </c>
      <c r="C69" s="84" t="s">
        <v>310</v>
      </c>
      <c r="D69" s="84" t="s">
        <v>311</v>
      </c>
    </row>
    <row r="70" spans="1:4">
      <c r="A70" s="84" t="s">
        <v>117</v>
      </c>
      <c r="B70" s="84" t="s">
        <v>307</v>
      </c>
      <c r="C70" s="84" t="s">
        <v>312</v>
      </c>
      <c r="D70" s="84" t="s">
        <v>313</v>
      </c>
    </row>
    <row r="71" spans="1:4">
      <c r="A71" s="85" t="s">
        <v>117</v>
      </c>
      <c r="B71" s="85" t="s">
        <v>307</v>
      </c>
      <c r="C71" s="86" t="s">
        <v>314</v>
      </c>
      <c r="D71" s="86" t="s">
        <v>315</v>
      </c>
    </row>
    <row r="72" spans="1:4">
      <c r="A72" s="84" t="s">
        <v>117</v>
      </c>
      <c r="B72" s="84" t="s">
        <v>307</v>
      </c>
      <c r="C72" s="84" t="s">
        <v>312</v>
      </c>
      <c r="D72" s="84" t="s">
        <v>194</v>
      </c>
    </row>
    <row r="73" spans="1:4">
      <c r="A73" s="84" t="s">
        <v>117</v>
      </c>
      <c r="B73" s="84" t="s">
        <v>307</v>
      </c>
      <c r="C73" s="84" t="s">
        <v>316</v>
      </c>
      <c r="D73" s="84" t="s">
        <v>194</v>
      </c>
    </row>
    <row r="74" spans="1:4">
      <c r="A74" s="85" t="s">
        <v>117</v>
      </c>
      <c r="B74" s="85" t="s">
        <v>307</v>
      </c>
      <c r="C74" s="86" t="s">
        <v>127</v>
      </c>
      <c r="D74" s="86" t="s">
        <v>194</v>
      </c>
    </row>
    <row r="75" spans="1:4">
      <c r="A75" s="84" t="s">
        <v>117</v>
      </c>
      <c r="B75" s="84" t="s">
        <v>307</v>
      </c>
      <c r="C75" s="84" t="s">
        <v>317</v>
      </c>
      <c r="D75" s="84" t="s">
        <v>318</v>
      </c>
    </row>
    <row r="76" spans="1:4">
      <c r="A76" s="84" t="s">
        <v>117</v>
      </c>
      <c r="B76" s="84" t="s">
        <v>307</v>
      </c>
      <c r="C76" s="84" t="s">
        <v>319</v>
      </c>
      <c r="D76" s="84" t="s">
        <v>320</v>
      </c>
    </row>
    <row r="77" spans="1:4">
      <c r="A77" s="84" t="s">
        <v>117</v>
      </c>
      <c r="B77" s="84" t="s">
        <v>307</v>
      </c>
      <c r="C77" s="84" t="s">
        <v>321</v>
      </c>
      <c r="D77" s="84" t="s">
        <v>322</v>
      </c>
    </row>
    <row r="78" spans="1:4">
      <c r="A78" s="84" t="s">
        <v>117</v>
      </c>
      <c r="B78" s="84" t="s">
        <v>323</v>
      </c>
      <c r="C78" s="84" t="s">
        <v>324</v>
      </c>
      <c r="D78" s="84" t="s">
        <v>325</v>
      </c>
    </row>
    <row r="79" spans="1:4">
      <c r="A79" s="84" t="s">
        <v>117</v>
      </c>
      <c r="B79" s="84" t="s">
        <v>326</v>
      </c>
      <c r="C79" s="84" t="s">
        <v>119</v>
      </c>
      <c r="D79" s="84" t="s">
        <v>327</v>
      </c>
    </row>
    <row r="80" spans="1:4">
      <c r="A80" s="84" t="s">
        <v>117</v>
      </c>
      <c r="B80" s="84" t="s">
        <v>326</v>
      </c>
      <c r="C80" s="84" t="s">
        <v>119</v>
      </c>
      <c r="D80" s="84" t="s">
        <v>328</v>
      </c>
    </row>
    <row r="81" spans="1:4">
      <c r="A81" s="84" t="s">
        <v>117</v>
      </c>
      <c r="B81" s="84" t="s">
        <v>326</v>
      </c>
      <c r="C81" s="84" t="s">
        <v>119</v>
      </c>
      <c r="D81" s="84" t="s">
        <v>329</v>
      </c>
    </row>
    <row r="82" spans="1:4">
      <c r="A82" s="84" t="s">
        <v>117</v>
      </c>
      <c r="B82" s="84" t="s">
        <v>326</v>
      </c>
      <c r="C82" s="84" t="s">
        <v>330</v>
      </c>
      <c r="D82" s="84" t="s">
        <v>331</v>
      </c>
    </row>
    <row r="83" spans="1:4">
      <c r="A83" s="84" t="s">
        <v>117</v>
      </c>
      <c r="B83" s="84" t="s">
        <v>326</v>
      </c>
      <c r="C83" s="84" t="s">
        <v>332</v>
      </c>
      <c r="D83" s="84" t="s">
        <v>333</v>
      </c>
    </row>
    <row r="84" spans="1:4">
      <c r="A84" s="84" t="s">
        <v>117</v>
      </c>
      <c r="B84" s="84" t="s">
        <v>326</v>
      </c>
      <c r="C84" s="84" t="s">
        <v>334</v>
      </c>
      <c r="D84" s="84" t="s">
        <v>335</v>
      </c>
    </row>
    <row r="85" spans="1:4">
      <c r="A85" s="84" t="s">
        <v>117</v>
      </c>
      <c r="B85" s="84" t="s">
        <v>326</v>
      </c>
      <c r="C85" s="84" t="s">
        <v>336</v>
      </c>
      <c r="D85" s="84" t="s">
        <v>337</v>
      </c>
    </row>
    <row r="86" spans="1:4">
      <c r="A86" s="84" t="s">
        <v>117</v>
      </c>
      <c r="B86" s="84" t="s">
        <v>326</v>
      </c>
      <c r="C86" s="84" t="s">
        <v>338</v>
      </c>
      <c r="D86" s="84" t="s">
        <v>339</v>
      </c>
    </row>
    <row r="87" spans="1:4">
      <c r="A87" s="85" t="s">
        <v>117</v>
      </c>
      <c r="B87" s="85" t="s">
        <v>340</v>
      </c>
      <c r="C87" s="86" t="s">
        <v>129</v>
      </c>
      <c r="D87" s="84" t="s">
        <v>194</v>
      </c>
    </row>
    <row r="88" spans="1:4">
      <c r="A88" s="84" t="s">
        <v>117</v>
      </c>
      <c r="B88" s="84" t="s">
        <v>340</v>
      </c>
      <c r="C88" s="84" t="s">
        <v>341</v>
      </c>
      <c r="D88" s="84" t="s">
        <v>194</v>
      </c>
    </row>
    <row r="89" spans="1:4">
      <c r="A89" s="85" t="s">
        <v>117</v>
      </c>
      <c r="B89" s="85" t="s">
        <v>208</v>
      </c>
      <c r="C89" s="86" t="s">
        <v>342</v>
      </c>
      <c r="D89" s="86" t="s">
        <v>209</v>
      </c>
    </row>
    <row r="90" spans="1:4">
      <c r="A90" s="85" t="s">
        <v>117</v>
      </c>
      <c r="B90" s="85" t="s">
        <v>122</v>
      </c>
      <c r="C90" s="86" t="s">
        <v>343</v>
      </c>
      <c r="D90" s="86" t="s">
        <v>344</v>
      </c>
    </row>
    <row r="91" spans="1:4">
      <c r="A91" s="84" t="s">
        <v>117</v>
      </c>
      <c r="B91" s="84" t="s">
        <v>122</v>
      </c>
      <c r="C91" s="84" t="s">
        <v>345</v>
      </c>
      <c r="D91" s="84" t="s">
        <v>346</v>
      </c>
    </row>
    <row r="92" spans="1:4">
      <c r="A92" s="84" t="s">
        <v>117</v>
      </c>
      <c r="B92" s="84" t="s">
        <v>347</v>
      </c>
      <c r="C92" s="84" t="s">
        <v>347</v>
      </c>
      <c r="D92" s="84" t="s">
        <v>194</v>
      </c>
    </row>
    <row r="93" spans="1:4">
      <c r="A93" s="85" t="s">
        <v>117</v>
      </c>
      <c r="B93" s="85" t="s">
        <v>100</v>
      </c>
      <c r="C93" s="86" t="s">
        <v>348</v>
      </c>
      <c r="D93" s="86" t="s">
        <v>194</v>
      </c>
    </row>
    <row r="94" spans="1:4">
      <c r="A94" s="84" t="s">
        <v>117</v>
      </c>
      <c r="B94" s="84" t="s">
        <v>100</v>
      </c>
      <c r="C94" s="84" t="s">
        <v>348</v>
      </c>
      <c r="D94" s="84" t="s">
        <v>349</v>
      </c>
    </row>
    <row r="95" spans="1:4">
      <c r="A95" s="84" t="s">
        <v>117</v>
      </c>
      <c r="B95" s="84" t="s">
        <v>350</v>
      </c>
      <c r="C95" s="84" t="s">
        <v>350</v>
      </c>
      <c r="D95" s="84" t="s">
        <v>194</v>
      </c>
    </row>
    <row r="96" spans="1:4">
      <c r="A96" s="84" t="s">
        <v>117</v>
      </c>
      <c r="B96" s="84" t="s">
        <v>350</v>
      </c>
      <c r="C96" s="84" t="s">
        <v>351</v>
      </c>
      <c r="D96" s="84" t="s">
        <v>352</v>
      </c>
    </row>
    <row r="97" spans="1:4">
      <c r="A97" s="84" t="s">
        <v>117</v>
      </c>
      <c r="B97" s="84" t="s">
        <v>353</v>
      </c>
      <c r="C97" s="84" t="s">
        <v>354</v>
      </c>
      <c r="D97" s="84" t="s">
        <v>355</v>
      </c>
    </row>
    <row r="98" spans="1:4">
      <c r="A98" s="84" t="s">
        <v>117</v>
      </c>
      <c r="B98" s="84" t="s">
        <v>353</v>
      </c>
      <c r="C98" s="84" t="s">
        <v>356</v>
      </c>
      <c r="D98" s="84" t="s">
        <v>357</v>
      </c>
    </row>
    <row r="99" spans="1:4">
      <c r="A99" s="84" t="s">
        <v>117</v>
      </c>
      <c r="B99" s="84" t="s">
        <v>353</v>
      </c>
      <c r="C99" s="84" t="s">
        <v>358</v>
      </c>
      <c r="D99" s="84" t="s">
        <v>359</v>
      </c>
    </row>
    <row r="100" spans="1:4">
      <c r="A100" s="84" t="s">
        <v>117</v>
      </c>
      <c r="B100" s="84" t="s">
        <v>353</v>
      </c>
      <c r="C100" s="84" t="s">
        <v>360</v>
      </c>
      <c r="D100" s="84" t="s">
        <v>361</v>
      </c>
    </row>
    <row r="101" spans="1:4">
      <c r="A101" s="84" t="s">
        <v>117</v>
      </c>
      <c r="B101" s="84" t="s">
        <v>353</v>
      </c>
      <c r="C101" s="84" t="s">
        <v>362</v>
      </c>
      <c r="D101" s="84" t="s">
        <v>363</v>
      </c>
    </row>
    <row r="102" spans="1:4">
      <c r="A102" s="84" t="s">
        <v>117</v>
      </c>
      <c r="B102" s="84" t="s">
        <v>353</v>
      </c>
      <c r="C102" s="84" t="s">
        <v>364</v>
      </c>
      <c r="D102" s="84" t="s">
        <v>194</v>
      </c>
    </row>
    <row r="103" spans="1:4">
      <c r="A103" s="84" t="s">
        <v>138</v>
      </c>
      <c r="B103" s="84" t="s">
        <v>138</v>
      </c>
      <c r="C103" s="84" t="s">
        <v>138</v>
      </c>
      <c r="D103" s="84" t="s">
        <v>194</v>
      </c>
    </row>
    <row r="104" spans="1:4">
      <c r="A104" s="84" t="s">
        <v>138</v>
      </c>
      <c r="B104" s="84" t="s">
        <v>138</v>
      </c>
      <c r="C104" s="84" t="s">
        <v>365</v>
      </c>
      <c r="D104" s="84" t="s">
        <v>366</v>
      </c>
    </row>
    <row r="105" spans="1:4">
      <c r="A105" s="84" t="s">
        <v>173</v>
      </c>
      <c r="B105" s="84" t="s">
        <v>131</v>
      </c>
      <c r="C105" s="84" t="s">
        <v>367</v>
      </c>
      <c r="D105" s="84" t="s">
        <v>194</v>
      </c>
    </row>
    <row r="106" spans="1:4">
      <c r="A106" s="84" t="s">
        <v>173</v>
      </c>
      <c r="B106" s="84" t="s">
        <v>224</v>
      </c>
      <c r="C106" s="84" t="s">
        <v>368</v>
      </c>
      <c r="D106" s="84" t="s">
        <v>194</v>
      </c>
    </row>
    <row r="107" spans="1:4">
      <c r="A107" s="85" t="s">
        <v>173</v>
      </c>
      <c r="B107" s="85" t="s">
        <v>224</v>
      </c>
      <c r="C107" s="86" t="s">
        <v>369</v>
      </c>
      <c r="D107" s="84" t="s">
        <v>194</v>
      </c>
    </row>
    <row r="108" spans="1:4">
      <c r="A108" s="84" t="s">
        <v>173</v>
      </c>
      <c r="B108" s="84" t="s">
        <v>224</v>
      </c>
      <c r="C108" s="84" t="s">
        <v>370</v>
      </c>
      <c r="D108" s="84" t="s">
        <v>194</v>
      </c>
    </row>
    <row r="109" spans="1:4">
      <c r="A109" s="84" t="s">
        <v>173</v>
      </c>
      <c r="B109" s="84" t="s">
        <v>208</v>
      </c>
      <c r="C109" s="84" t="s">
        <v>371</v>
      </c>
      <c r="D109" s="84" t="s">
        <v>194</v>
      </c>
    </row>
    <row r="110" spans="1:4">
      <c r="A110" s="84" t="s">
        <v>173</v>
      </c>
      <c r="B110" s="84" t="s">
        <v>173</v>
      </c>
      <c r="C110" s="84" t="s">
        <v>372</v>
      </c>
      <c r="D110" s="84" t="s">
        <v>194</v>
      </c>
    </row>
    <row r="111" spans="1:4">
      <c r="A111" s="84" t="s">
        <v>173</v>
      </c>
      <c r="B111" s="84" t="s">
        <v>173</v>
      </c>
      <c r="C111" s="84" t="s">
        <v>373</v>
      </c>
      <c r="D111" s="84" t="s">
        <v>194</v>
      </c>
    </row>
    <row r="112" spans="1:4">
      <c r="A112" s="84" t="s">
        <v>173</v>
      </c>
      <c r="B112" s="84" t="s">
        <v>173</v>
      </c>
      <c r="C112" s="84" t="s">
        <v>374</v>
      </c>
      <c r="D112" s="84" t="s">
        <v>277</v>
      </c>
    </row>
    <row r="113" spans="1:4">
      <c r="A113" s="84" t="s">
        <v>173</v>
      </c>
      <c r="B113" s="84" t="s">
        <v>173</v>
      </c>
      <c r="C113" s="84" t="s">
        <v>375</v>
      </c>
      <c r="D113" s="84" t="s">
        <v>376</v>
      </c>
    </row>
    <row r="114" spans="1:4">
      <c r="A114" s="84" t="s">
        <v>173</v>
      </c>
      <c r="B114" s="84" t="s">
        <v>377</v>
      </c>
      <c r="C114" s="84" t="s">
        <v>378</v>
      </c>
      <c r="D114" s="84" t="s">
        <v>194</v>
      </c>
    </row>
    <row r="115" spans="1:4">
      <c r="A115" s="84" t="s">
        <v>114</v>
      </c>
      <c r="B115" s="84" t="s">
        <v>379</v>
      </c>
      <c r="C115" s="84" t="s">
        <v>379</v>
      </c>
      <c r="D115" s="84" t="s">
        <v>194</v>
      </c>
    </row>
    <row r="116" spans="1:4">
      <c r="A116" s="84" t="s">
        <v>114</v>
      </c>
      <c r="B116" s="84" t="s">
        <v>379</v>
      </c>
      <c r="C116" s="84" t="s">
        <v>380</v>
      </c>
      <c r="D116" s="84" t="s">
        <v>381</v>
      </c>
    </row>
    <row r="117" spans="1:4">
      <c r="A117" s="84" t="s">
        <v>114</v>
      </c>
      <c r="B117" s="84" t="s">
        <v>379</v>
      </c>
      <c r="C117" s="84" t="s">
        <v>382</v>
      </c>
      <c r="D117" s="84" t="s">
        <v>383</v>
      </c>
    </row>
    <row r="118" spans="1:4">
      <c r="A118" s="84" t="s">
        <v>114</v>
      </c>
      <c r="B118" s="84" t="s">
        <v>114</v>
      </c>
      <c r="C118" s="84" t="s">
        <v>384</v>
      </c>
      <c r="D118" s="84" t="s">
        <v>194</v>
      </c>
    </row>
    <row r="119" spans="1:4">
      <c r="A119" s="84" t="s">
        <v>114</v>
      </c>
      <c r="B119" s="84" t="s">
        <v>115</v>
      </c>
      <c r="C119" s="84" t="s">
        <v>115</v>
      </c>
      <c r="D119" s="84" t="s">
        <v>385</v>
      </c>
    </row>
    <row r="120" spans="1:4">
      <c r="A120" s="84" t="s">
        <v>114</v>
      </c>
      <c r="B120" s="84" t="s">
        <v>115</v>
      </c>
      <c r="C120" s="84" t="s">
        <v>115</v>
      </c>
      <c r="D120" s="84" t="s">
        <v>386</v>
      </c>
    </row>
    <row r="121" spans="1:4">
      <c r="A121" s="84" t="s">
        <v>114</v>
      </c>
      <c r="B121" s="84" t="s">
        <v>115</v>
      </c>
      <c r="C121" s="84" t="s">
        <v>387</v>
      </c>
      <c r="D121" s="84" t="s">
        <v>388</v>
      </c>
    </row>
    <row r="122" spans="1:4">
      <c r="A122" s="84" t="s">
        <v>114</v>
      </c>
      <c r="B122" s="84" t="s">
        <v>115</v>
      </c>
      <c r="C122" s="84" t="s">
        <v>389</v>
      </c>
      <c r="D122" s="84" t="s">
        <v>194</v>
      </c>
    </row>
    <row r="123" spans="1:4">
      <c r="A123" s="84" t="s">
        <v>114</v>
      </c>
      <c r="B123" s="84" t="s">
        <v>115</v>
      </c>
      <c r="C123" s="84" t="s">
        <v>390</v>
      </c>
      <c r="D123" s="84" t="s">
        <v>194</v>
      </c>
    </row>
    <row r="124" spans="1:4">
      <c r="A124" s="84" t="s">
        <v>114</v>
      </c>
      <c r="B124" s="84" t="s">
        <v>115</v>
      </c>
      <c r="C124" s="84" t="s">
        <v>391</v>
      </c>
      <c r="D124" s="84" t="s">
        <v>194</v>
      </c>
    </row>
    <row r="125" spans="1:4">
      <c r="A125" s="84" t="s">
        <v>114</v>
      </c>
      <c r="B125" s="84" t="s">
        <v>115</v>
      </c>
      <c r="C125" s="84" t="s">
        <v>392</v>
      </c>
      <c r="D125" s="84" t="s">
        <v>393</v>
      </c>
    </row>
    <row r="126" spans="1:4">
      <c r="A126" s="84" t="s">
        <v>114</v>
      </c>
      <c r="B126" s="84" t="s">
        <v>115</v>
      </c>
      <c r="C126" s="84" t="s">
        <v>394</v>
      </c>
      <c r="D126" s="84" t="s">
        <v>395</v>
      </c>
    </row>
    <row r="127" spans="1:4">
      <c r="A127" s="84" t="s">
        <v>396</v>
      </c>
      <c r="B127" s="84" t="s">
        <v>231</v>
      </c>
      <c r="C127" s="84" t="s">
        <v>397</v>
      </c>
      <c r="D127" s="84" t="s">
        <v>194</v>
      </c>
    </row>
    <row r="128" spans="1:4">
      <c r="A128" s="84" t="s">
        <v>396</v>
      </c>
      <c r="B128" s="84" t="s">
        <v>231</v>
      </c>
      <c r="C128" s="84" t="s">
        <v>398</v>
      </c>
      <c r="D128" s="84" t="s">
        <v>194</v>
      </c>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8"/>
      <c r="B147" s="88"/>
      <c r="C147" s="88"/>
      <c r="D147" s="88"/>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4"/>
      <c r="B373" s="84"/>
      <c r="C373" s="84"/>
      <c r="D373" s="84"/>
    </row>
    <row r="374" spans="1:4">
      <c r="A374" s="84"/>
      <c r="B374" s="84"/>
      <c r="C374" s="84"/>
      <c r="D374" s="84"/>
    </row>
    <row r="375" spans="1:4">
      <c r="A375" s="84"/>
      <c r="B375" s="84"/>
      <c r="C375" s="84"/>
      <c r="D375" s="84"/>
    </row>
    <row r="376" spans="1:4">
      <c r="A376" s="84"/>
      <c r="B376" s="84"/>
      <c r="C376" s="84"/>
      <c r="D376" s="84"/>
    </row>
    <row r="377" spans="1:4">
      <c r="A377" s="84"/>
      <c r="B377" s="84"/>
      <c r="C377" s="84"/>
      <c r="D377" s="84"/>
    </row>
    <row r="378" spans="1:4">
      <c r="A378" s="84"/>
      <c r="B378" s="84"/>
      <c r="C378" s="84"/>
      <c r="D378" s="84"/>
    </row>
    <row r="379" spans="1:4">
      <c r="A379" s="84"/>
      <c r="B379" s="84"/>
      <c r="C379" s="84"/>
      <c r="D379" s="84"/>
    </row>
    <row r="380" spans="1:4">
      <c r="A380" s="84"/>
      <c r="B380" s="84"/>
      <c r="C380" s="84"/>
      <c r="D380" s="84"/>
    </row>
    <row r="381" spans="1:4">
      <c r="A381" s="84"/>
      <c r="B381" s="84"/>
      <c r="C381" s="84"/>
      <c r="D381" s="84"/>
    </row>
    <row r="382" spans="1:4">
      <c r="A382" s="84"/>
      <c r="B382" s="84"/>
      <c r="C382" s="84"/>
      <c r="D382" s="84"/>
    </row>
    <row r="383" spans="1:4">
      <c r="A383" s="84"/>
      <c r="B383" s="84"/>
      <c r="C383" s="84"/>
      <c r="D383" s="84"/>
    </row>
    <row r="384" spans="1:4">
      <c r="A384" s="84"/>
      <c r="B384" s="84"/>
      <c r="C384" s="84"/>
      <c r="D384" s="84"/>
    </row>
    <row r="385" spans="1:4">
      <c r="A385" s="84"/>
      <c r="B385" s="84"/>
      <c r="C385" s="84"/>
      <c r="D385" s="84"/>
    </row>
    <row r="386" spans="1:4">
      <c r="A386" s="84"/>
      <c r="B386" s="84"/>
      <c r="C386" s="84"/>
      <c r="D386" s="84"/>
    </row>
    <row r="387" spans="1:4">
      <c r="A387" s="84"/>
      <c r="B387" s="84"/>
      <c r="C387" s="84"/>
      <c r="D387" s="84"/>
    </row>
    <row r="388" spans="1:4">
      <c r="A388" s="84"/>
      <c r="B388" s="84"/>
      <c r="C388" s="84"/>
      <c r="D388" s="84"/>
    </row>
    <row r="389" spans="1:4">
      <c r="A389" s="84"/>
      <c r="B389" s="84"/>
      <c r="C389" s="84"/>
      <c r="D389" s="84"/>
    </row>
    <row r="390" spans="1:4">
      <c r="A390" s="84"/>
      <c r="B390" s="84"/>
      <c r="C390" s="84"/>
      <c r="D390" s="84"/>
    </row>
    <row r="391" spans="1:4">
      <c r="A391" s="84"/>
      <c r="B391" s="84"/>
      <c r="C391" s="84"/>
      <c r="D391" s="84"/>
    </row>
    <row r="392" spans="1:4">
      <c r="A392" s="84"/>
      <c r="B392" s="84"/>
      <c r="C392" s="84"/>
      <c r="D392" s="84"/>
    </row>
    <row r="393" spans="1:4">
      <c r="A393" s="84"/>
      <c r="B393" s="84"/>
      <c r="C393" s="84"/>
      <c r="D393" s="84"/>
    </row>
    <row r="394" spans="1:4">
      <c r="A394" s="84"/>
      <c r="B394" s="84"/>
      <c r="C394" s="84"/>
      <c r="D394" s="84"/>
    </row>
    <row r="395" spans="1:4">
      <c r="A395" s="84"/>
      <c r="B395" s="84"/>
      <c r="C395" s="84"/>
      <c r="D395" s="84"/>
    </row>
    <row r="396" spans="1:4">
      <c r="A396" s="84"/>
      <c r="B396" s="84"/>
      <c r="C396" s="84"/>
      <c r="D396" s="84"/>
    </row>
    <row r="397" spans="1:4">
      <c r="A397" s="84"/>
      <c r="B397" s="84"/>
      <c r="C397" s="84"/>
      <c r="D397" s="84"/>
    </row>
    <row r="398" spans="1:4">
      <c r="A398" s="84"/>
      <c r="B398" s="84"/>
      <c r="C398" s="84"/>
      <c r="D398" s="84"/>
    </row>
    <row r="399" spans="1:4">
      <c r="A399" s="84"/>
      <c r="B399" s="84"/>
      <c r="C399" s="84"/>
      <c r="D399" s="84"/>
    </row>
    <row r="400" spans="1:4">
      <c r="A400" s="84"/>
      <c r="B400" s="84"/>
      <c r="C400" s="84"/>
      <c r="D400" s="84"/>
    </row>
    <row r="401" spans="1:4">
      <c r="A401" s="84"/>
      <c r="B401" s="84"/>
      <c r="C401" s="84"/>
      <c r="D401" s="84"/>
    </row>
    <row r="402" spans="1:4">
      <c r="A402" s="84"/>
      <c r="B402" s="84"/>
      <c r="C402" s="84"/>
      <c r="D402" s="84"/>
    </row>
    <row r="403" spans="1:4">
      <c r="A403" s="84"/>
      <c r="B403" s="84"/>
      <c r="C403" s="84"/>
      <c r="D403" s="84"/>
    </row>
    <row r="404" spans="1:4">
      <c r="A404" s="84"/>
      <c r="B404" s="84"/>
      <c r="C404" s="84"/>
      <c r="D404" s="84"/>
    </row>
    <row r="405" spans="1:4">
      <c r="A405" s="84"/>
      <c r="B405" s="84"/>
      <c r="C405" s="84"/>
      <c r="D405" s="84"/>
    </row>
    <row r="406" spans="1:4">
      <c r="A406" s="84"/>
      <c r="B406" s="84"/>
      <c r="C406" s="84"/>
      <c r="D406" s="84"/>
    </row>
    <row r="407" spans="1:4">
      <c r="A407" s="84"/>
      <c r="B407" s="84"/>
      <c r="C407" s="84"/>
      <c r="D407" s="84"/>
    </row>
    <row r="408" spans="1:4">
      <c r="A408" s="84"/>
      <c r="B408" s="84"/>
      <c r="C408" s="84"/>
      <c r="D408" s="84"/>
    </row>
    <row r="409" spans="1:4">
      <c r="A409" s="84"/>
      <c r="B409" s="84"/>
      <c r="C409" s="84"/>
      <c r="D409" s="84"/>
    </row>
    <row r="410" spans="1:4">
      <c r="A410" s="84"/>
      <c r="B410" s="84"/>
      <c r="C410" s="84"/>
      <c r="D410" s="84"/>
    </row>
    <row r="411" spans="1:4">
      <c r="A411" s="84"/>
      <c r="B411" s="84"/>
      <c r="C411" s="84"/>
      <c r="D411" s="84"/>
    </row>
    <row r="412" spans="1:4">
      <c r="A412" s="84"/>
      <c r="B412" s="84"/>
      <c r="C412" s="84"/>
      <c r="D412" s="84"/>
    </row>
    <row r="413" spans="1:4">
      <c r="A413" s="84"/>
      <c r="B413" s="84"/>
      <c r="C413" s="84"/>
      <c r="D413" s="84"/>
    </row>
    <row r="414" spans="1:4">
      <c r="A414" s="84"/>
      <c r="B414" s="84"/>
      <c r="C414" s="84"/>
      <c r="D414" s="84"/>
    </row>
    <row r="415" spans="1:4">
      <c r="A415" s="84"/>
      <c r="B415" s="84"/>
      <c r="C415" s="84"/>
      <c r="D415" s="84"/>
    </row>
    <row r="416" spans="1:4">
      <c r="A416" s="84"/>
      <c r="B416" s="84"/>
      <c r="C416" s="84"/>
      <c r="D416" s="84"/>
    </row>
    <row r="417" spans="1:4">
      <c r="A417" s="84"/>
      <c r="B417" s="84"/>
      <c r="C417" s="84"/>
      <c r="D417" s="84"/>
    </row>
    <row r="418" spans="1:4">
      <c r="A418" s="84"/>
      <c r="B418" s="84"/>
      <c r="C418" s="84"/>
      <c r="D418" s="84"/>
    </row>
    <row r="419" spans="1:4">
      <c r="A419" s="84"/>
      <c r="B419" s="84"/>
      <c r="C419" s="84"/>
      <c r="D419" s="84"/>
    </row>
    <row r="420" spans="1:4">
      <c r="A420" s="84"/>
      <c r="B420" s="84"/>
      <c r="C420" s="84"/>
      <c r="D420" s="84"/>
    </row>
    <row r="421" spans="1:4">
      <c r="A421" s="84"/>
      <c r="B421" s="84"/>
      <c r="C421" s="84"/>
      <c r="D421" s="84"/>
    </row>
    <row r="422" spans="1:4">
      <c r="A422" s="84"/>
      <c r="B422" s="84"/>
      <c r="C422" s="84"/>
      <c r="D422" s="84"/>
    </row>
    <row r="423" spans="1:4">
      <c r="A423" s="84"/>
      <c r="B423" s="84"/>
      <c r="C423" s="84"/>
      <c r="D423" s="84"/>
    </row>
    <row r="424" spans="1:4">
      <c r="A424" s="84"/>
      <c r="B424" s="84"/>
      <c r="C424" s="84"/>
      <c r="D424" s="84"/>
    </row>
    <row r="425" spans="1:4">
      <c r="A425" s="84"/>
      <c r="B425" s="84"/>
      <c r="C425" s="84"/>
      <c r="D425" s="84"/>
    </row>
    <row r="426" spans="1:4">
      <c r="A426" s="84"/>
      <c r="B426" s="84"/>
      <c r="C426" s="84"/>
      <c r="D426" s="84"/>
    </row>
    <row r="427" spans="1:4">
      <c r="A427" s="84"/>
      <c r="B427" s="84"/>
      <c r="C427" s="84"/>
      <c r="D427" s="84"/>
    </row>
    <row r="428" spans="1:4">
      <c r="A428" s="84"/>
      <c r="B428" s="84"/>
      <c r="C428" s="84"/>
      <c r="D428" s="84"/>
    </row>
    <row r="429" spans="1:4">
      <c r="A429" s="84"/>
      <c r="B429" s="84"/>
      <c r="C429" s="84"/>
      <c r="D429" s="84"/>
    </row>
    <row r="430" spans="1:4">
      <c r="A430" s="84"/>
      <c r="B430" s="84"/>
      <c r="C430" s="84"/>
      <c r="D430" s="84"/>
    </row>
    <row r="431" spans="1:4">
      <c r="A431" s="84"/>
      <c r="B431" s="84"/>
      <c r="C431" s="84"/>
      <c r="D431" s="84"/>
    </row>
    <row r="432" spans="1:4">
      <c r="A432" s="84"/>
      <c r="B432" s="84"/>
      <c r="C432" s="84"/>
      <c r="D432" s="84"/>
    </row>
    <row r="433" spans="1:4">
      <c r="A433" s="84"/>
      <c r="B433" s="84"/>
      <c r="C433" s="84"/>
      <c r="D433" s="84"/>
    </row>
    <row r="434" spans="1:4">
      <c r="A434" s="84"/>
      <c r="B434" s="84"/>
      <c r="C434" s="84"/>
      <c r="D434" s="84"/>
    </row>
    <row r="435" spans="1:4">
      <c r="A435" s="84"/>
      <c r="B435" s="84"/>
      <c r="C435" s="84"/>
      <c r="D435" s="84"/>
    </row>
    <row r="436" spans="1:4">
      <c r="A436" s="84"/>
      <c r="B436" s="84"/>
      <c r="C436" s="84"/>
      <c r="D436" s="84"/>
    </row>
    <row r="437" spans="1:4">
      <c r="A437" s="88"/>
      <c r="B437" s="88"/>
      <c r="C437" s="88"/>
      <c r="D437" s="88"/>
    </row>
  </sheetData>
  <mergeCells count="3">
    <mergeCell ref="F5:M5"/>
    <mergeCell ref="F26:AQ26"/>
    <mergeCell ref="F46:AQ46"/>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4"/>
  <sheetViews>
    <sheetView showGridLines="0" zoomScale="80" zoomScaleNormal="80" workbookViewId="0">
      <selection activeCell="I28" sqref="I28"/>
    </sheetView>
  </sheetViews>
  <sheetFormatPr defaultColWidth="8.84375" defaultRowHeight="14.5"/>
  <cols>
    <col min="1" max="1" width="23.84375" style="81" customWidth="1"/>
    <col min="2" max="2" width="23.4609375" style="81" customWidth="1"/>
    <col min="3" max="3" width="8.84375" style="81"/>
    <col min="4" max="4" width="30.4609375" style="81" customWidth="1"/>
    <col min="5" max="5" width="17" style="81" customWidth="1"/>
    <col min="6" max="6" width="19.84375" style="81" customWidth="1"/>
    <col min="7" max="7" width="13.15234375" style="81" customWidth="1"/>
    <col min="8" max="8" width="16.4609375" style="81" customWidth="1"/>
    <col min="9" max="9" width="16.61328125" style="81" customWidth="1"/>
    <col min="10" max="10" width="18.3828125" style="81" customWidth="1"/>
    <col min="11" max="11" width="16.84375" style="81" customWidth="1"/>
    <col min="12" max="16384" width="8.84375" style="81"/>
  </cols>
  <sheetData>
    <row r="1" spans="1:11" s="80" customFormat="1">
      <c r="A1" s="79" t="s">
        <v>399</v>
      </c>
    </row>
    <row r="2" spans="1:11">
      <c r="G2" s="90" t="s">
        <v>102</v>
      </c>
    </row>
    <row r="3" spans="1:11">
      <c r="A3" s="87" t="s">
        <v>400</v>
      </c>
      <c r="B3" s="87" t="s">
        <v>84</v>
      </c>
      <c r="D3" s="89" t="s">
        <v>195</v>
      </c>
      <c r="E3" s="89"/>
      <c r="F3" s="89"/>
      <c r="G3" s="89"/>
      <c r="H3" s="89"/>
      <c r="I3" s="89"/>
      <c r="J3" s="89"/>
      <c r="K3" s="89"/>
    </row>
    <row r="4" spans="1:11">
      <c r="A4" s="85" t="s">
        <v>106</v>
      </c>
      <c r="B4" s="85" t="s">
        <v>107</v>
      </c>
      <c r="D4" s="90" t="str" cm="1">
        <f t="array" ref="D4:E4">TRANSPOSE(_xlfn.UNIQUE(std_new10[Media Type],0))</f>
        <v>Digital</v>
      </c>
      <c r="E4" s="90" t="str">
        <v>Traditional</v>
      </c>
      <c r="F4" s="90"/>
      <c r="G4" s="90"/>
      <c r="H4" s="90"/>
      <c r="I4" s="90"/>
      <c r="J4" s="90"/>
      <c r="K4" s="90"/>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401</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402</v>
      </c>
    </row>
    <row r="13" spans="1:11">
      <c r="A13" s="85" t="s">
        <v>102</v>
      </c>
      <c r="B13" s="84" t="s">
        <v>403</v>
      </c>
    </row>
    <row r="14" spans="1:11">
      <c r="A14" s="85" t="s">
        <v>102</v>
      </c>
      <c r="B14" s="84" t="s">
        <v>404</v>
      </c>
    </row>
    <row r="16" spans="1:11">
      <c r="A16" s="87" t="s">
        <v>405</v>
      </c>
    </row>
    <row r="17" spans="1:1">
      <c r="A17" s="85" t="s">
        <v>618</v>
      </c>
    </row>
    <row r="18" spans="1:1">
      <c r="A18" s="85" t="s">
        <v>619</v>
      </c>
    </row>
    <row r="19" spans="1:1">
      <c r="A19" s="94"/>
    </row>
    <row r="20" spans="1:1">
      <c r="A20" s="94"/>
    </row>
    <row r="21" spans="1:1">
      <c r="A21" s="94"/>
    </row>
    <row r="22" spans="1:1">
      <c r="A22" s="94"/>
    </row>
    <row r="24" spans="1:1">
      <c r="A24" s="81" t="s">
        <v>406</v>
      </c>
    </row>
    <row r="25" spans="1:1">
      <c r="A25" t="s">
        <v>407</v>
      </c>
    </row>
    <row r="26" spans="1:1">
      <c r="A26" t="s">
        <v>408</v>
      </c>
    </row>
    <row r="27" spans="1:1">
      <c r="A27" t="s">
        <v>409</v>
      </c>
    </row>
    <row r="28" spans="1:1">
      <c r="A28" t="s">
        <v>410</v>
      </c>
    </row>
    <row r="29" spans="1:1">
      <c r="A29" t="s">
        <v>411</v>
      </c>
    </row>
    <row r="30" spans="1:1">
      <c r="A30" t="s">
        <v>412</v>
      </c>
    </row>
    <row r="31" spans="1:1">
      <c r="A31" t="s">
        <v>413</v>
      </c>
    </row>
    <row r="32" spans="1:1">
      <c r="A32" t="s">
        <v>414</v>
      </c>
    </row>
    <row r="33" spans="1:1">
      <c r="A33" t="s">
        <v>415</v>
      </c>
    </row>
    <row r="34" spans="1:1">
      <c r="A34" t="s">
        <v>416</v>
      </c>
    </row>
    <row r="35" spans="1:1">
      <c r="A35" t="s">
        <v>417</v>
      </c>
    </row>
    <row r="36" spans="1:1">
      <c r="A36" t="s">
        <v>418</v>
      </c>
    </row>
    <row r="37" spans="1:1">
      <c r="A37" t="s">
        <v>419</v>
      </c>
    </row>
    <row r="38" spans="1:1">
      <c r="A38" t="s">
        <v>420</v>
      </c>
    </row>
    <row r="39" spans="1:1">
      <c r="A39" t="s">
        <v>421</v>
      </c>
    </row>
    <row r="40" spans="1:1">
      <c r="A40" t="s">
        <v>422</v>
      </c>
    </row>
    <row r="41" spans="1:1">
      <c r="A41" t="s">
        <v>423</v>
      </c>
    </row>
    <row r="42" spans="1:1">
      <c r="A42" t="s">
        <v>424</v>
      </c>
    </row>
    <row r="43" spans="1:1">
      <c r="A43" t="s">
        <v>425</v>
      </c>
    </row>
    <row r="44" spans="1:1">
      <c r="A44" t="s">
        <v>426</v>
      </c>
    </row>
    <row r="45" spans="1:1">
      <c r="A45" t="s">
        <v>427</v>
      </c>
    </row>
    <row r="46" spans="1:1">
      <c r="A46" t="s">
        <v>428</v>
      </c>
    </row>
    <row r="47" spans="1:1">
      <c r="A47" t="s">
        <v>429</v>
      </c>
    </row>
    <row r="48" spans="1:1">
      <c r="A48" t="s">
        <v>430</v>
      </c>
    </row>
    <row r="49" spans="1:1">
      <c r="A49" t="s">
        <v>431</v>
      </c>
    </row>
    <row r="50" spans="1:1">
      <c r="A50" t="s">
        <v>432</v>
      </c>
    </row>
    <row r="51" spans="1:1">
      <c r="A51" t="s">
        <v>433</v>
      </c>
    </row>
    <row r="52" spans="1:1">
      <c r="A52" t="s">
        <v>434</v>
      </c>
    </row>
    <row r="53" spans="1:1">
      <c r="A53" t="s">
        <v>435</v>
      </c>
    </row>
    <row r="54" spans="1:1">
      <c r="A54" t="s">
        <v>436</v>
      </c>
    </row>
    <row r="55" spans="1:1">
      <c r="A55" t="s">
        <v>437</v>
      </c>
    </row>
    <row r="56" spans="1:1">
      <c r="A56" t="s">
        <v>438</v>
      </c>
    </row>
    <row r="57" spans="1:1">
      <c r="A57" t="s">
        <v>439</v>
      </c>
    </row>
    <row r="58" spans="1:1">
      <c r="A58" t="s">
        <v>440</v>
      </c>
    </row>
    <row r="59" spans="1:1">
      <c r="A59" t="s">
        <v>441</v>
      </c>
    </row>
    <row r="60" spans="1:1">
      <c r="A60" t="s">
        <v>442</v>
      </c>
    </row>
    <row r="61" spans="1:1">
      <c r="A61" t="s">
        <v>443</v>
      </c>
    </row>
    <row r="62" spans="1:1">
      <c r="A62" t="s">
        <v>444</v>
      </c>
    </row>
    <row r="63" spans="1:1">
      <c r="A63" t="s">
        <v>445</v>
      </c>
    </row>
    <row r="64" spans="1:1">
      <c r="A64" t="s">
        <v>446</v>
      </c>
    </row>
    <row r="65" spans="1:1">
      <c r="A65" t="s">
        <v>447</v>
      </c>
    </row>
    <row r="66" spans="1:1">
      <c r="A66" t="s">
        <v>448</v>
      </c>
    </row>
    <row r="67" spans="1:1">
      <c r="A67" t="s">
        <v>449</v>
      </c>
    </row>
    <row r="68" spans="1:1">
      <c r="A68" t="s">
        <v>450</v>
      </c>
    </row>
    <row r="69" spans="1:1">
      <c r="A69" t="s">
        <v>451</v>
      </c>
    </row>
    <row r="70" spans="1:1">
      <c r="A70" t="s">
        <v>452</v>
      </c>
    </row>
    <row r="71" spans="1:1">
      <c r="A71" t="s">
        <v>453</v>
      </c>
    </row>
    <row r="72" spans="1:1">
      <c r="A72" t="s">
        <v>454</v>
      </c>
    </row>
    <row r="73" spans="1:1">
      <c r="A73" t="s">
        <v>455</v>
      </c>
    </row>
    <row r="74" spans="1:1">
      <c r="A74" t="s">
        <v>456</v>
      </c>
    </row>
    <row r="75" spans="1:1">
      <c r="A75" t="s">
        <v>457</v>
      </c>
    </row>
    <row r="76" spans="1:1">
      <c r="A76" t="s">
        <v>458</v>
      </c>
    </row>
    <row r="77" spans="1:1">
      <c r="A77" t="s">
        <v>459</v>
      </c>
    </row>
    <row r="78" spans="1:1">
      <c r="A78" t="s">
        <v>460</v>
      </c>
    </row>
    <row r="79" spans="1:1">
      <c r="A79" t="s">
        <v>461</v>
      </c>
    </row>
    <row r="80" spans="1:1">
      <c r="A80" t="s">
        <v>462</v>
      </c>
    </row>
    <row r="81" spans="1:1">
      <c r="A81" t="s">
        <v>463</v>
      </c>
    </row>
    <row r="82" spans="1:1">
      <c r="A82" t="s">
        <v>464</v>
      </c>
    </row>
    <row r="83" spans="1:1">
      <c r="A83" t="s">
        <v>465</v>
      </c>
    </row>
    <row r="84" spans="1:1">
      <c r="A84" t="s">
        <v>466</v>
      </c>
    </row>
    <row r="85" spans="1:1">
      <c r="A85" t="s">
        <v>467</v>
      </c>
    </row>
    <row r="86" spans="1:1">
      <c r="A86" t="s">
        <v>468</v>
      </c>
    </row>
    <row r="87" spans="1:1">
      <c r="A87" t="s">
        <v>469</v>
      </c>
    </row>
    <row r="88" spans="1:1">
      <c r="A88" t="s">
        <v>470</v>
      </c>
    </row>
    <row r="89" spans="1:1">
      <c r="A89" t="s">
        <v>471</v>
      </c>
    </row>
    <row r="90" spans="1:1">
      <c r="A90" t="s">
        <v>472</v>
      </c>
    </row>
    <row r="91" spans="1:1">
      <c r="A91" t="s">
        <v>473</v>
      </c>
    </row>
    <row r="92" spans="1:1">
      <c r="A92" t="s">
        <v>474</v>
      </c>
    </row>
    <row r="93" spans="1:1">
      <c r="A93" t="s">
        <v>475</v>
      </c>
    </row>
    <row r="94" spans="1:1">
      <c r="A94" t="s">
        <v>476</v>
      </c>
    </row>
    <row r="95" spans="1:1">
      <c r="A95" t="s">
        <v>477</v>
      </c>
    </row>
    <row r="96" spans="1:1">
      <c r="A96" t="s">
        <v>478</v>
      </c>
    </row>
    <row r="97" spans="1:1">
      <c r="A97" t="s">
        <v>479</v>
      </c>
    </row>
    <row r="98" spans="1:1">
      <c r="A98" t="s">
        <v>480</v>
      </c>
    </row>
    <row r="99" spans="1:1">
      <c r="A99" t="s">
        <v>481</v>
      </c>
    </row>
    <row r="100" spans="1:1">
      <c r="A100" t="s">
        <v>482</v>
      </c>
    </row>
    <row r="101" spans="1:1">
      <c r="A101" t="s">
        <v>483</v>
      </c>
    </row>
    <row r="102" spans="1:1">
      <c r="A102" t="s">
        <v>484</v>
      </c>
    </row>
    <row r="103" spans="1:1">
      <c r="A103" t="s">
        <v>485</v>
      </c>
    </row>
    <row r="104" spans="1:1">
      <c r="A104" t="s">
        <v>486</v>
      </c>
    </row>
    <row r="105" spans="1:1">
      <c r="A105" t="s">
        <v>487</v>
      </c>
    </row>
    <row r="106" spans="1:1">
      <c r="A106" t="s">
        <v>488</v>
      </c>
    </row>
    <row r="107" spans="1:1">
      <c r="A107" t="s">
        <v>489</v>
      </c>
    </row>
    <row r="108" spans="1:1">
      <c r="A108" t="s">
        <v>490</v>
      </c>
    </row>
    <row r="109" spans="1:1">
      <c r="A109" t="s">
        <v>491</v>
      </c>
    </row>
    <row r="110" spans="1:1">
      <c r="A110" t="s">
        <v>492</v>
      </c>
    </row>
    <row r="111" spans="1:1">
      <c r="A111" t="s">
        <v>493</v>
      </c>
    </row>
    <row r="112" spans="1:1">
      <c r="A112" t="s">
        <v>494</v>
      </c>
    </row>
    <row r="113" spans="1:1">
      <c r="A113" t="s">
        <v>495</v>
      </c>
    </row>
    <row r="114" spans="1:1">
      <c r="A114" t="s">
        <v>496</v>
      </c>
    </row>
    <row r="115" spans="1:1">
      <c r="A115" t="s">
        <v>497</v>
      </c>
    </row>
    <row r="116" spans="1:1">
      <c r="A116" t="s">
        <v>498</v>
      </c>
    </row>
    <row r="117" spans="1:1">
      <c r="A117" t="s">
        <v>499</v>
      </c>
    </row>
    <row r="118" spans="1:1">
      <c r="A118" t="s">
        <v>500</v>
      </c>
    </row>
    <row r="119" spans="1:1">
      <c r="A119" t="s">
        <v>501</v>
      </c>
    </row>
    <row r="120" spans="1:1">
      <c r="A120" t="s">
        <v>502</v>
      </c>
    </row>
    <row r="121" spans="1:1">
      <c r="A121" t="s">
        <v>503</v>
      </c>
    </row>
    <row r="122" spans="1:1">
      <c r="A122" t="s">
        <v>504</v>
      </c>
    </row>
    <row r="123" spans="1:1">
      <c r="A123" t="s">
        <v>505</v>
      </c>
    </row>
    <row r="124" spans="1:1">
      <c r="A124" t="s">
        <v>506</v>
      </c>
    </row>
    <row r="125" spans="1:1">
      <c r="A125" t="s">
        <v>507</v>
      </c>
    </row>
    <row r="126" spans="1:1">
      <c r="A126" t="s">
        <v>508</v>
      </c>
    </row>
    <row r="127" spans="1:1">
      <c r="A127" t="s">
        <v>509</v>
      </c>
    </row>
    <row r="128" spans="1:1">
      <c r="A128" t="s">
        <v>510</v>
      </c>
    </row>
    <row r="129" spans="1:1">
      <c r="A129" t="s">
        <v>511</v>
      </c>
    </row>
    <row r="130" spans="1:1">
      <c r="A130" t="s">
        <v>512</v>
      </c>
    </row>
    <row r="131" spans="1:1">
      <c r="A131" t="s">
        <v>513</v>
      </c>
    </row>
    <row r="132" spans="1:1">
      <c r="A132" t="s">
        <v>514</v>
      </c>
    </row>
    <row r="133" spans="1:1">
      <c r="A133" t="s">
        <v>515</v>
      </c>
    </row>
    <row r="134" spans="1:1">
      <c r="A134" t="s">
        <v>516</v>
      </c>
    </row>
    <row r="135" spans="1:1">
      <c r="A135" t="s">
        <v>517</v>
      </c>
    </row>
    <row r="136" spans="1:1">
      <c r="A136" t="s">
        <v>518</v>
      </c>
    </row>
    <row r="137" spans="1:1">
      <c r="A137" t="s">
        <v>519</v>
      </c>
    </row>
    <row r="138" spans="1:1">
      <c r="A138" t="s">
        <v>520</v>
      </c>
    </row>
    <row r="139" spans="1:1">
      <c r="A139" t="s">
        <v>521</v>
      </c>
    </row>
    <row r="140" spans="1:1">
      <c r="A140" t="s">
        <v>522</v>
      </c>
    </row>
    <row r="141" spans="1:1">
      <c r="A141" t="s">
        <v>523</v>
      </c>
    </row>
    <row r="142" spans="1:1">
      <c r="A142" t="s">
        <v>524</v>
      </c>
    </row>
    <row r="143" spans="1:1">
      <c r="A143" t="s">
        <v>525</v>
      </c>
    </row>
    <row r="144" spans="1:1">
      <c r="A144" t="s">
        <v>526</v>
      </c>
    </row>
    <row r="145" spans="1:1">
      <c r="A145" t="s">
        <v>527</v>
      </c>
    </row>
    <row r="146" spans="1:1">
      <c r="A146" t="s">
        <v>528</v>
      </c>
    </row>
    <row r="147" spans="1:1">
      <c r="A147" t="s">
        <v>529</v>
      </c>
    </row>
    <row r="148" spans="1:1">
      <c r="A148" t="s">
        <v>530</v>
      </c>
    </row>
    <row r="149" spans="1:1">
      <c r="A149" t="s">
        <v>531</v>
      </c>
    </row>
    <row r="150" spans="1:1">
      <c r="A150" t="s">
        <v>532</v>
      </c>
    </row>
    <row r="151" spans="1:1">
      <c r="A151" t="s">
        <v>533</v>
      </c>
    </row>
    <row r="152" spans="1:1">
      <c r="A152" t="s">
        <v>534</v>
      </c>
    </row>
    <row r="153" spans="1:1">
      <c r="A153" t="s">
        <v>535</v>
      </c>
    </row>
    <row r="154" spans="1:1">
      <c r="A154" t="s">
        <v>536</v>
      </c>
    </row>
    <row r="155" spans="1:1">
      <c r="A155" t="s">
        <v>537</v>
      </c>
    </row>
    <row r="156" spans="1:1">
      <c r="A156" t="s">
        <v>538</v>
      </c>
    </row>
    <row r="157" spans="1:1">
      <c r="A157" t="s">
        <v>539</v>
      </c>
    </row>
    <row r="158" spans="1:1">
      <c r="A158" t="s">
        <v>540</v>
      </c>
    </row>
    <row r="159" spans="1:1">
      <c r="A159" t="s">
        <v>541</v>
      </c>
    </row>
    <row r="160" spans="1:1">
      <c r="A160" t="s">
        <v>542</v>
      </c>
    </row>
    <row r="161" spans="1:1">
      <c r="A161" t="s">
        <v>543</v>
      </c>
    </row>
    <row r="162" spans="1:1">
      <c r="A162" t="s">
        <v>544</v>
      </c>
    </row>
    <row r="163" spans="1:1">
      <c r="A163" t="s">
        <v>545</v>
      </c>
    </row>
    <row r="164" spans="1:1">
      <c r="A164" t="s">
        <v>546</v>
      </c>
    </row>
    <row r="165" spans="1:1">
      <c r="A165" t="s">
        <v>547</v>
      </c>
    </row>
    <row r="166" spans="1:1">
      <c r="A166" t="s">
        <v>548</v>
      </c>
    </row>
    <row r="167" spans="1:1">
      <c r="A167" t="s">
        <v>549</v>
      </c>
    </row>
    <row r="168" spans="1:1">
      <c r="A168" t="s">
        <v>550</v>
      </c>
    </row>
    <row r="169" spans="1:1">
      <c r="A169" t="s">
        <v>551</v>
      </c>
    </row>
    <row r="170" spans="1:1">
      <c r="A170" t="s">
        <v>552</v>
      </c>
    </row>
    <row r="171" spans="1:1">
      <c r="A171" t="s">
        <v>553</v>
      </c>
    </row>
    <row r="172" spans="1:1">
      <c r="A172" t="s">
        <v>554</v>
      </c>
    </row>
    <row r="173" spans="1:1">
      <c r="A173" t="s">
        <v>555</v>
      </c>
    </row>
    <row r="174" spans="1:1">
      <c r="A174" t="s">
        <v>556</v>
      </c>
    </row>
    <row r="175" spans="1:1">
      <c r="A175" t="s">
        <v>557</v>
      </c>
    </row>
    <row r="176" spans="1:1">
      <c r="A176" t="s">
        <v>558</v>
      </c>
    </row>
    <row r="177" spans="1:1">
      <c r="A177" t="s">
        <v>559</v>
      </c>
    </row>
    <row r="178" spans="1:1">
      <c r="A178" t="s">
        <v>560</v>
      </c>
    </row>
    <row r="179" spans="1:1">
      <c r="A179" t="s">
        <v>561</v>
      </c>
    </row>
    <row r="180" spans="1:1">
      <c r="A180" t="s">
        <v>562</v>
      </c>
    </row>
    <row r="181" spans="1:1">
      <c r="A181" t="s">
        <v>563</v>
      </c>
    </row>
    <row r="182" spans="1:1">
      <c r="A182" t="s">
        <v>564</v>
      </c>
    </row>
    <row r="183" spans="1:1">
      <c r="A183" t="s">
        <v>565</v>
      </c>
    </row>
    <row r="184" spans="1:1">
      <c r="A184" t="s">
        <v>566</v>
      </c>
    </row>
    <row r="185" spans="1:1">
      <c r="A185" t="s">
        <v>567</v>
      </c>
    </row>
    <row r="186" spans="1:1">
      <c r="A186" t="s">
        <v>568</v>
      </c>
    </row>
    <row r="187" spans="1:1">
      <c r="A187" t="s">
        <v>569</v>
      </c>
    </row>
    <row r="188" spans="1:1">
      <c r="A188" t="s">
        <v>570</v>
      </c>
    </row>
    <row r="189" spans="1:1">
      <c r="A189" t="s">
        <v>571</v>
      </c>
    </row>
    <row r="190" spans="1:1">
      <c r="A190" t="s">
        <v>572</v>
      </c>
    </row>
    <row r="191" spans="1:1">
      <c r="A191" t="s">
        <v>573</v>
      </c>
    </row>
    <row r="192" spans="1:1">
      <c r="A192" t="s">
        <v>574</v>
      </c>
    </row>
    <row r="193" spans="1:1">
      <c r="A193" t="s">
        <v>575</v>
      </c>
    </row>
    <row r="194" spans="1:1">
      <c r="A194" t="s">
        <v>576</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defaultColWidth="10.4609375" defaultRowHeight="21" customHeight="1"/>
  <cols>
    <col min="1" max="1" width="2.61328125" style="7" customWidth="1"/>
    <col min="2" max="2" width="16.4609375" customWidth="1"/>
    <col min="3" max="3" width="18" style="7" customWidth="1"/>
    <col min="4" max="4" width="22.61328125" style="7" customWidth="1"/>
    <col min="5" max="5" width="19.84375" customWidth="1"/>
    <col min="6" max="6" width="21.3828125" customWidth="1"/>
    <col min="7" max="7" width="13.3828125" customWidth="1"/>
    <col min="8" max="10" width="16" style="7" customWidth="1"/>
    <col min="11" max="11" width="15" style="7" customWidth="1"/>
    <col min="12" max="12" width="9" style="7" customWidth="1"/>
    <col min="13" max="13" width="10.15234375" style="7" customWidth="1"/>
    <col min="14" max="14" width="15.15234375" style="7" customWidth="1"/>
    <col min="15" max="15" width="13" style="7" customWidth="1"/>
    <col min="16" max="16" width="14.61328125" style="7" customWidth="1"/>
    <col min="17" max="17" width="15" style="7" customWidth="1"/>
    <col min="18" max="18" width="14.61328125" style="7" customWidth="1"/>
    <col min="20" max="23" width="15.3828125" style="7" customWidth="1"/>
    <col min="24" max="25" width="18" style="7" customWidth="1"/>
    <col min="26" max="26" width="10.15234375" style="7" customWidth="1"/>
    <col min="27" max="30" width="8" style="7" customWidth="1"/>
    <col min="31" max="31" width="17.84375" style="7" bestFit="1" customWidth="1"/>
    <col min="32" max="32" width="20.84375" style="7" bestFit="1" customWidth="1"/>
    <col min="33" max="33" width="17.84375" style="7" bestFit="1" customWidth="1"/>
    <col min="34" max="34" width="20.84375" style="7" bestFit="1" customWidth="1"/>
    <col min="35" max="35" width="17.84375" style="7" bestFit="1" customWidth="1"/>
    <col min="36" max="36" width="20.84375" style="7" bestFit="1" customWidth="1"/>
    <col min="37" max="37" width="17.84375" style="7" bestFit="1" customWidth="1"/>
    <col min="38" max="38" width="20.84375" style="7" bestFit="1"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22.4609375" style="7" bestFit="1" customWidth="1"/>
    <col min="48" max="48" width="25.4609375" style="7" bestFit="1" customWidth="1"/>
    <col min="49" max="49" width="11.4609375" style="7" bestFit="1" customWidth="1"/>
    <col min="50" max="50" width="8.84375" style="7" bestFit="1" customWidth="1"/>
    <col min="51" max="51" width="10.4609375" style="7"/>
    <col min="52" max="52" width="11.3828125" style="7" bestFit="1" customWidth="1"/>
    <col min="53" max="53" width="10.4609375" style="7"/>
    <col min="54" max="54" width="11.3828125" style="7" bestFit="1" customWidth="1"/>
    <col min="55" max="55" width="8.4609375" style="7" bestFit="1" customWidth="1"/>
    <col min="56" max="16384" width="10.4609375" style="7"/>
  </cols>
  <sheetData>
    <row r="1" spans="2:19" ht="20.25" customHeight="1">
      <c r="B1" s="9"/>
      <c r="E1" s="7"/>
      <c r="F1" s="7"/>
      <c r="G1" s="7"/>
      <c r="Q1" s="10"/>
      <c r="R1" s="13"/>
      <c r="S1" s="7"/>
    </row>
    <row r="2" spans="2:19" ht="37" customHeight="1">
      <c r="B2" s="16" t="s">
        <v>9</v>
      </c>
      <c r="C2" s="16" t="s">
        <v>11</v>
      </c>
      <c r="D2" s="16" t="s">
        <v>13</v>
      </c>
      <c r="E2" s="16" t="s">
        <v>53</v>
      </c>
      <c r="F2" s="16" t="s">
        <v>55</v>
      </c>
      <c r="G2" s="16" t="s">
        <v>57</v>
      </c>
      <c r="H2" s="16" t="s">
        <v>59</v>
      </c>
      <c r="I2" s="16" t="s">
        <v>61</v>
      </c>
      <c r="J2" s="16" t="s">
        <v>63</v>
      </c>
      <c r="K2" s="16" t="s">
        <v>577</v>
      </c>
      <c r="L2" s="16" t="s">
        <v>67</v>
      </c>
      <c r="M2" s="16" t="s">
        <v>69</v>
      </c>
      <c r="N2" s="16" t="s">
        <v>71</v>
      </c>
      <c r="O2" s="16" t="s">
        <v>73</v>
      </c>
      <c r="P2" s="16" t="s">
        <v>578</v>
      </c>
      <c r="Q2" s="16" t="s">
        <v>77</v>
      </c>
      <c r="R2" s="16" t="s">
        <v>579</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580</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581</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582</v>
      </c>
      <c r="F38" s="47" t="s">
        <v>583</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5234375" defaultRowHeight="18.5"/>
  <cols>
    <col min="1" max="1" width="9.15234375" style="3"/>
    <col min="2" max="2" width="20.3828125" style="3" customWidth="1"/>
    <col min="3" max="4" width="14.4609375" style="3" bestFit="1" customWidth="1"/>
    <col min="5" max="5" width="7" style="3" bestFit="1" customWidth="1"/>
    <col min="6" max="7" width="7.15234375" style="3" bestFit="1" customWidth="1"/>
    <col min="8" max="8" width="7" style="3" bestFit="1" customWidth="1"/>
    <col min="9" max="10" width="7.15234375" style="3" bestFit="1" customWidth="1"/>
    <col min="11" max="11" width="4" style="3" bestFit="1" customWidth="1"/>
    <col min="12" max="16384" width="9.15234375" style="3"/>
  </cols>
  <sheetData>
    <row r="3" spans="2:11" ht="37">
      <c r="B3" s="1" t="s">
        <v>584</v>
      </c>
      <c r="C3" s="2" t="s">
        <v>585</v>
      </c>
      <c r="D3" s="2" t="s">
        <v>586</v>
      </c>
      <c r="E3" s="2" t="s">
        <v>587</v>
      </c>
      <c r="F3" s="5" t="s">
        <v>588</v>
      </c>
      <c r="G3" s="5" t="s">
        <v>589</v>
      </c>
      <c r="H3" s="5" t="s">
        <v>587</v>
      </c>
      <c r="I3" s="6" t="s">
        <v>590</v>
      </c>
      <c r="J3" s="6" t="s">
        <v>591</v>
      </c>
      <c r="K3" s="6" t="s">
        <v>592</v>
      </c>
    </row>
    <row r="4" spans="2:11">
      <c r="B4" s="4" t="s">
        <v>593</v>
      </c>
      <c r="C4" s="4">
        <f>SUM(C5:C7)</f>
        <v>0</v>
      </c>
      <c r="D4" s="4">
        <f t="shared" ref="D4" si="0">SUM(D5:D7)</f>
        <v>0</v>
      </c>
      <c r="E4" s="4" t="e">
        <f>D4/C4-1</f>
        <v>#DIV/0!</v>
      </c>
      <c r="F4" s="4">
        <v>0</v>
      </c>
      <c r="G4" s="4">
        <v>0</v>
      </c>
      <c r="H4" s="4" t="e">
        <f>G4/F4</f>
        <v>#DIV/0!</v>
      </c>
      <c r="I4" s="4">
        <v>0</v>
      </c>
      <c r="J4" s="4">
        <v>0</v>
      </c>
      <c r="K4" s="4">
        <f>J4-I4</f>
        <v>0</v>
      </c>
    </row>
    <row r="5" spans="2:11">
      <c r="B5" s="4" t="s">
        <v>594</v>
      </c>
      <c r="C5" s="4"/>
      <c r="D5" s="4"/>
      <c r="E5" s="4"/>
      <c r="F5" s="4"/>
      <c r="G5" s="4"/>
      <c r="H5" s="4"/>
      <c r="I5" s="4"/>
      <c r="J5" s="4"/>
      <c r="K5" s="4"/>
    </row>
    <row r="6" spans="2:11">
      <c r="B6" s="4" t="s">
        <v>594</v>
      </c>
      <c r="C6" s="4"/>
      <c r="D6" s="4"/>
      <c r="E6" s="4"/>
      <c r="F6" s="4"/>
      <c r="G6" s="4"/>
      <c r="H6" s="4"/>
      <c r="I6" s="4"/>
      <c r="J6" s="4"/>
      <c r="K6" s="4"/>
    </row>
    <row r="7" spans="2:11">
      <c r="B7" s="4" t="s">
        <v>594</v>
      </c>
      <c r="C7" s="4"/>
      <c r="D7" s="4"/>
      <c r="E7" s="4"/>
      <c r="F7" s="4"/>
      <c r="G7" s="4"/>
      <c r="H7" s="4"/>
      <c r="I7" s="4"/>
      <c r="J7" s="4"/>
      <c r="K7" s="4"/>
    </row>
    <row r="8" spans="2:11">
      <c r="B8" s="4" t="s">
        <v>595</v>
      </c>
      <c r="C8" s="4">
        <f>SUM(C9:C11)</f>
        <v>0</v>
      </c>
      <c r="D8" s="4">
        <f t="shared" ref="D8" si="1">SUM(D9:D11)</f>
        <v>0</v>
      </c>
      <c r="E8" s="4" t="e">
        <f>D8/C8-1</f>
        <v>#DIV/0!</v>
      </c>
      <c r="F8" s="4">
        <v>0</v>
      </c>
      <c r="G8" s="4">
        <v>0</v>
      </c>
      <c r="H8" s="4" t="e">
        <f>G8/F8</f>
        <v>#DIV/0!</v>
      </c>
      <c r="I8" s="4">
        <v>0</v>
      </c>
      <c r="J8" s="4">
        <v>0</v>
      </c>
      <c r="K8" s="4">
        <f>J8-I8</f>
        <v>0</v>
      </c>
    </row>
    <row r="9" spans="2:11">
      <c r="B9" s="4" t="s">
        <v>594</v>
      </c>
      <c r="C9" s="4"/>
      <c r="D9" s="4"/>
      <c r="E9" s="4"/>
      <c r="F9" s="4"/>
      <c r="G9" s="4"/>
      <c r="H9" s="4"/>
      <c r="I9" s="4"/>
      <c r="J9" s="4"/>
      <c r="K9" s="4"/>
    </row>
    <row r="10" spans="2:11">
      <c r="B10" s="4" t="s">
        <v>594</v>
      </c>
      <c r="C10" s="4"/>
      <c r="D10" s="4"/>
      <c r="E10" s="4"/>
      <c r="F10" s="4"/>
      <c r="G10" s="4"/>
      <c r="H10" s="4"/>
      <c r="I10" s="4"/>
      <c r="J10" s="4"/>
      <c r="K10" s="4"/>
    </row>
    <row r="11" spans="2:11">
      <c r="B11" s="4" t="s">
        <v>594</v>
      </c>
      <c r="C11" s="4"/>
      <c r="D11" s="4"/>
      <c r="E11" s="4"/>
      <c r="F11" s="4"/>
      <c r="G11" s="4"/>
      <c r="H11" s="4"/>
      <c r="I11" s="4"/>
      <c r="J11" s="4"/>
      <c r="K11" s="4"/>
    </row>
    <row r="12" spans="2:11">
      <c r="B12" s="4" t="s">
        <v>596</v>
      </c>
      <c r="C12" s="4">
        <f>SUM(C13:C15)</f>
        <v>0</v>
      </c>
      <c r="D12" s="4">
        <f t="shared" ref="D12" si="2">SUM(D13:D15)</f>
        <v>0</v>
      </c>
      <c r="E12" s="4" t="e">
        <f>D12/C12-1</f>
        <v>#DIV/0!</v>
      </c>
      <c r="F12" s="4">
        <v>0</v>
      </c>
      <c r="G12" s="4">
        <v>0</v>
      </c>
      <c r="H12" s="4" t="e">
        <f>G12/F12</f>
        <v>#DIV/0!</v>
      </c>
      <c r="I12" s="4">
        <v>0</v>
      </c>
      <c r="J12" s="4">
        <v>0</v>
      </c>
      <c r="K12" s="4">
        <f>J12-I12</f>
        <v>0</v>
      </c>
    </row>
    <row r="13" spans="2:11">
      <c r="B13" s="4" t="s">
        <v>594</v>
      </c>
      <c r="C13" s="4"/>
      <c r="D13" s="4"/>
      <c r="E13" s="4"/>
      <c r="F13" s="4"/>
      <c r="G13" s="4"/>
      <c r="H13" s="4"/>
      <c r="I13" s="4"/>
      <c r="J13" s="4"/>
      <c r="K13" s="4"/>
    </row>
    <row r="14" spans="2:11">
      <c r="B14" s="4" t="s">
        <v>594</v>
      </c>
      <c r="C14" s="4"/>
      <c r="D14" s="4"/>
      <c r="E14" s="4"/>
      <c r="F14" s="4"/>
      <c r="G14" s="4"/>
      <c r="H14" s="4"/>
      <c r="I14" s="4"/>
      <c r="J14" s="4"/>
      <c r="K14" s="4"/>
    </row>
    <row r="15" spans="2:11">
      <c r="B15" s="4" t="s">
        <v>594</v>
      </c>
      <c r="C15" s="4"/>
      <c r="D15" s="4"/>
      <c r="E15" s="4"/>
      <c r="F15" s="4"/>
      <c r="G15" s="4"/>
      <c r="H15" s="4"/>
      <c r="I15" s="4"/>
      <c r="J15" s="4"/>
      <c r="K15" s="4"/>
    </row>
    <row r="16" spans="2:11">
      <c r="B16" s="4" t="s">
        <v>597</v>
      </c>
      <c r="C16" s="4">
        <f>SUM(C17:C19)</f>
        <v>0</v>
      </c>
      <c r="D16" s="4">
        <f t="shared" ref="D16" si="3">SUM(D17:D19)</f>
        <v>0</v>
      </c>
      <c r="E16" s="4" t="e">
        <f>D16/C16-1</f>
        <v>#DIV/0!</v>
      </c>
      <c r="F16" s="4">
        <v>0</v>
      </c>
      <c r="G16" s="4">
        <v>0</v>
      </c>
      <c r="H16" s="4" t="e">
        <f>G16/F16</f>
        <v>#DIV/0!</v>
      </c>
      <c r="I16" s="4">
        <v>0</v>
      </c>
      <c r="J16" s="4">
        <v>0</v>
      </c>
      <c r="K16" s="4">
        <f>J16-I16</f>
        <v>0</v>
      </c>
    </row>
    <row r="17" spans="2:11">
      <c r="B17" s="4" t="s">
        <v>594</v>
      </c>
      <c r="C17" s="4"/>
      <c r="D17" s="4"/>
      <c r="E17" s="4"/>
      <c r="F17" s="4"/>
      <c r="G17" s="4"/>
      <c r="H17" s="4"/>
      <c r="I17" s="4"/>
      <c r="J17" s="4"/>
      <c r="K17" s="4"/>
    </row>
    <row r="18" spans="2:11">
      <c r="B18" s="4" t="s">
        <v>594</v>
      </c>
      <c r="C18" s="4"/>
      <c r="D18" s="4"/>
      <c r="E18" s="4"/>
      <c r="F18" s="4"/>
      <c r="G18" s="4"/>
      <c r="H18" s="4"/>
      <c r="I18" s="4"/>
      <c r="J18" s="4"/>
      <c r="K18" s="4"/>
    </row>
    <row r="19" spans="2:11">
      <c r="B19" s="4" t="s">
        <v>594</v>
      </c>
      <c r="C19" s="4"/>
      <c r="D19" s="4"/>
      <c r="E19" s="4"/>
      <c r="F19" s="4"/>
      <c r="G19" s="4"/>
      <c r="H19" s="4"/>
      <c r="I19" s="4"/>
      <c r="J19" s="4"/>
      <c r="K19" s="4"/>
    </row>
    <row r="20" spans="2:11">
      <c r="B20" s="4" t="s">
        <v>174</v>
      </c>
      <c r="C20" s="4">
        <f>SUM(C21:C23)</f>
        <v>0</v>
      </c>
      <c r="D20" s="4">
        <f t="shared" ref="D20" si="4">SUM(D21:D23)</f>
        <v>0</v>
      </c>
      <c r="E20" s="4" t="e">
        <f>D20/C20-1</f>
        <v>#DIV/0!</v>
      </c>
      <c r="F20" s="4">
        <v>0</v>
      </c>
      <c r="G20" s="4">
        <v>0</v>
      </c>
      <c r="H20" s="4" t="e">
        <f>G20/F20</f>
        <v>#DIV/0!</v>
      </c>
      <c r="I20" s="4">
        <v>0</v>
      </c>
      <c r="J20" s="4">
        <v>0</v>
      </c>
      <c r="K20" s="4">
        <f>J20-I20</f>
        <v>0</v>
      </c>
    </row>
    <row r="21" spans="2:11">
      <c r="B21" s="4" t="s">
        <v>594</v>
      </c>
      <c r="C21" s="4"/>
      <c r="D21" s="4"/>
      <c r="E21" s="4"/>
      <c r="F21" s="4"/>
      <c r="G21" s="4"/>
      <c r="H21" s="4"/>
      <c r="I21" s="4"/>
      <c r="J21" s="4"/>
      <c r="K21" s="4"/>
    </row>
    <row r="22" spans="2:11">
      <c r="B22" s="4" t="s">
        <v>594</v>
      </c>
      <c r="C22" s="4"/>
      <c r="D22" s="4"/>
      <c r="E22" s="4"/>
      <c r="F22" s="4"/>
      <c r="G22" s="4"/>
      <c r="H22" s="4"/>
      <c r="I22" s="4"/>
      <c r="J22" s="4"/>
      <c r="K22" s="4"/>
    </row>
    <row r="23" spans="2:11">
      <c r="B23" s="4" t="s">
        <v>594</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594</v>
      </c>
      <c r="C25" s="4"/>
      <c r="D25" s="4"/>
      <c r="E25" s="4"/>
      <c r="F25" s="4"/>
      <c r="G25" s="4"/>
      <c r="H25" s="4"/>
      <c r="I25" s="4"/>
      <c r="J25" s="4"/>
      <c r="K25" s="4"/>
    </row>
    <row r="26" spans="2:11">
      <c r="B26" s="4" t="s">
        <v>594</v>
      </c>
      <c r="C26" s="4"/>
      <c r="D26" s="4"/>
      <c r="E26" s="4"/>
      <c r="F26" s="4"/>
      <c r="G26" s="4"/>
      <c r="H26" s="4"/>
      <c r="I26" s="4"/>
      <c r="J26" s="4"/>
      <c r="K26" s="4"/>
    </row>
    <row r="27" spans="2:11">
      <c r="B27" s="4" t="s">
        <v>594</v>
      </c>
      <c r="C27" s="4"/>
      <c r="D27" s="4"/>
      <c r="E27" s="4"/>
      <c r="F27" s="4"/>
      <c r="G27" s="4"/>
      <c r="H27" s="4"/>
      <c r="I27" s="4"/>
      <c r="J27" s="4"/>
      <c r="K27" s="4"/>
    </row>
    <row r="28" spans="2:11">
      <c r="B28" s="4" t="s">
        <v>598</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929202-49D4-49A0-A051-A0BC083E7592}">
  <ds:schemaRefs>
    <ds:schemaRef ds:uri="http://schemas.microsoft.com/sharepoint/v3/contenttype/forms"/>
  </ds:schemaRefs>
</ds:datastoreItem>
</file>

<file path=customXml/itemProps2.xml><?xml version="1.0" encoding="utf-8"?>
<ds:datastoreItem xmlns:ds="http://schemas.openxmlformats.org/officeDocument/2006/customXml" ds:itemID="{16E6CBFB-5F45-4E2C-A165-1EAA1EBBC679}">
  <ds:schemaRefs>
    <ds:schemaRef ds:uri="http://schemas.microsoft.com/office/2006/metadata/properties"/>
    <ds:schemaRef ds:uri="http://schemas.microsoft.com/office/infopath/2007/PartnerControls"/>
    <ds:schemaRef ds:uri="fa84d81c-1722-44b5-bb0e-9e3d9c06ed4c"/>
    <ds:schemaRef ds:uri="a33e150b-d324-4614-a48f-ad5ff2c94d05"/>
  </ds:schemaRefs>
</ds:datastoreItem>
</file>

<file path=customXml/itemProps3.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TUTORIAL</vt:lpstr>
      <vt:lpstr>Opt1 Game Plan Quarterly Split</vt:lpstr>
      <vt:lpstr>NIVEA Game Plan Table</vt:lpstr>
      <vt:lpstr>NIVEA Reach Sufficiency Table</vt:lpstr>
      <vt:lpstr>SOV Nivea</vt:lpstr>
      <vt:lpstr>TV Diminishing Return</vt:lpstr>
      <vt:lpstr>Digital Diminishing Return</vt:lpstr>
      <vt:lpstr>Nivea Std Values</vt:lpstr>
      <vt:lpstr>Media Std Values</vt:lpstr>
      <vt:lpstr>Audience &amp; Reach- blocked</vt:lpstr>
      <vt:lpstr>Business</vt:lpstr>
      <vt:lpstr>'Digital Diminishing Return'!Campaign_Type</vt:lpstr>
      <vt:lpstr>'TV Diminishing Return'!Campaign_Type</vt:lpstr>
      <vt:lpstr>Campaign_Type</vt:lpstr>
      <vt:lpstr>Campaigntype</vt:lpstr>
      <vt:lpstr>'Digital Diminishing Return'!Currencies</vt:lpstr>
      <vt:lpstr>'TV Diminishing Return'!Currencies</vt:lpstr>
      <vt:lpstr>Currencies</vt:lpstr>
      <vt:lpstr>'Digital Diminishing Return'!Media_Type</vt:lpstr>
      <vt:lpstr>'TV Diminishing Return'!Media_Type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Jain, Archana /BDF DXB</cp:lastModifiedBy>
  <cp:revision/>
  <dcterms:created xsi:type="dcterms:W3CDTF">2024-08-29T14:59:13Z</dcterms:created>
  <dcterms:modified xsi:type="dcterms:W3CDTF">2025-08-11T08:03:28Z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