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deepkaur/Documents/"/>
    </mc:Choice>
  </mc:AlternateContent>
  <xr:revisionPtr revIDLastSave="0" documentId="8_{71DFB269-4CC4-E545-B37E-79FA7DE95B89}" xr6:coauthVersionLast="47" xr6:coauthVersionMax="47" xr10:uidLastSave="{00000000-0000-0000-0000-000000000000}"/>
  <bookViews>
    <workbookView xWindow="2800" yWindow="500" windowWidth="25560" windowHeight="16620" xr2:uid="{00000000-000D-0000-FFFF-FFFF00000000}"/>
  </bookViews>
  <sheets>
    <sheet name="Lab 3 Payroll Data_F22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H30" i="1"/>
  <c r="H29" i="1"/>
  <c r="H32" i="1"/>
  <c r="H25" i="1"/>
  <c r="H19" i="1"/>
  <c r="H20" i="1"/>
  <c r="H11" i="1"/>
  <c r="H23" i="1"/>
  <c r="H10" i="1"/>
  <c r="H2" i="1"/>
  <c r="H5" i="1"/>
  <c r="H9" i="1"/>
  <c r="H6" i="1"/>
  <c r="H16" i="1"/>
  <c r="H14" i="1"/>
  <c r="H12" i="1"/>
  <c r="H15" i="1"/>
  <c r="H31" i="1"/>
  <c r="H28" i="1"/>
  <c r="H22" i="1"/>
  <c r="H18" i="1"/>
  <c r="H26" i="1"/>
  <c r="H27" i="1"/>
  <c r="H21" i="1"/>
  <c r="H24" i="1"/>
  <c r="H7" i="1"/>
  <c r="H3" i="1"/>
  <c r="H8" i="1"/>
  <c r="H4" i="1"/>
  <c r="H17" i="1"/>
  <c r="H13" i="1"/>
  <c r="I33" i="1"/>
  <c r="N1" i="1" l="1"/>
  <c r="N2" i="1" s="1"/>
</calcChain>
</file>

<file path=xl/sharedStrings.xml><?xml version="1.0" encoding="utf-8"?>
<sst xmlns="http://schemas.openxmlformats.org/spreadsheetml/2006/main" count="171" uniqueCount="110">
  <si>
    <t>ID Num</t>
  </si>
  <si>
    <t>Employee Name</t>
  </si>
  <si>
    <t>Sales Office City</t>
  </si>
  <si>
    <t xml:space="preserve"> Years of Service</t>
  </si>
  <si>
    <t>Position</t>
  </si>
  <si>
    <t>Salary</t>
  </si>
  <si>
    <t>2021 Sales</t>
  </si>
  <si>
    <t>Total Pay</t>
  </si>
  <si>
    <t>Total Payroll</t>
  </si>
  <si>
    <t>Amanda kaur</t>
  </si>
  <si>
    <t>New York</t>
  </si>
  <si>
    <t>sales</t>
  </si>
  <si>
    <t>Total Commissions</t>
  </si>
  <si>
    <t>MadelinE    dONOVAN</t>
  </si>
  <si>
    <t>erika smyth</t>
  </si>
  <si>
    <t>Years of Service</t>
  </si>
  <si>
    <t>Commission %age</t>
  </si>
  <si>
    <t>Linda So</t>
  </si>
  <si>
    <t>Los Angeles</t>
  </si>
  <si>
    <t>Jane Jones</t>
  </si>
  <si>
    <t>Lilly Jones</t>
  </si>
  <si>
    <t>cathleen    steele</t>
  </si>
  <si>
    <t>Boston</t>
  </si>
  <si>
    <t>Christine Mcnamara</t>
  </si>
  <si>
    <t>grace    smith</t>
  </si>
  <si>
    <t>Lisa Cruz</t>
  </si>
  <si>
    <t>Matthew Foster</t>
  </si>
  <si>
    <t>Thomas Murtagh</t>
  </si>
  <si>
    <t>William Lee</t>
  </si>
  <si>
    <t>service</t>
  </si>
  <si>
    <t>Simon Martin</t>
  </si>
  <si>
    <t>Chicago</t>
  </si>
  <si>
    <t>James Johnson</t>
  </si>
  <si>
    <t>Anthony Dempsey</t>
  </si>
  <si>
    <t>gRIFFIN   lEE</t>
  </si>
  <si>
    <t>John Perini</t>
  </si>
  <si>
    <t>Lynn Alfano</t>
  </si>
  <si>
    <t>Joseph Lilly</t>
  </si>
  <si>
    <t>daniel      barrett</t>
  </si>
  <si>
    <t>Bradley Sullivan</t>
  </si>
  <si>
    <t>Jon Tonna</t>
  </si>
  <si>
    <t>Joseph Kasten</t>
  </si>
  <si>
    <t>Stephanie Ramirez</t>
  </si>
  <si>
    <t>Jane Matchett</t>
  </si>
  <si>
    <t>Mario Falit</t>
  </si>
  <si>
    <t>Brooke Meehan</t>
  </si>
  <si>
    <t>Wendy Ford</t>
  </si>
  <si>
    <t>Roger Singh</t>
  </si>
  <si>
    <t>Jessica Gramlich</t>
  </si>
  <si>
    <t>First Name</t>
  </si>
  <si>
    <t>Last Name</t>
  </si>
  <si>
    <t>Amanda</t>
  </si>
  <si>
    <t>Kaur</t>
  </si>
  <si>
    <t>Madeline</t>
  </si>
  <si>
    <t>Donovan</t>
  </si>
  <si>
    <t>Erika</t>
  </si>
  <si>
    <t>Smyth</t>
  </si>
  <si>
    <t>Linda</t>
  </si>
  <si>
    <t>So</t>
  </si>
  <si>
    <t>Jane</t>
  </si>
  <si>
    <t>Jones</t>
  </si>
  <si>
    <t>Lilly</t>
  </si>
  <si>
    <t>Cathleen</t>
  </si>
  <si>
    <t>Steele</t>
  </si>
  <si>
    <t>Christine</t>
  </si>
  <si>
    <t>Mcnamara</t>
  </si>
  <si>
    <t>Grace</t>
  </si>
  <si>
    <t>Smith</t>
  </si>
  <si>
    <t>Lisa</t>
  </si>
  <si>
    <t>Cruz</t>
  </si>
  <si>
    <t>Matthew</t>
  </si>
  <si>
    <t>Foster</t>
  </si>
  <si>
    <t>Thomas</t>
  </si>
  <si>
    <t>Murtagh</t>
  </si>
  <si>
    <t>William</t>
  </si>
  <si>
    <t>Lee</t>
  </si>
  <si>
    <t>Simon</t>
  </si>
  <si>
    <t>Martin</t>
  </si>
  <si>
    <t>James</t>
  </si>
  <si>
    <t>Johnson</t>
  </si>
  <si>
    <t>Anthony</t>
  </si>
  <si>
    <t>Dempsey</t>
  </si>
  <si>
    <t>Griffin</t>
  </si>
  <si>
    <t>John</t>
  </si>
  <si>
    <t>Perini</t>
  </si>
  <si>
    <t>Lynn</t>
  </si>
  <si>
    <t>Alfano</t>
  </si>
  <si>
    <t>Joseph</t>
  </si>
  <si>
    <t>Daniel</t>
  </si>
  <si>
    <t>Barrett</t>
  </si>
  <si>
    <t>Bradley</t>
  </si>
  <si>
    <t>Sullivan</t>
  </si>
  <si>
    <t>Jon</t>
  </si>
  <si>
    <t>Tonna</t>
  </si>
  <si>
    <t>Kasten</t>
  </si>
  <si>
    <t>Stephanie</t>
  </si>
  <si>
    <t>Ramirez</t>
  </si>
  <si>
    <t>Matchett</t>
  </si>
  <si>
    <t>Mario</t>
  </si>
  <si>
    <t>Falit</t>
  </si>
  <si>
    <t>Brooke</t>
  </si>
  <si>
    <t>Meehan</t>
  </si>
  <si>
    <t>Wendy</t>
  </si>
  <si>
    <t>Ford</t>
  </si>
  <si>
    <t>Roger</t>
  </si>
  <si>
    <t>Singh</t>
  </si>
  <si>
    <t>Jessica</t>
  </si>
  <si>
    <t>Gramlich</t>
  </si>
  <si>
    <t>Navdeep Kaur</t>
  </si>
  <si>
    <t>Formatted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</si>
</sst>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F1" workbookViewId="0">
      <selection activeCell="K2" sqref="K2"/>
    </sheetView>
  </sheetViews>
  <sheetFormatPr baseColWidth="10" defaultRowHeight="16" x14ac:dyDescent="0.2"/>
  <cols>
    <col min="1" max="10" width="17.83203125" customWidth="1"/>
    <col min="11" max="11" width="11.1640625" bestFit="1" customWidth="1"/>
    <col min="14" max="14" width="12.664062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109</v>
      </c>
      <c r="I1" s="2" t="s">
        <v>49</v>
      </c>
      <c r="J1" s="2" t="s">
        <v>50</v>
      </c>
      <c r="K1" t="s">
        <v>7</v>
      </c>
      <c r="M1" t="s">
        <v>8</v>
      </c>
      <c r="N1" s="3">
        <f>SUM(K2:K32)</f>
        <v>1726530</v>
      </c>
    </row>
    <row r="2" spans="1:14" x14ac:dyDescent="0.2">
      <c r="A2">
        <v>1131</v>
      </c>
      <c r="B2" t="s">
        <v>25</v>
      </c>
      <c r="C2" t="s">
        <v>22</v>
      </c>
      <c r="D2">
        <v>0</v>
      </c>
      <c r="E2" t="s">
        <v>11</v>
      </c>
      <c r="F2" s="3">
        <v>32550</v>
      </c>
      <c r="G2" s="3">
        <v>63000</v>
      </c>
      <c r="H2" t="str">
        <f>TRIM(PROPER(B2))</f>
        <v>Lisa Cruz</v>
      </c>
      <c r="I2" t="s">
        <v>68</v>
      </c>
      <c r="J2" t="s">
        <v>69</v>
      </c>
      <c r="K2" s="3">
        <f>IF(E2="service",F2,F2+(G2*VLOOKUP(D2,M$5:N$8,2,TRUE)))</f>
        <v>32550</v>
      </c>
      <c r="M2" t="s">
        <v>12</v>
      </c>
      <c r="N2" s="3">
        <f>(N1-(SUM(F2:F32)))</f>
        <v>242280</v>
      </c>
    </row>
    <row r="3" spans="1:14" x14ac:dyDescent="0.2">
      <c r="A3">
        <v>1130</v>
      </c>
      <c r="B3" t="s">
        <v>44</v>
      </c>
      <c r="C3" t="s">
        <v>22</v>
      </c>
      <c r="D3">
        <v>9</v>
      </c>
      <c r="E3" t="s">
        <v>11</v>
      </c>
      <c r="F3" s="3">
        <v>62500</v>
      </c>
      <c r="G3" s="3">
        <v>100000</v>
      </c>
      <c r="H3" t="str">
        <f>TRIM(PROPER(B3))</f>
        <v>Mario Falit</v>
      </c>
      <c r="I3" t="s">
        <v>98</v>
      </c>
      <c r="J3" t="s">
        <v>99</v>
      </c>
      <c r="K3" s="3">
        <f>IF(E3="service",F3,F3+(G3*VLOOKUP(D3,M$5:N$8,2,TRUE)))</f>
        <v>82500</v>
      </c>
    </row>
    <row r="4" spans="1:14" x14ac:dyDescent="0.2">
      <c r="A4">
        <v>1141</v>
      </c>
      <c r="B4" t="s">
        <v>46</v>
      </c>
      <c r="C4" t="s">
        <v>22</v>
      </c>
      <c r="D4">
        <v>1</v>
      </c>
      <c r="E4" t="s">
        <v>11</v>
      </c>
      <c r="F4" s="3">
        <v>71550</v>
      </c>
      <c r="G4" s="3">
        <v>102850</v>
      </c>
      <c r="H4" t="str">
        <f>TRIM(PROPER(B4))</f>
        <v>Wendy Ford</v>
      </c>
      <c r="I4" t="s">
        <v>102</v>
      </c>
      <c r="J4" t="s">
        <v>103</v>
      </c>
      <c r="K4" s="3">
        <f>IF(E4="service",F4,F4+(G4*VLOOKUP(D4,M$5:N$8,2,TRUE)))</f>
        <v>81835</v>
      </c>
      <c r="M4" t="s">
        <v>15</v>
      </c>
      <c r="N4" t="s">
        <v>16</v>
      </c>
    </row>
    <row r="5" spans="1:14" x14ac:dyDescent="0.2">
      <c r="A5">
        <v>1135</v>
      </c>
      <c r="B5" t="s">
        <v>26</v>
      </c>
      <c r="C5" t="s">
        <v>22</v>
      </c>
      <c r="D5">
        <v>0</v>
      </c>
      <c r="E5" t="s">
        <v>11</v>
      </c>
      <c r="F5" s="3">
        <v>32550</v>
      </c>
      <c r="G5" s="3">
        <v>50000</v>
      </c>
      <c r="H5" t="str">
        <f>TRIM(PROPER(B5))</f>
        <v>Matthew Foster</v>
      </c>
      <c r="I5" t="s">
        <v>70</v>
      </c>
      <c r="J5" t="s">
        <v>71</v>
      </c>
      <c r="K5" s="3">
        <f>IF(E5="service",F5,F5+(G5*VLOOKUP(D5,M$5:N$8,2,TRUE)))</f>
        <v>32550</v>
      </c>
      <c r="M5">
        <v>0</v>
      </c>
      <c r="N5" s="1">
        <v>0</v>
      </c>
    </row>
    <row r="6" spans="1:14" x14ac:dyDescent="0.2">
      <c r="A6">
        <v>1112</v>
      </c>
      <c r="B6" t="s">
        <v>28</v>
      </c>
      <c r="C6" t="s">
        <v>22</v>
      </c>
      <c r="D6">
        <v>5</v>
      </c>
      <c r="E6" t="s">
        <v>29</v>
      </c>
      <c r="F6" s="3">
        <v>38350</v>
      </c>
      <c r="G6" s="3">
        <v>0</v>
      </c>
      <c r="H6" t="str">
        <f>TRIM(PROPER(B6))</f>
        <v>William Lee</v>
      </c>
      <c r="I6" t="s">
        <v>74</v>
      </c>
      <c r="J6" t="s">
        <v>75</v>
      </c>
      <c r="K6" s="3">
        <f>IF(E6="service",F6,F6+(G6*VLOOKUP(D6,M$5:N$8,2,TRUE)))</f>
        <v>38350</v>
      </c>
      <c r="M6">
        <v>1</v>
      </c>
      <c r="N6" s="1">
        <v>0.1</v>
      </c>
    </row>
    <row r="7" spans="1:14" x14ac:dyDescent="0.2">
      <c r="A7">
        <v>1137</v>
      </c>
      <c r="B7" t="s">
        <v>43</v>
      </c>
      <c r="C7" t="s">
        <v>22</v>
      </c>
      <c r="D7">
        <v>1</v>
      </c>
      <c r="E7" t="s">
        <v>11</v>
      </c>
      <c r="F7" s="3">
        <v>61550</v>
      </c>
      <c r="G7" s="3">
        <v>102850</v>
      </c>
      <c r="H7" t="str">
        <f>TRIM(PROPER(B7))</f>
        <v>Jane Matchett</v>
      </c>
      <c r="I7" t="s">
        <v>59</v>
      </c>
      <c r="J7" t="s">
        <v>97</v>
      </c>
      <c r="K7" s="3">
        <f>IF(E7="service",F7,F7+(G7*VLOOKUP(D7,M$5:N$8,2,TRUE)))</f>
        <v>71835</v>
      </c>
      <c r="M7">
        <v>2</v>
      </c>
      <c r="N7" s="1">
        <v>0.15</v>
      </c>
    </row>
    <row r="8" spans="1:14" x14ac:dyDescent="0.2">
      <c r="A8">
        <v>1121</v>
      </c>
      <c r="B8" t="s">
        <v>45</v>
      </c>
      <c r="C8" t="s">
        <v>22</v>
      </c>
      <c r="D8">
        <v>1</v>
      </c>
      <c r="E8" t="s">
        <v>11</v>
      </c>
      <c r="F8" s="3">
        <v>71550</v>
      </c>
      <c r="G8" s="3">
        <v>102850</v>
      </c>
      <c r="H8" t="str">
        <f>TRIM(PROPER(B8))</f>
        <v>Brooke Meehan</v>
      </c>
      <c r="I8" t="s">
        <v>100</v>
      </c>
      <c r="J8" t="s">
        <v>101</v>
      </c>
      <c r="K8" s="3">
        <f>IF(E8="service",F8,F8+(G8*VLOOKUP(D8,M$5:N$8,2,TRUE)))</f>
        <v>81835</v>
      </c>
      <c r="M8">
        <v>3</v>
      </c>
      <c r="N8" s="1">
        <v>0.2</v>
      </c>
    </row>
    <row r="9" spans="1:14" x14ac:dyDescent="0.2">
      <c r="A9">
        <v>1139</v>
      </c>
      <c r="B9" t="s">
        <v>27</v>
      </c>
      <c r="C9" t="s">
        <v>22</v>
      </c>
      <c r="D9">
        <v>0</v>
      </c>
      <c r="E9" t="s">
        <v>11</v>
      </c>
      <c r="F9" s="3">
        <v>32550</v>
      </c>
      <c r="G9" s="3">
        <v>58000</v>
      </c>
      <c r="H9" t="str">
        <f>TRIM(PROPER(B9))</f>
        <v>Thomas Murtagh</v>
      </c>
      <c r="I9" t="s">
        <v>72</v>
      </c>
      <c r="J9" t="s">
        <v>73</v>
      </c>
      <c r="K9" s="3">
        <f>IF(E9="service",F9,F9+(G9*VLOOKUP(D9,M$5:N$8,2,TRUE)))</f>
        <v>32550</v>
      </c>
    </row>
    <row r="10" spans="1:14" x14ac:dyDescent="0.2">
      <c r="A10">
        <v>1115</v>
      </c>
      <c r="B10" t="s">
        <v>24</v>
      </c>
      <c r="C10" t="s">
        <v>22</v>
      </c>
      <c r="D10">
        <v>0</v>
      </c>
      <c r="E10" t="s">
        <v>11</v>
      </c>
      <c r="F10" s="3">
        <v>82550</v>
      </c>
      <c r="G10" s="3">
        <v>75000</v>
      </c>
      <c r="H10" t="str">
        <f>TRIM(PROPER(B10))</f>
        <v>Grace Smith</v>
      </c>
      <c r="I10" t="s">
        <v>66</v>
      </c>
      <c r="J10" t="s">
        <v>67</v>
      </c>
      <c r="K10" s="3">
        <f>IF(E10="service",F10,F10+(G10*VLOOKUP(D10,M$5:N$8,2,TRUE)))</f>
        <v>82550</v>
      </c>
      <c r="M10" t="s">
        <v>108</v>
      </c>
    </row>
    <row r="11" spans="1:14" x14ac:dyDescent="0.2">
      <c r="A11">
        <v>1123</v>
      </c>
      <c r="B11" t="s">
        <v>21</v>
      </c>
      <c r="C11" t="s">
        <v>22</v>
      </c>
      <c r="D11">
        <v>0</v>
      </c>
      <c r="E11" t="s">
        <v>11</v>
      </c>
      <c r="F11" s="3">
        <v>32550</v>
      </c>
      <c r="G11" s="3">
        <v>75000</v>
      </c>
      <c r="H11" t="str">
        <f>TRIM(PROPER(B11))</f>
        <v>Cathleen Steele</v>
      </c>
      <c r="I11" t="s">
        <v>62</v>
      </c>
      <c r="J11" t="s">
        <v>63</v>
      </c>
      <c r="K11" s="3">
        <f>IF(E11="service",F11,F11+(G11*VLOOKUP(D11,M$5:N$8,2,TRUE)))</f>
        <v>32550</v>
      </c>
    </row>
    <row r="12" spans="1:14" x14ac:dyDescent="0.2">
      <c r="A12">
        <v>1128</v>
      </c>
      <c r="B12" t="s">
        <v>33</v>
      </c>
      <c r="C12" t="s">
        <v>31</v>
      </c>
      <c r="D12">
        <v>5</v>
      </c>
      <c r="E12" t="s">
        <v>29</v>
      </c>
      <c r="F12" s="3">
        <v>38350</v>
      </c>
      <c r="G12" s="3">
        <v>0</v>
      </c>
      <c r="H12" t="str">
        <f>TRIM(PROPER(B12))</f>
        <v>Anthony Dempsey</v>
      </c>
      <c r="I12" t="s">
        <v>80</v>
      </c>
      <c r="J12" t="s">
        <v>81</v>
      </c>
      <c r="K12" s="3">
        <f>IF(E12="service",F12,F12+(G12*VLOOKUP(D12,M$5:N$8,2,TRUE)))</f>
        <v>38350</v>
      </c>
    </row>
    <row r="13" spans="1:14" x14ac:dyDescent="0.2">
      <c r="A13">
        <v>1125</v>
      </c>
      <c r="B13" t="s">
        <v>48</v>
      </c>
      <c r="C13" t="s">
        <v>31</v>
      </c>
      <c r="D13">
        <v>1</v>
      </c>
      <c r="E13" t="s">
        <v>11</v>
      </c>
      <c r="F13" s="3">
        <v>91550</v>
      </c>
      <c r="G13" s="3">
        <v>102850</v>
      </c>
      <c r="H13" t="str">
        <f>TRIM(PROPER(B13))</f>
        <v>Jessica Gramlich</v>
      </c>
      <c r="I13" t="s">
        <v>106</v>
      </c>
      <c r="J13" t="s">
        <v>107</v>
      </c>
      <c r="K13" s="3">
        <f>IF(E13="service",F13,F13+(G13*VLOOKUP(D13,M$5:N$8,2,TRUE)))</f>
        <v>101835</v>
      </c>
    </row>
    <row r="14" spans="1:14" x14ac:dyDescent="0.2">
      <c r="A14">
        <v>1114</v>
      </c>
      <c r="B14" t="s">
        <v>32</v>
      </c>
      <c r="C14" t="s">
        <v>31</v>
      </c>
      <c r="D14">
        <v>9</v>
      </c>
      <c r="E14" t="s">
        <v>11</v>
      </c>
      <c r="F14" s="3">
        <v>52500</v>
      </c>
      <c r="G14" s="3">
        <v>100000</v>
      </c>
      <c r="H14" t="str">
        <f>TRIM(PROPER(B14))</f>
        <v>James Johnson</v>
      </c>
      <c r="I14" t="s">
        <v>78</v>
      </c>
      <c r="J14" t="s">
        <v>79</v>
      </c>
      <c r="K14" s="3">
        <f>IF(E14="service",F14,F14+(G14*VLOOKUP(D14,M$5:N$8,2,TRUE)))</f>
        <v>72500</v>
      </c>
    </row>
    <row r="15" spans="1:14" x14ac:dyDescent="0.2">
      <c r="A15">
        <v>1120</v>
      </c>
      <c r="B15" t="s">
        <v>34</v>
      </c>
      <c r="C15" t="s">
        <v>31</v>
      </c>
      <c r="D15">
        <v>5</v>
      </c>
      <c r="E15" t="s">
        <v>29</v>
      </c>
      <c r="F15" s="3">
        <v>38350</v>
      </c>
      <c r="G15" s="3">
        <v>0</v>
      </c>
      <c r="H15" t="str">
        <f>TRIM(PROPER(B15))</f>
        <v>Griffin Lee</v>
      </c>
      <c r="I15" t="s">
        <v>82</v>
      </c>
      <c r="J15" t="s">
        <v>75</v>
      </c>
      <c r="K15" s="3">
        <f>IF(E15="service",F15,F15+(G15*VLOOKUP(D15,M$5:N$8,2,TRUE)))</f>
        <v>38350</v>
      </c>
    </row>
    <row r="16" spans="1:14" x14ac:dyDescent="0.2">
      <c r="A16">
        <v>1116</v>
      </c>
      <c r="B16" t="s">
        <v>30</v>
      </c>
      <c r="C16" t="s">
        <v>31</v>
      </c>
      <c r="D16">
        <v>5</v>
      </c>
      <c r="E16" t="s">
        <v>29</v>
      </c>
      <c r="F16" s="3">
        <v>38350</v>
      </c>
      <c r="G16" s="3">
        <v>0</v>
      </c>
      <c r="H16" t="str">
        <f>TRIM(PROPER(B16))</f>
        <v>Simon Martin</v>
      </c>
      <c r="I16" t="s">
        <v>76</v>
      </c>
      <c r="J16" t="s">
        <v>77</v>
      </c>
      <c r="K16" s="3">
        <f>IF(E16="service",F16,F16+(G16*VLOOKUP(D16,M$5:N$8,2,TRUE)))</f>
        <v>38350</v>
      </c>
    </row>
    <row r="17" spans="1:11" x14ac:dyDescent="0.2">
      <c r="A17">
        <v>1134</v>
      </c>
      <c r="B17" t="s">
        <v>47</v>
      </c>
      <c r="C17" t="s">
        <v>31</v>
      </c>
      <c r="D17">
        <v>9</v>
      </c>
      <c r="E17" t="s">
        <v>11</v>
      </c>
      <c r="F17" s="3">
        <v>85500</v>
      </c>
      <c r="G17" s="3">
        <v>100000</v>
      </c>
      <c r="H17" t="str">
        <f>TRIM(PROPER(B17))</f>
        <v>Roger Singh</v>
      </c>
      <c r="I17" t="s">
        <v>104</v>
      </c>
      <c r="J17" t="s">
        <v>105</v>
      </c>
      <c r="K17" s="3">
        <f>IF(E17="service",F17,F17+(G17*VLOOKUP(D17,M$5:N$8,2,TRUE)))</f>
        <v>105500</v>
      </c>
    </row>
    <row r="18" spans="1:11" x14ac:dyDescent="0.2">
      <c r="A18">
        <v>1122</v>
      </c>
      <c r="B18" t="s">
        <v>38</v>
      </c>
      <c r="C18" t="s">
        <v>18</v>
      </c>
      <c r="D18">
        <v>9</v>
      </c>
      <c r="E18" t="s">
        <v>11</v>
      </c>
      <c r="F18" s="3">
        <v>52500</v>
      </c>
      <c r="G18" s="3">
        <v>100000</v>
      </c>
      <c r="H18" t="str">
        <f>TRIM(PROPER(B18))</f>
        <v>Daniel Barrett</v>
      </c>
      <c r="I18" t="s">
        <v>88</v>
      </c>
      <c r="J18" t="s">
        <v>89</v>
      </c>
      <c r="K18" s="3">
        <f>IF(E18="service",F18,F18+(G18*VLOOKUP(D18,M$5:N$8,2,TRUE)))</f>
        <v>72500</v>
      </c>
    </row>
    <row r="19" spans="1:11" x14ac:dyDescent="0.2">
      <c r="A19">
        <v>1111</v>
      </c>
      <c r="B19" t="s">
        <v>19</v>
      </c>
      <c r="C19" t="s">
        <v>18</v>
      </c>
      <c r="D19">
        <v>0</v>
      </c>
      <c r="E19" t="s">
        <v>11</v>
      </c>
      <c r="F19" s="3">
        <v>32550</v>
      </c>
      <c r="G19" s="3">
        <v>90000</v>
      </c>
      <c r="H19" t="str">
        <f>TRIM(PROPER(B19))</f>
        <v>Jane Jones</v>
      </c>
      <c r="I19" t="s">
        <v>59</v>
      </c>
      <c r="J19" t="s">
        <v>60</v>
      </c>
      <c r="K19" s="3">
        <f>IF(E19="service",F19,F19+(G19*VLOOKUP(D19,M$5:N$8,2,TRUE)))</f>
        <v>32550</v>
      </c>
    </row>
    <row r="20" spans="1:11" x14ac:dyDescent="0.2">
      <c r="A20">
        <v>1119</v>
      </c>
      <c r="B20" t="s">
        <v>20</v>
      </c>
      <c r="C20" t="s">
        <v>18</v>
      </c>
      <c r="D20">
        <v>0</v>
      </c>
      <c r="E20" t="s">
        <v>11</v>
      </c>
      <c r="F20" s="3">
        <v>32550</v>
      </c>
      <c r="G20" s="3">
        <v>50000</v>
      </c>
      <c r="H20" t="str">
        <f>TRIM(PROPER(B20))</f>
        <v>Lilly Jones</v>
      </c>
      <c r="I20" t="s">
        <v>61</v>
      </c>
      <c r="J20" t="s">
        <v>60</v>
      </c>
      <c r="K20" s="3">
        <f>IF(E20="service",F20,F20+(G20*VLOOKUP(D20,M$5:N$8,2,TRUE)))</f>
        <v>32550</v>
      </c>
    </row>
    <row r="21" spans="1:11" x14ac:dyDescent="0.2">
      <c r="A21">
        <v>1142</v>
      </c>
      <c r="B21" t="s">
        <v>41</v>
      </c>
      <c r="C21" t="s">
        <v>18</v>
      </c>
      <c r="D21">
        <v>9</v>
      </c>
      <c r="E21" t="s">
        <v>11</v>
      </c>
      <c r="F21" s="3">
        <v>52500</v>
      </c>
      <c r="G21" s="3">
        <v>100000</v>
      </c>
      <c r="H21" t="str">
        <f>TRIM(PROPER(B21))</f>
        <v>Joseph Kasten</v>
      </c>
      <c r="I21" t="s">
        <v>87</v>
      </c>
      <c r="J21" t="s">
        <v>94</v>
      </c>
      <c r="K21" s="3">
        <f>IF(E21="service",F21,F21+(G21*VLOOKUP(D21,M$5:N$8,2,TRUE)))</f>
        <v>72500</v>
      </c>
    </row>
    <row r="22" spans="1:11" x14ac:dyDescent="0.2">
      <c r="A22">
        <v>1118</v>
      </c>
      <c r="B22" t="s">
        <v>37</v>
      </c>
      <c r="C22" t="s">
        <v>18</v>
      </c>
      <c r="D22">
        <v>9</v>
      </c>
      <c r="E22" t="s">
        <v>11</v>
      </c>
      <c r="F22" s="3">
        <v>52500</v>
      </c>
      <c r="G22" s="3">
        <v>100000</v>
      </c>
      <c r="H22" t="str">
        <f>TRIM(PROPER(B22))</f>
        <v>Joseph Lilly</v>
      </c>
      <c r="I22" t="s">
        <v>87</v>
      </c>
      <c r="J22" t="s">
        <v>61</v>
      </c>
      <c r="K22" s="3">
        <f>IF(E22="service",F22,F22+(G22*VLOOKUP(D22,M$5:N$8,2,TRUE)))</f>
        <v>72500</v>
      </c>
    </row>
    <row r="23" spans="1:11" x14ac:dyDescent="0.2">
      <c r="A23">
        <v>1127</v>
      </c>
      <c r="B23" t="s">
        <v>23</v>
      </c>
      <c r="C23" t="s">
        <v>18</v>
      </c>
      <c r="D23">
        <v>0</v>
      </c>
      <c r="E23" t="s">
        <v>11</v>
      </c>
      <c r="F23" s="3">
        <v>32550</v>
      </c>
      <c r="G23" s="3">
        <v>75000</v>
      </c>
      <c r="H23" t="str">
        <f>TRIM(PROPER(B23))</f>
        <v>Christine Mcnamara</v>
      </c>
      <c r="I23" t="s">
        <v>64</v>
      </c>
      <c r="J23" t="s">
        <v>65</v>
      </c>
      <c r="K23" s="3">
        <f>IF(E23="service",F23,F23+(G23*VLOOKUP(D23,M$5:N$8,2,TRUE)))</f>
        <v>32550</v>
      </c>
    </row>
    <row r="24" spans="1:11" x14ac:dyDescent="0.2">
      <c r="A24">
        <v>1132</v>
      </c>
      <c r="B24" t="s">
        <v>42</v>
      </c>
      <c r="C24" t="s">
        <v>18</v>
      </c>
      <c r="D24">
        <v>5</v>
      </c>
      <c r="E24" t="s">
        <v>29</v>
      </c>
      <c r="F24" s="3">
        <v>58350</v>
      </c>
      <c r="G24" s="3">
        <v>0</v>
      </c>
      <c r="H24" t="str">
        <f>TRIM(PROPER(B24))</f>
        <v>Stephanie Ramirez</v>
      </c>
      <c r="I24" t="s">
        <v>95</v>
      </c>
      <c r="J24" t="s">
        <v>96</v>
      </c>
      <c r="K24" s="3">
        <f>IF(E24="service",F24,F24+(G24*VLOOKUP(D24,M$5:N$8,2,TRUE)))</f>
        <v>58350</v>
      </c>
    </row>
    <row r="25" spans="1:11" x14ac:dyDescent="0.2">
      <c r="A25">
        <v>1133</v>
      </c>
      <c r="B25" t="s">
        <v>17</v>
      </c>
      <c r="C25" t="s">
        <v>18</v>
      </c>
      <c r="D25">
        <v>1</v>
      </c>
      <c r="E25" t="s">
        <v>11</v>
      </c>
      <c r="F25" s="3">
        <v>31550</v>
      </c>
      <c r="G25" s="3">
        <v>102850</v>
      </c>
      <c r="H25" t="str">
        <f>TRIM(PROPER(B25))</f>
        <v>Linda So</v>
      </c>
      <c r="I25" t="s">
        <v>57</v>
      </c>
      <c r="J25" t="s">
        <v>58</v>
      </c>
      <c r="K25" s="3">
        <f>IF(E25="service",F25,F25+(G25*VLOOKUP(D25,M$5:N$8,2,TRUE)))</f>
        <v>41835</v>
      </c>
    </row>
    <row r="26" spans="1:11" x14ac:dyDescent="0.2">
      <c r="A26">
        <v>1126</v>
      </c>
      <c r="B26" t="s">
        <v>39</v>
      </c>
      <c r="C26" t="s">
        <v>18</v>
      </c>
      <c r="D26">
        <v>9</v>
      </c>
      <c r="E26" t="s">
        <v>11</v>
      </c>
      <c r="F26" s="3">
        <v>52500</v>
      </c>
      <c r="G26" s="3">
        <v>100000</v>
      </c>
      <c r="H26" t="str">
        <f>TRIM(PROPER(B26))</f>
        <v>Bradley Sullivan</v>
      </c>
      <c r="I26" t="s">
        <v>90</v>
      </c>
      <c r="J26" t="s">
        <v>91</v>
      </c>
      <c r="K26" s="3">
        <f>IF(E26="service",F26,F26+(G26*VLOOKUP(D26,M$5:N$8,2,TRUE)))</f>
        <v>72500</v>
      </c>
    </row>
    <row r="27" spans="1:11" x14ac:dyDescent="0.2">
      <c r="A27">
        <v>1138</v>
      </c>
      <c r="B27" t="s">
        <v>40</v>
      </c>
      <c r="C27" t="s">
        <v>18</v>
      </c>
      <c r="D27">
        <v>9</v>
      </c>
      <c r="E27" t="s">
        <v>11</v>
      </c>
      <c r="F27" s="3">
        <v>52500</v>
      </c>
      <c r="G27" s="3">
        <v>100000</v>
      </c>
      <c r="H27" t="str">
        <f>TRIM(PROPER(B27))</f>
        <v>Jon Tonna</v>
      </c>
      <c r="I27" t="s">
        <v>92</v>
      </c>
      <c r="J27" t="s">
        <v>93</v>
      </c>
      <c r="K27" s="3">
        <f>IF(E27="service",F27,F27+(G27*VLOOKUP(D27,M$5:N$8,2,TRUE)))</f>
        <v>72500</v>
      </c>
    </row>
    <row r="28" spans="1:11" x14ac:dyDescent="0.2">
      <c r="A28">
        <v>1140</v>
      </c>
      <c r="B28" t="s">
        <v>36</v>
      </c>
      <c r="C28" t="s">
        <v>10</v>
      </c>
      <c r="D28">
        <v>5</v>
      </c>
      <c r="E28" t="s">
        <v>29</v>
      </c>
      <c r="F28" s="3">
        <v>38350</v>
      </c>
      <c r="G28" s="3">
        <v>0</v>
      </c>
      <c r="H28" t="str">
        <f>TRIM(PROPER(B28))</f>
        <v>Lynn Alfano</v>
      </c>
      <c r="I28" t="s">
        <v>85</v>
      </c>
      <c r="J28" t="s">
        <v>86</v>
      </c>
      <c r="K28" s="3">
        <f>IF(E28="service",F28,F28+(G28*VLOOKUP(D28,M$5:N$8,2,TRUE)))</f>
        <v>38350</v>
      </c>
    </row>
    <row r="29" spans="1:11" x14ac:dyDescent="0.2">
      <c r="A29">
        <v>1117</v>
      </c>
      <c r="B29" t="s">
        <v>13</v>
      </c>
      <c r="C29" t="s">
        <v>10</v>
      </c>
      <c r="D29">
        <v>1</v>
      </c>
      <c r="E29" t="s">
        <v>11</v>
      </c>
      <c r="F29" s="3">
        <v>31550</v>
      </c>
      <c r="G29" s="3">
        <v>102850</v>
      </c>
      <c r="H29" t="str">
        <f>TRIM(PROPER(B29))</f>
        <v>Madeline Donovan</v>
      </c>
      <c r="I29" t="s">
        <v>53</v>
      </c>
      <c r="J29" t="s">
        <v>54</v>
      </c>
      <c r="K29" s="3">
        <f>IF(E29="service",F29,F29+(G29*VLOOKUP(D29,M$5:N$8,2,TRUE)))</f>
        <v>41835</v>
      </c>
    </row>
    <row r="30" spans="1:11" x14ac:dyDescent="0.2">
      <c r="A30">
        <v>1113</v>
      </c>
      <c r="B30" t="s">
        <v>9</v>
      </c>
      <c r="C30" t="s">
        <v>10</v>
      </c>
      <c r="D30">
        <v>1</v>
      </c>
      <c r="E30" t="s">
        <v>11</v>
      </c>
      <c r="F30" s="3">
        <v>31550</v>
      </c>
      <c r="G30" s="3">
        <v>102850</v>
      </c>
      <c r="H30" t="str">
        <f>TRIM(PROPER(B30))</f>
        <v>Amanda Kaur</v>
      </c>
      <c r="I30" t="s">
        <v>51</v>
      </c>
      <c r="J30" t="s">
        <v>52</v>
      </c>
      <c r="K30" s="3">
        <f>IF(E30="service",F30,F30+(G30*VLOOKUP(D30,M$5:N$8,2,TRUE)))</f>
        <v>41835</v>
      </c>
    </row>
    <row r="31" spans="1:11" x14ac:dyDescent="0.2">
      <c r="A31">
        <v>1136</v>
      </c>
      <c r="B31" t="s">
        <v>35</v>
      </c>
      <c r="C31" t="s">
        <v>10</v>
      </c>
      <c r="D31">
        <v>5</v>
      </c>
      <c r="E31" t="s">
        <v>29</v>
      </c>
      <c r="F31" s="3">
        <v>38350</v>
      </c>
      <c r="G31" s="3">
        <v>0</v>
      </c>
      <c r="H31" t="str">
        <f>TRIM(PROPER(B31))</f>
        <v>John Perini</v>
      </c>
      <c r="I31" t="s">
        <v>83</v>
      </c>
      <c r="J31" t="s">
        <v>84</v>
      </c>
      <c r="K31" s="3">
        <f>IF(E31="service",F31,F31+(G31*VLOOKUP(D31,M$5:N$8,2,TRUE)))</f>
        <v>38350</v>
      </c>
    </row>
    <row r="32" spans="1:11" x14ac:dyDescent="0.2">
      <c r="A32">
        <v>1129</v>
      </c>
      <c r="B32" t="s">
        <v>14</v>
      </c>
      <c r="C32" t="s">
        <v>10</v>
      </c>
      <c r="D32">
        <v>1</v>
      </c>
      <c r="E32" t="s">
        <v>11</v>
      </c>
      <c r="F32" s="3">
        <v>31550</v>
      </c>
      <c r="G32" s="3">
        <v>102850</v>
      </c>
      <c r="H32" t="str">
        <f>TRIM(PROPER(B32))</f>
        <v>Erika Smyth</v>
      </c>
      <c r="I32" t="s">
        <v>55</v>
      </c>
      <c r="J32" t="s">
        <v>56</v>
      </c>
      <c r="K32" s="3">
        <f>IF(E32="service",F32,F32+(G32*VLOOKUP(D32,M$5:N$8,2,TRUE)))</f>
        <v>41835</v>
      </c>
    </row>
    <row r="33" spans="9:9" x14ac:dyDescent="0.2">
      <c r="I33" t="str">
        <f>TRIM(PROPER(B33))</f>
        <v/>
      </c>
    </row>
  </sheetData>
  <sortState xmlns:xlrd2="http://schemas.microsoft.com/office/spreadsheetml/2017/richdata2" ref="A2:K33">
    <sortCondition ref="C2:C33"/>
    <sortCondition ref="J2:J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3 Payroll Data_F22-2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2022-09-15T19:02:33Z</dcterms:created>
  <dcterms:modified xsi:type="dcterms:W3CDTF">2022-09-18T06:24:09Z</dcterms:modified>
  <cp:category/>
</cp:coreProperties>
</file>