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firstSheet="7" activeTab="12"/>
  </bookViews>
  <sheets>
    <sheet name="Cell Refrencing" sheetId="7" r:id="rId1"/>
    <sheet name="Sum" sheetId="8" r:id="rId2"/>
    <sheet name="Date Function" sheetId="9" r:id="rId3"/>
    <sheet name="Class Practice 1 " sheetId="1" r:id="rId4"/>
    <sheet name="Class Practice 1  (2)" sheetId="10" r:id="rId5"/>
    <sheet name="Class Practice 2" sheetId="2" r:id="rId6"/>
    <sheet name="Class Practice 2 (2)" sheetId="11" r:id="rId7"/>
    <sheet name="Class Practice 3" sheetId="3" r:id="rId8"/>
    <sheet name="Class Practice 3 (2)" sheetId="12" r:id="rId9"/>
    <sheet name="Class Practice 4" sheetId="4" r:id="rId10"/>
    <sheet name="Class Practice 5" sheetId="5" r:id="rId11"/>
    <sheet name="Class Practice 6" sheetId="6" r:id="rId12"/>
    <sheet name="Class Practice 6 (2)" sheetId="13" r:id="rId13"/>
  </sheets>
  <definedNames>
    <definedName name="_xlnm._FilterDatabase" localSheetId="11" hidden="1">'Class Practice 6'!$B$50:$J$55</definedName>
    <definedName name="_xlnm._FilterDatabase" localSheetId="12" hidden="1">'Class Practice 6 (2)'!$B$50:$J$56</definedName>
  </definedNames>
  <calcPr calcId="144525"/>
</workbook>
</file>

<file path=xl/sharedStrings.xml><?xml version="1.0" encoding="utf-8"?>
<sst xmlns="http://schemas.openxmlformats.org/spreadsheetml/2006/main" count="802" uniqueCount="273">
  <si>
    <t>Relative Refrencing</t>
  </si>
  <si>
    <t>Absolute Refrencing</t>
  </si>
  <si>
    <t>Discount</t>
  </si>
  <si>
    <t>$$</t>
  </si>
  <si>
    <t>SNO</t>
  </si>
  <si>
    <t>Product</t>
  </si>
  <si>
    <t>Price</t>
  </si>
  <si>
    <t>Discount Value</t>
  </si>
  <si>
    <t>New Price</t>
  </si>
  <si>
    <t>After Event</t>
  </si>
  <si>
    <t>Sting</t>
  </si>
  <si>
    <t>Noodles</t>
  </si>
  <si>
    <t>Vada Pav</t>
  </si>
  <si>
    <t>Dosa</t>
  </si>
  <si>
    <t>Chole Bhature</t>
  </si>
  <si>
    <t>Grilled Sandvich</t>
  </si>
  <si>
    <t>Halwa</t>
  </si>
  <si>
    <t>Numbers</t>
  </si>
  <si>
    <t>Running Total</t>
  </si>
  <si>
    <t>Running Multiplication</t>
  </si>
  <si>
    <t>A</t>
  </si>
  <si>
    <t>B</t>
  </si>
  <si>
    <t>by selecting val one by one</t>
  </si>
  <si>
    <t>C</t>
  </si>
  <si>
    <t>By sum formula</t>
  </si>
  <si>
    <t>D</t>
  </si>
  <si>
    <t>Now Date</t>
  </si>
  <si>
    <t>Today</t>
  </si>
  <si>
    <t>Day</t>
  </si>
  <si>
    <t>Month</t>
  </si>
  <si>
    <t>Year</t>
  </si>
  <si>
    <t>Time</t>
  </si>
  <si>
    <t>Hour</t>
  </si>
  <si>
    <t>Minute</t>
  </si>
  <si>
    <t>Seconds</t>
  </si>
  <si>
    <t xml:space="preserve"> </t>
  </si>
  <si>
    <t>Fill the table - 11th Class Section A,B,C, have scored 60 marks in all subjects</t>
  </si>
  <si>
    <t>Fill the table - 9th Class Section A,B,C, have scored same marks in English as they have for Hindi</t>
  </si>
  <si>
    <t>Fill the table - 12th Class Section A,B,C, have scored 50 marks in all subjects</t>
  </si>
  <si>
    <t>Fill the table - 10th Class Section A,B,C, have scored 20 marks in all subjects</t>
  </si>
  <si>
    <t xml:space="preserve">Class </t>
  </si>
  <si>
    <t>Subject</t>
  </si>
  <si>
    <t>Section A</t>
  </si>
  <si>
    <t>Section B</t>
  </si>
  <si>
    <t>Section C</t>
  </si>
  <si>
    <t>Exam Date</t>
  </si>
  <si>
    <t>Exam Time</t>
  </si>
  <si>
    <t>Total Marks</t>
  </si>
  <si>
    <t>Sum IF</t>
  </si>
  <si>
    <t>Avg for sec a</t>
  </si>
  <si>
    <t>Avg for sec b</t>
  </si>
  <si>
    <t>Avg for sec c</t>
  </si>
  <si>
    <t>Modulus</t>
  </si>
  <si>
    <t>11Th</t>
  </si>
  <si>
    <t>Maths</t>
  </si>
  <si>
    <t>Sci</t>
  </si>
  <si>
    <t>Arts</t>
  </si>
  <si>
    <t>Comm.</t>
  </si>
  <si>
    <t>9th</t>
  </si>
  <si>
    <t>Hindi</t>
  </si>
  <si>
    <t>English</t>
  </si>
  <si>
    <t>12th</t>
  </si>
  <si>
    <t>10th</t>
  </si>
  <si>
    <t>Subjects</t>
  </si>
  <si>
    <t xml:space="preserve">Maths </t>
  </si>
  <si>
    <t>count (only works for number)</t>
  </si>
  <si>
    <t>Count Any</t>
  </si>
  <si>
    <t>Count Blank</t>
  </si>
  <si>
    <t>num1</t>
  </si>
  <si>
    <t>num2</t>
  </si>
  <si>
    <t>Manual Sum Product</t>
  </si>
  <si>
    <t>By Formulla</t>
  </si>
  <si>
    <t>Total Marks &gt; 100</t>
  </si>
  <si>
    <t>Maths Marks &gt; 50</t>
  </si>
  <si>
    <t>4 divide by 2 reminder is 2 same mod / modulus function do</t>
  </si>
  <si>
    <t>num3</t>
  </si>
  <si>
    <t>By Formula</t>
  </si>
  <si>
    <t>Random Numbers between 1 to 5</t>
  </si>
  <si>
    <t>Modulus (Reminder)</t>
  </si>
  <si>
    <t>count any</t>
  </si>
  <si>
    <t>count blank</t>
  </si>
  <si>
    <t>Normal Sum</t>
  </si>
  <si>
    <t>Product Sum  Single</t>
  </si>
  <si>
    <t>Question 1</t>
  </si>
  <si>
    <t>We are given with Fictious Airport Data</t>
  </si>
  <si>
    <t>Suppose all flights take off at the current time, fill Flight landing Time</t>
  </si>
  <si>
    <t>Also fill Total cost of the passenger Flight is (Cost/Passenger + Cost/Passenger*Premium Price) multiplied by Total number of Passengers</t>
  </si>
  <si>
    <t>Fill the Rounded off price with ROUNDOFF Function</t>
  </si>
  <si>
    <t>Flight No.</t>
  </si>
  <si>
    <t>Source</t>
  </si>
  <si>
    <t>Destination</t>
  </si>
  <si>
    <t>Length</t>
  </si>
  <si>
    <t>Flight Duration</t>
  </si>
  <si>
    <t>Take-Off Time</t>
  </si>
  <si>
    <t>Landing Time</t>
  </si>
  <si>
    <t>Passengers</t>
  </si>
  <si>
    <t>Cost/Passenger</t>
  </si>
  <si>
    <t>Premium Price</t>
  </si>
  <si>
    <t>Total Cost</t>
  </si>
  <si>
    <t>Rounded OFF</t>
  </si>
  <si>
    <t>Nagpur</t>
  </si>
  <si>
    <t>New Delhi</t>
  </si>
  <si>
    <t>Mumbai</t>
  </si>
  <si>
    <t>Bangalore</t>
  </si>
  <si>
    <t>Bhopal</t>
  </si>
  <si>
    <t>Indore</t>
  </si>
  <si>
    <t>Delhi</t>
  </si>
  <si>
    <t>Patna</t>
  </si>
  <si>
    <t>Hyderabad</t>
  </si>
  <si>
    <t>Goa</t>
  </si>
  <si>
    <t>Question 2</t>
  </si>
  <si>
    <t>Total Cost of all the Flights</t>
  </si>
  <si>
    <t>Question 3</t>
  </si>
  <si>
    <t>Maximum Costing Flight</t>
  </si>
  <si>
    <t>Question 4</t>
  </si>
  <si>
    <t>Minimum Costing Flight</t>
  </si>
  <si>
    <t>Question 5</t>
  </si>
  <si>
    <t>Substitute Mumbai to Nagpur</t>
  </si>
  <si>
    <t>I am going to Mumbai to Goa</t>
  </si>
  <si>
    <t>Question 6</t>
  </si>
  <si>
    <t>Convert all Sources to Upper case</t>
  </si>
  <si>
    <t>Question 7</t>
  </si>
  <si>
    <t>All Destination to Lower Case</t>
  </si>
  <si>
    <t>Question 8</t>
  </si>
  <si>
    <t>Identify Character Length of all the Sources from B4 to B10</t>
  </si>
  <si>
    <t>Question 9</t>
  </si>
  <si>
    <t>Identify Max and Min length of Destination Character from C4 to C10</t>
  </si>
  <si>
    <t>Question 10</t>
  </si>
  <si>
    <t>Make a New Column and combine "Source - Destination"  by Concat</t>
  </si>
  <si>
    <t>Short-Destination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</si>
  <si>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</si>
  <si>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</si>
  <si>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</si>
  <si>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</si>
  <si>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</si>
  <si>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</si>
  <si>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</si>
  <si>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</si>
  <si>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</si>
  <si>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Please do below Steps to practice Conditional Formatting, After every Step use clear formatting and start Afresh</t>
  </si>
  <si>
    <t>Hightlight Cells (Column A) with values greater than 55</t>
  </si>
  <si>
    <t>Apply Data bars gradient fill in 1st column</t>
  </si>
  <si>
    <t>Use less than , highlight cells with values less than 40</t>
  </si>
  <si>
    <t>Apply Data bars Solid fill in second column</t>
  </si>
  <si>
    <t>Hightlight cells with values in between 20-40</t>
  </si>
  <si>
    <t>Use Icon Set Arrows in third column</t>
  </si>
  <si>
    <t>Highlight cell that contains Monday</t>
  </si>
  <si>
    <t>Use Icon Set Mobile Tower Icon in 4th column</t>
  </si>
  <si>
    <t>Highlight Dates that will occur in Next week</t>
  </si>
  <si>
    <t>Use Color Scales in 5th column</t>
  </si>
  <si>
    <t>Use Text to identify duplicate values</t>
  </si>
  <si>
    <t>use Text to identify unique value</t>
  </si>
  <si>
    <t>On column C &amp; D, apply Top and Bottom 1 Item</t>
  </si>
  <si>
    <t>On column C &amp; D, apply Top and Bottom 20% Item</t>
  </si>
  <si>
    <t>Above Average on column D</t>
  </si>
  <si>
    <t>F</t>
  </si>
  <si>
    <t>E</t>
  </si>
  <si>
    <t>Highlight the products from column A that match the input in F4 - if the input changes, the highlight should automatically change</t>
  </si>
  <si>
    <t>Highlight One Column Value</t>
  </si>
  <si>
    <t>Top Products</t>
  </si>
  <si>
    <t>Product Code</t>
  </si>
  <si>
    <t>Quantity</t>
  </si>
  <si>
    <t>Mobile</t>
  </si>
  <si>
    <t>Camera</t>
  </si>
  <si>
    <t>Laptop</t>
  </si>
  <si>
    <t>Cosmetics</t>
  </si>
  <si>
    <t>Perfumes</t>
  </si>
  <si>
    <t>Highlight the rows with products from column A that match the input in F19 - if the input changes, the highlight should automatically change</t>
  </si>
  <si>
    <t>Highlight Entire Record</t>
  </si>
  <si>
    <t>Question</t>
  </si>
  <si>
    <t>Highlight all the duplicates in the sheet in bold and remove duplicate pairs</t>
  </si>
  <si>
    <t>SUM FUNCTION</t>
  </si>
  <si>
    <t>PRODUCT</t>
  </si>
  <si>
    <t>Q1</t>
  </si>
  <si>
    <t>Q2</t>
  </si>
  <si>
    <t>Q3</t>
  </si>
  <si>
    <t>Q4</t>
  </si>
  <si>
    <t>Total (A+B)=</t>
  </si>
  <si>
    <t>Total (By Sum Formula)</t>
  </si>
  <si>
    <t>SUMIF FUNCTION</t>
  </si>
  <si>
    <t>Sales Rep</t>
  </si>
  <si>
    <t>Total</t>
  </si>
  <si>
    <t>SUMIF</t>
  </si>
  <si>
    <t>Amar</t>
  </si>
  <si>
    <t>Raashid</t>
  </si>
  <si>
    <t>Kapil</t>
  </si>
  <si>
    <t>AVERAGE</t>
  </si>
  <si>
    <t>Average Sale/Quarter
(A+B)/2</t>
  </si>
  <si>
    <t>Average Sale/Quarter
Formula</t>
  </si>
  <si>
    <t>COUNT</t>
  </si>
  <si>
    <t>Count of Quarters</t>
  </si>
  <si>
    <t>Count of Products</t>
  </si>
  <si>
    <t>Count with Text</t>
  </si>
  <si>
    <t>COUNTIF</t>
  </si>
  <si>
    <t>No Sales</t>
  </si>
  <si>
    <t>SUBTOTAL</t>
  </si>
  <si>
    <t>TOTAL SALES FOR ALL EMP</t>
  </si>
  <si>
    <t>SOME other FUNCTION</t>
  </si>
  <si>
    <t>MOD</t>
  </si>
  <si>
    <t>Number</t>
  </si>
  <si>
    <t>Divisor</t>
  </si>
  <si>
    <t>Mod Function</t>
  </si>
  <si>
    <t>POWER</t>
  </si>
  <si>
    <t>Power</t>
  </si>
  <si>
    <t>Power Function</t>
  </si>
  <si>
    <t>CEILING &amp; FLOOR</t>
  </si>
  <si>
    <t>Significance</t>
  </si>
  <si>
    <t>CEILING Function</t>
  </si>
  <si>
    <t>FLOOR Function</t>
  </si>
  <si>
    <t>CONCAT</t>
  </si>
  <si>
    <t>Number 1</t>
  </si>
  <si>
    <t>Number 2</t>
  </si>
  <si>
    <t>Text 1</t>
  </si>
  <si>
    <t>Text 2</t>
  </si>
  <si>
    <t>Concat</t>
  </si>
  <si>
    <t>AB</t>
  </si>
  <si>
    <t>CD</t>
  </si>
  <si>
    <t xml:space="preserve">  r</t>
  </si>
  <si>
    <t>A C</t>
  </si>
  <si>
    <t>D. C</t>
  </si>
  <si>
    <t>A+D+C</t>
  </si>
  <si>
    <t>D-E-F</t>
  </si>
  <si>
    <t>11_AA_33</t>
  </si>
  <si>
    <t>dd_ss</t>
  </si>
  <si>
    <t>LEN</t>
  </si>
  <si>
    <t>TEXT</t>
  </si>
  <si>
    <t>ABC</t>
  </si>
  <si>
    <t>HARISH</t>
  </si>
  <si>
    <t>ABC123</t>
  </si>
  <si>
    <t>!!!!@#$%</t>
  </si>
  <si>
    <t xml:space="preserve">        </t>
  </si>
  <si>
    <t>Add Ramesh at the end of SACHIN</t>
  </si>
  <si>
    <t>Add text from C121 at the end of B121</t>
  </si>
  <si>
    <t>REPLACE</t>
  </si>
  <si>
    <t>TEXT 1</t>
  </si>
  <si>
    <t>TEXT 2</t>
  </si>
  <si>
    <t>RESULT</t>
  </si>
  <si>
    <t>SACHIN</t>
  </si>
  <si>
    <t xml:space="preserve"> Ramesh </t>
  </si>
  <si>
    <t>TENDULKAR</t>
  </si>
  <si>
    <t>Change Ganguly with Sachin</t>
  </si>
  <si>
    <t>SUBSTITUTE</t>
  </si>
  <si>
    <t>GANGULY SEHWAG GANGULLY</t>
  </si>
  <si>
    <t>GANGULY</t>
  </si>
  <si>
    <t>Find left 2, right 2, and middle 3 letters of B135</t>
  </si>
  <si>
    <t>LEFT RIGHT MID</t>
  </si>
  <si>
    <t>LEFT</t>
  </si>
  <si>
    <t>RIGHT</t>
  </si>
  <si>
    <t>MID</t>
  </si>
  <si>
    <t>Convert B142 to uppercase, lowercase, and proper case</t>
  </si>
  <si>
    <t>UPPER LOWER PROPER</t>
  </si>
  <si>
    <t>UPPER</t>
  </si>
  <si>
    <t>LOWER</t>
  </si>
  <si>
    <t>PROPER</t>
  </si>
  <si>
    <t>SACHIN tendulkar</t>
  </si>
  <si>
    <t>Find</t>
  </si>
  <si>
    <t>Delimeter</t>
  </si>
  <si>
    <t>-</t>
  </si>
  <si>
    <t>Str</t>
  </si>
  <si>
    <t>Department</t>
  </si>
  <si>
    <t>Identity</t>
  </si>
  <si>
    <t>Left Str Index</t>
  </si>
  <si>
    <t>Right Str Index</t>
  </si>
  <si>
    <t>CR-101245</t>
  </si>
  <si>
    <t>CR-101246</t>
  </si>
  <si>
    <t>CR-101247</t>
  </si>
  <si>
    <t>CR-101248</t>
  </si>
  <si>
    <t>JR-101249</t>
  </si>
  <si>
    <t>EN-101250</t>
  </si>
  <si>
    <t>CR-101251</t>
  </si>
  <si>
    <t>CR-101252</t>
  </si>
  <si>
    <t>CR-101253</t>
  </si>
  <si>
    <t>CRA-123456878</t>
  </si>
</sst>
</file>

<file path=xl/styles.xml><?xml version="1.0" encoding="utf-8"?>
<styleSheet xmlns="http://schemas.openxmlformats.org/spreadsheetml/2006/main">
  <numFmts count="10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d/m/yyyy"/>
    <numFmt numFmtId="181" formatCode="[$-F400]h:mm:ss\ AM/PM"/>
    <numFmt numFmtId="182" formatCode="h:mm\ AM/PM"/>
    <numFmt numFmtId="183" formatCode="dd/mmm"/>
    <numFmt numFmtId="184" formatCode="dd/mm/yyyy\ hh:mm"/>
    <numFmt numFmtId="185" formatCode="dd/mm/yyyy"/>
  </numFmts>
  <fonts count="30"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2"/>
      <name val="Calibri"/>
      <charset val="134"/>
    </font>
    <font>
      <sz val="12"/>
      <color theme="1"/>
      <name val="Calibri"/>
      <charset val="134"/>
    </font>
    <font>
      <sz val="12"/>
      <color theme="10"/>
      <name val="Calibri"/>
      <charset val="134"/>
    </font>
    <font>
      <b/>
      <sz val="16"/>
      <color theme="1"/>
      <name val="Calibri"/>
      <charset val="134"/>
    </font>
    <font>
      <sz val="14"/>
      <color theme="1"/>
      <name val="Calibri"/>
      <charset val="134"/>
    </font>
    <font>
      <sz val="14"/>
      <color theme="3"/>
      <name val="Calibri"/>
      <charset val="134"/>
    </font>
    <font>
      <b/>
      <sz val="12"/>
      <color rgb="FFFF000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17" borderId="1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25" borderId="15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16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8" fillId="30" borderId="15" applyNumberFormat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3" fontId="1" fillId="3" borderId="3" xfId="0" applyNumberFormat="1" applyFont="1" applyFill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Border="1" applyAlignment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4" xfId="0" applyFont="1" applyBorder="1"/>
    <xf numFmtId="0" fontId="3" fillId="0" borderId="3" xfId="0" applyFont="1" applyBorder="1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2" fillId="0" borderId="6" xfId="0" applyFont="1" applyBorder="1"/>
    <xf numFmtId="180" fontId="3" fillId="0" borderId="0" xfId="0" applyNumberFormat="1" applyFont="1"/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2" borderId="7" xfId="0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Font="1"/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3" xfId="0" applyFont="1" applyFill="1" applyBorder="1"/>
    <xf numFmtId="0" fontId="7" fillId="0" borderId="3" xfId="0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6" fillId="0" borderId="3" xfId="0" applyFont="1" applyBorder="1"/>
    <xf numFmtId="46" fontId="6" fillId="0" borderId="3" xfId="0" applyNumberFormat="1" applyFont="1" applyBorder="1"/>
    <xf numFmtId="35" fontId="6" fillId="0" borderId="3" xfId="0" applyNumberFormat="1" applyFont="1" applyBorder="1"/>
    <xf numFmtId="0" fontId="0" fillId="0" borderId="0" xfId="0" applyNumberFormat="1" applyFont="1" applyAlignment="1"/>
    <xf numFmtId="0" fontId="9" fillId="0" borderId="0" xfId="0" applyFont="1"/>
    <xf numFmtId="181" fontId="6" fillId="0" borderId="3" xfId="0" applyNumberFormat="1" applyFont="1" applyBorder="1" applyAlignment="1"/>
    <xf numFmtId="182" fontId="6" fillId="0" borderId="3" xfId="0" applyNumberFormat="1" applyFont="1" applyBorder="1"/>
    <xf numFmtId="181" fontId="6" fillId="0" borderId="3" xfId="0" applyNumberFormat="1" applyFont="1" applyBorder="1"/>
    <xf numFmtId="0" fontId="1" fillId="0" borderId="8" xfId="0" applyFont="1" applyBorder="1" applyAlignment="1"/>
    <xf numFmtId="0" fontId="6" fillId="0" borderId="8" xfId="0" applyFont="1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7" xfId="0" applyFont="1" applyFill="1" applyBorder="1" applyAlignment="1"/>
    <xf numFmtId="0" fontId="0" fillId="0" borderId="0" xfId="0" applyFont="1" applyAlignment="1">
      <alignment wrapText="1"/>
    </xf>
    <xf numFmtId="183" fontId="0" fillId="0" borderId="0" xfId="0" applyNumberFormat="1" applyFont="1" applyAlignment="1">
      <alignment wrapText="1"/>
    </xf>
    <xf numFmtId="0" fontId="6" fillId="0" borderId="9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0" fillId="6" borderId="0" xfId="0" applyFont="1" applyFill="1" applyAlignment="1"/>
    <xf numFmtId="184" fontId="0" fillId="0" borderId="0" xfId="0" applyNumberFormat="1" applyFont="1" applyAlignment="1"/>
    <xf numFmtId="185" fontId="0" fillId="0" borderId="0" xfId="0" applyNumberFormat="1" applyFont="1" applyAlignment="1"/>
    <xf numFmtId="182" fontId="0" fillId="0" borderId="0" xfId="0" applyNumberFormat="1" applyFont="1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4" tint="0.599963377788629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theme="5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5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H17" sqref="H17"/>
    </sheetView>
  </sheetViews>
  <sheetFormatPr defaultColWidth="9" defaultRowHeight="15.6"/>
  <cols>
    <col min="6" max="6" width="28.5" customWidth="1"/>
    <col min="8" max="8" width="14.5" customWidth="1"/>
    <col min="11" max="11" width="17.375" customWidth="1"/>
    <col min="12" max="12" width="15.375" customWidth="1"/>
  </cols>
  <sheetData>
    <row r="1" spans="1:11">
      <c r="A1" s="61" t="s">
        <v>0</v>
      </c>
      <c r="B1" s="61"/>
      <c r="E1" s="61" t="s">
        <v>1</v>
      </c>
      <c r="F1" s="61"/>
      <c r="G1" s="61"/>
      <c r="I1" t="s">
        <v>2</v>
      </c>
      <c r="J1">
        <v>5</v>
      </c>
      <c r="K1" t="s">
        <v>3</v>
      </c>
    </row>
    <row r="3" spans="1:12">
      <c r="A3">
        <v>10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L3" t="s">
        <v>10</v>
      </c>
    </row>
    <row r="4" spans="5:12">
      <c r="E4">
        <v>1</v>
      </c>
      <c r="F4" t="s">
        <v>11</v>
      </c>
      <c r="G4">
        <v>100</v>
      </c>
      <c r="H4">
        <f>G4/$J$1</f>
        <v>20</v>
      </c>
      <c r="I4">
        <f>G4-H4</f>
        <v>80</v>
      </c>
      <c r="J4">
        <f>G4+I4</f>
        <v>180</v>
      </c>
      <c r="L4" t="str">
        <f>CONCATENATE($K$1,"-",F4)</f>
        <v>$$-Noodles</v>
      </c>
    </row>
    <row r="5" spans="5:12">
      <c r="E5">
        <v>2</v>
      </c>
      <c r="F5" t="s">
        <v>12</v>
      </c>
      <c r="G5">
        <v>15</v>
      </c>
      <c r="H5">
        <f t="shared" ref="H5:H9" si="0">G5/$J$1</f>
        <v>3</v>
      </c>
      <c r="I5">
        <f t="shared" ref="I5:I9" si="1">G5-H5</f>
        <v>12</v>
      </c>
      <c r="J5">
        <f t="shared" ref="J5:J9" si="2">G5+I5</f>
        <v>27</v>
      </c>
      <c r="L5" t="str">
        <f t="shared" ref="L5:L9" si="3">CONCATENATE($K$1,"-",F5)</f>
        <v>$$-Vada Pav</v>
      </c>
    </row>
    <row r="6" spans="2:12">
      <c r="B6">
        <f>A3</f>
        <v>10</v>
      </c>
      <c r="E6">
        <v>3</v>
      </c>
      <c r="F6" t="s">
        <v>13</v>
      </c>
      <c r="G6">
        <v>80</v>
      </c>
      <c r="H6">
        <f t="shared" si="0"/>
        <v>16</v>
      </c>
      <c r="I6">
        <f t="shared" si="1"/>
        <v>64</v>
      </c>
      <c r="J6">
        <f t="shared" si="2"/>
        <v>144</v>
      </c>
      <c r="L6" t="str">
        <f t="shared" si="3"/>
        <v>$$-Dosa</v>
      </c>
    </row>
    <row r="7" spans="5:12">
      <c r="E7">
        <v>4</v>
      </c>
      <c r="F7" t="s">
        <v>14</v>
      </c>
      <c r="G7">
        <v>160</v>
      </c>
      <c r="H7">
        <f t="shared" si="0"/>
        <v>32</v>
      </c>
      <c r="I7">
        <f t="shared" si="1"/>
        <v>128</v>
      </c>
      <c r="J7">
        <f t="shared" si="2"/>
        <v>288</v>
      </c>
      <c r="L7" t="str">
        <f t="shared" si="3"/>
        <v>$$-Chole Bhature</v>
      </c>
    </row>
    <row r="8" spans="5:12">
      <c r="E8">
        <v>5</v>
      </c>
      <c r="F8" t="s">
        <v>15</v>
      </c>
      <c r="G8">
        <v>120</v>
      </c>
      <c r="H8">
        <f t="shared" si="0"/>
        <v>24</v>
      </c>
      <c r="I8">
        <f t="shared" si="1"/>
        <v>96</v>
      </c>
      <c r="J8">
        <f t="shared" si="2"/>
        <v>216</v>
      </c>
      <c r="L8" t="str">
        <f t="shared" si="3"/>
        <v>$$-Grilled Sandvich</v>
      </c>
    </row>
    <row r="9" spans="5:12">
      <c r="E9">
        <v>6</v>
      </c>
      <c r="F9" t="s">
        <v>16</v>
      </c>
      <c r="G9">
        <v>13</v>
      </c>
      <c r="H9">
        <f t="shared" si="0"/>
        <v>2.6</v>
      </c>
      <c r="I9">
        <f t="shared" si="1"/>
        <v>10.4</v>
      </c>
      <c r="J9">
        <f t="shared" si="2"/>
        <v>23.4</v>
      </c>
      <c r="L9" t="str">
        <f t="shared" si="3"/>
        <v>$$-Halwa</v>
      </c>
    </row>
  </sheetData>
  <mergeCells count="2">
    <mergeCell ref="A1:B1"/>
    <mergeCell ref="E1:G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topLeftCell="A4" workbookViewId="0">
      <selection activeCell="H24" sqref="H24"/>
    </sheetView>
  </sheetViews>
  <sheetFormatPr defaultColWidth="11.25" defaultRowHeight="15" customHeight="1" outlineLevelCol="5"/>
  <cols>
    <col min="1" max="1" width="16.5" customWidth="1"/>
    <col min="2" max="2" width="24.5" customWidth="1"/>
    <col min="3" max="3" width="11.375" customWidth="1"/>
    <col min="4" max="5" width="11" customWidth="1"/>
    <col min="6" max="6" width="16.5" customWidth="1"/>
    <col min="7" max="26" width="11" customWidth="1"/>
  </cols>
  <sheetData>
    <row r="1" ht="15.75" customHeight="1" spans="1:1">
      <c r="A1" s="12" t="s">
        <v>157</v>
      </c>
    </row>
    <row r="2" ht="15.75" customHeight="1" spans="1:4">
      <c r="A2" s="28">
        <v>1</v>
      </c>
      <c r="B2" s="29" t="s">
        <v>158</v>
      </c>
      <c r="C2" s="2"/>
      <c r="D2" s="13"/>
    </row>
    <row r="3" ht="15.75" customHeight="1" spans="1:6">
      <c r="A3" s="25" t="s">
        <v>159</v>
      </c>
      <c r="B3" s="25" t="s">
        <v>160</v>
      </c>
      <c r="C3" s="25" t="s">
        <v>161</v>
      </c>
      <c r="D3" s="25" t="s">
        <v>6</v>
      </c>
      <c r="F3" s="25" t="s">
        <v>159</v>
      </c>
    </row>
    <row r="4" ht="15.75" customHeight="1" spans="1:6">
      <c r="A4" s="26" t="s">
        <v>162</v>
      </c>
      <c r="B4" s="26" t="s">
        <v>20</v>
      </c>
      <c r="C4" s="26">
        <v>26</v>
      </c>
      <c r="D4" s="26">
        <v>51117</v>
      </c>
      <c r="F4" s="30" t="s">
        <v>162</v>
      </c>
    </row>
    <row r="5" ht="15.75" customHeight="1" spans="1:4">
      <c r="A5" s="26" t="s">
        <v>163</v>
      </c>
      <c r="B5" s="26" t="s">
        <v>21</v>
      </c>
      <c r="C5" s="26">
        <v>44</v>
      </c>
      <c r="D5" s="26">
        <v>28590</v>
      </c>
    </row>
    <row r="6" ht="15.75" customHeight="1" spans="1:4">
      <c r="A6" s="26" t="s">
        <v>164</v>
      </c>
      <c r="B6" s="26" t="s">
        <v>23</v>
      </c>
      <c r="C6" s="26">
        <v>33</v>
      </c>
      <c r="D6" s="26">
        <v>42877</v>
      </c>
    </row>
    <row r="7" ht="15.75" customHeight="1" spans="1:4">
      <c r="A7" s="26" t="s">
        <v>165</v>
      </c>
      <c r="B7" s="26" t="s">
        <v>25</v>
      </c>
      <c r="C7" s="26">
        <v>20</v>
      </c>
      <c r="D7" s="26">
        <v>47391</v>
      </c>
    </row>
    <row r="8" ht="15.75" customHeight="1" spans="1:4">
      <c r="A8" s="26" t="s">
        <v>162</v>
      </c>
      <c r="B8" s="26" t="s">
        <v>20</v>
      </c>
      <c r="C8" s="26">
        <v>21</v>
      </c>
      <c r="D8" s="26">
        <v>45217</v>
      </c>
    </row>
    <row r="9" ht="15.75" customHeight="1" spans="1:4">
      <c r="A9" s="26" t="s">
        <v>164</v>
      </c>
      <c r="B9" s="26" t="s">
        <v>23</v>
      </c>
      <c r="C9" s="26">
        <v>55</v>
      </c>
      <c r="D9" s="26">
        <v>45579</v>
      </c>
    </row>
    <row r="10" ht="15.75" customHeight="1" spans="1:4">
      <c r="A10" s="26" t="s">
        <v>166</v>
      </c>
      <c r="B10" s="26" t="s">
        <v>156</v>
      </c>
      <c r="C10" s="26">
        <v>40</v>
      </c>
      <c r="D10" s="26">
        <v>27677</v>
      </c>
    </row>
    <row r="11" ht="15.75" customHeight="1" spans="1:4">
      <c r="A11" s="26" t="s">
        <v>164</v>
      </c>
      <c r="B11" s="26" t="s">
        <v>23</v>
      </c>
      <c r="C11" s="26">
        <v>52</v>
      </c>
      <c r="D11" s="26">
        <v>35581</v>
      </c>
    </row>
    <row r="12" ht="15.75" customHeight="1"/>
    <row r="13" ht="15.75" customHeight="1"/>
    <row r="14" ht="15.75" customHeight="1"/>
    <row r="15" ht="15.75" customHeight="1"/>
    <row r="16" ht="15.75" customHeight="1" spans="1:1">
      <c r="A16" s="12" t="s">
        <v>167</v>
      </c>
    </row>
    <row r="17" ht="15.75" customHeight="1" spans="1:4">
      <c r="A17" s="28">
        <v>2</v>
      </c>
      <c r="B17" s="29" t="s">
        <v>168</v>
      </c>
      <c r="C17" s="2"/>
      <c r="D17" s="13"/>
    </row>
    <row r="18" ht="15.75" customHeight="1" spans="1:6">
      <c r="A18" s="25" t="s">
        <v>159</v>
      </c>
      <c r="B18" s="25" t="s">
        <v>160</v>
      </c>
      <c r="C18" s="25" t="s">
        <v>161</v>
      </c>
      <c r="D18" s="25" t="s">
        <v>6</v>
      </c>
      <c r="F18" s="25" t="s">
        <v>159</v>
      </c>
    </row>
    <row r="19" ht="15.75" customHeight="1" spans="1:6">
      <c r="A19" s="26" t="s">
        <v>162</v>
      </c>
      <c r="B19" s="26" t="s">
        <v>20</v>
      </c>
      <c r="C19" s="26">
        <v>26</v>
      </c>
      <c r="D19" s="26">
        <v>51117</v>
      </c>
      <c r="F19" s="30" t="s">
        <v>164</v>
      </c>
    </row>
    <row r="20" ht="15.75" customHeight="1" spans="1:4">
      <c r="A20" s="26" t="s">
        <v>163</v>
      </c>
      <c r="B20" s="26" t="s">
        <v>21</v>
      </c>
      <c r="C20" s="26">
        <v>44</v>
      </c>
      <c r="D20" s="26">
        <v>28590</v>
      </c>
    </row>
    <row r="21" ht="15.75" customHeight="1" spans="1:4">
      <c r="A21" s="26" t="s">
        <v>164</v>
      </c>
      <c r="B21" s="26" t="s">
        <v>23</v>
      </c>
      <c r="C21" s="26">
        <v>33</v>
      </c>
      <c r="D21" s="26">
        <v>42877</v>
      </c>
    </row>
    <row r="22" ht="15.75" customHeight="1" spans="1:4">
      <c r="A22" s="26" t="s">
        <v>165</v>
      </c>
      <c r="B22" s="26" t="s">
        <v>25</v>
      </c>
      <c r="C22" s="26">
        <v>20</v>
      </c>
      <c r="D22" s="26">
        <v>47391</v>
      </c>
    </row>
    <row r="23" ht="15.75" customHeight="1" spans="1:4">
      <c r="A23" s="26" t="s">
        <v>162</v>
      </c>
      <c r="B23" s="26" t="s">
        <v>20</v>
      </c>
      <c r="C23" s="26">
        <v>21</v>
      </c>
      <c r="D23" s="26">
        <v>45217</v>
      </c>
    </row>
    <row r="24" ht="15.75" customHeight="1" spans="1:4">
      <c r="A24" s="26" t="s">
        <v>164</v>
      </c>
      <c r="B24" s="26" t="s">
        <v>23</v>
      </c>
      <c r="C24" s="26">
        <v>55</v>
      </c>
      <c r="D24" s="26">
        <v>45579</v>
      </c>
    </row>
    <row r="25" ht="15.75" customHeight="1" spans="1:4">
      <c r="A25" s="26" t="s">
        <v>166</v>
      </c>
      <c r="B25" s="26" t="s">
        <v>156</v>
      </c>
      <c r="C25" s="26">
        <v>40</v>
      </c>
      <c r="D25" s="26">
        <v>27677</v>
      </c>
    </row>
    <row r="26" ht="15.75" customHeight="1" spans="1:4">
      <c r="A26" s="26" t="s">
        <v>164</v>
      </c>
      <c r="B26" s="26" t="s">
        <v>23</v>
      </c>
      <c r="C26" s="26">
        <v>52</v>
      </c>
      <c r="D26" s="26">
        <v>35581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D2"/>
    <mergeCell ref="B17:D17"/>
  </mergeCells>
  <conditionalFormatting sqref="A19:A26">
    <cfRule type="cellIs" dxfId="13" priority="1" operator="equal">
      <formula>$F$19</formula>
    </cfRule>
  </conditionalFormatting>
  <conditionalFormatting sqref="A3:D11">
    <cfRule type="cellIs" dxfId="20" priority="2" operator="equal">
      <formula>$F$4</formula>
    </cfRule>
  </conditionalFormatting>
  <dataValidations count="2">
    <dataValidation type="list" allowBlank="1" showInputMessage="1" showErrorMessage="1" sqref="F4">
      <formula1>$A$4:$A$11</formula1>
    </dataValidation>
    <dataValidation type="list" allowBlank="1" showInputMessage="1" showErrorMessage="1" sqref="F19">
      <formula1>$A$19:$A$26</formula1>
    </dataValidation>
  </dataValidations>
  <pageMargins left="0.7" right="0.7" top="0.75" bottom="0.75" header="0" footer="0"/>
  <pageSetup paperSize="1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workbookViewId="0">
      <selection activeCell="A2" sqref="A2:B20"/>
    </sheetView>
  </sheetViews>
  <sheetFormatPr defaultColWidth="11.25" defaultRowHeight="15" customHeight="1" outlineLevelCol="4"/>
  <cols>
    <col min="1" max="1" width="11.5" customWidth="1"/>
    <col min="2" max="26" width="11" customWidth="1"/>
  </cols>
  <sheetData>
    <row r="1" ht="15.75" customHeight="1" spans="1:5">
      <c r="A1" s="25" t="s">
        <v>17</v>
      </c>
      <c r="B1" s="25" t="s">
        <v>17</v>
      </c>
      <c r="D1" s="12" t="s">
        <v>169</v>
      </c>
      <c r="E1" s="12" t="s">
        <v>170</v>
      </c>
    </row>
    <row r="2" ht="15.75" customHeight="1" spans="1:2">
      <c r="A2" s="26">
        <v>1</v>
      </c>
      <c r="B2" s="26">
        <v>10</v>
      </c>
    </row>
    <row r="3" ht="15.75" customHeight="1" spans="1:4">
      <c r="A3" s="26">
        <v>4</v>
      </c>
      <c r="B3" s="26">
        <v>5</v>
      </c>
      <c r="D3" s="12">
        <f>MOD(A5,B6)</f>
        <v>4</v>
      </c>
    </row>
    <row r="4" ht="15.75" customHeight="1" spans="1:2">
      <c r="A4" s="26">
        <v>8</v>
      </c>
      <c r="B4" s="26">
        <v>4</v>
      </c>
    </row>
    <row r="5" ht="15.75" customHeight="1" spans="1:4">
      <c r="A5" s="26">
        <v>10</v>
      </c>
      <c r="B5" s="26">
        <v>5</v>
      </c>
      <c r="D5" s="12">
        <f>MOD(A12,B12)</f>
        <v>2</v>
      </c>
    </row>
    <row r="6" ht="15.75" customHeight="1" spans="1:4">
      <c r="A6" s="26">
        <v>5</v>
      </c>
      <c r="B6" s="26">
        <v>6</v>
      </c>
      <c r="C6" s="27">
        <f>A6</f>
        <v>5</v>
      </c>
      <c r="D6" s="27">
        <f>B6</f>
        <v>6</v>
      </c>
    </row>
    <row r="7" ht="15.75" customHeight="1" spans="1:2">
      <c r="A7" s="26">
        <v>6</v>
      </c>
      <c r="B7" s="26">
        <v>9</v>
      </c>
    </row>
    <row r="8" ht="15.75" customHeight="1" spans="1:2">
      <c r="A8" s="26">
        <v>4</v>
      </c>
      <c r="B8" s="26">
        <v>4</v>
      </c>
    </row>
    <row r="9" ht="15.75" customHeight="1" spans="1:2">
      <c r="A9" s="26">
        <v>5</v>
      </c>
      <c r="B9" s="26">
        <v>1</v>
      </c>
    </row>
    <row r="10" ht="15.75" customHeight="1" spans="1:2">
      <c r="A10" s="26">
        <v>6</v>
      </c>
      <c r="B10" s="26">
        <v>1</v>
      </c>
    </row>
    <row r="11" ht="15.75" customHeight="1" spans="1:2">
      <c r="A11" s="26">
        <v>7</v>
      </c>
      <c r="B11" s="26">
        <v>8</v>
      </c>
    </row>
    <row r="12" ht="15.75" customHeight="1" spans="1:2">
      <c r="A12" s="26">
        <v>10</v>
      </c>
      <c r="B12" s="26">
        <v>8</v>
      </c>
    </row>
    <row r="13" ht="15.75" customHeight="1" spans="1:2">
      <c r="A13" s="26">
        <v>2</v>
      </c>
      <c r="B13" s="26">
        <v>6</v>
      </c>
    </row>
    <row r="14" ht="15.75" customHeight="1" spans="1:2">
      <c r="A14" s="26">
        <v>4</v>
      </c>
      <c r="B14" s="26">
        <v>8</v>
      </c>
    </row>
    <row r="15" ht="15.75" customHeight="1" spans="1:2">
      <c r="A15" s="26">
        <v>7</v>
      </c>
      <c r="B15" s="26">
        <v>5</v>
      </c>
    </row>
    <row r="16" ht="15.75" customHeight="1" spans="1:2">
      <c r="A16" s="26">
        <v>5</v>
      </c>
      <c r="B16" s="26">
        <v>10</v>
      </c>
    </row>
    <row r="17" ht="15.75" customHeight="1" spans="1:2">
      <c r="A17" s="26">
        <v>10</v>
      </c>
      <c r="B17" s="26">
        <v>10</v>
      </c>
    </row>
    <row r="18" ht="15.75" customHeight="1" spans="1:2">
      <c r="A18" s="26">
        <v>1</v>
      </c>
      <c r="B18" s="26">
        <v>5</v>
      </c>
    </row>
    <row r="19" ht="15.75" customHeight="1" spans="1:2">
      <c r="A19" s="26">
        <v>1</v>
      </c>
      <c r="B19" s="26">
        <v>8</v>
      </c>
    </row>
    <row r="20" ht="15.75" customHeight="1" spans="1:2">
      <c r="A20" s="26">
        <v>8</v>
      </c>
      <c r="B20" s="26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0">
    <cfRule type="duplicateValues" dxfId="6" priority="2"/>
  </conditionalFormatting>
  <conditionalFormatting sqref="B2:B20">
    <cfRule type="duplicateValues" dxfId="17" priority="1"/>
  </conditionalFormatting>
  <pageMargins left="0.7" right="0.7" top="0.75" bottom="0.75" header="0" footer="0"/>
  <pageSetup paperSize="1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topLeftCell="A117" workbookViewId="0">
      <selection activeCell="F123" sqref="F123"/>
    </sheetView>
  </sheetViews>
  <sheetFormatPr defaultColWidth="11.25" defaultRowHeight="15" customHeight="1"/>
  <cols>
    <col min="1" max="1" width="11" customWidth="1"/>
    <col min="2" max="2" width="20.5" customWidth="1"/>
    <col min="3" max="3" width="18" customWidth="1"/>
    <col min="4" max="4" width="18.125" customWidth="1"/>
    <col min="5" max="5" width="20.5" customWidth="1"/>
    <col min="6" max="6" width="11" customWidth="1"/>
    <col min="7" max="7" width="14.125" customWidth="1"/>
    <col min="8" max="8" width="24.125" customWidth="1"/>
    <col min="9" max="9" width="15" customWidth="1"/>
    <col min="10" max="26" width="11" customWidth="1"/>
  </cols>
  <sheetData>
    <row r="1" ht="15.75" customHeight="1"/>
    <row r="2" ht="15.75" customHeight="1"/>
    <row r="3" ht="15.75" customHeight="1" spans="2:9">
      <c r="B3" s="1" t="s">
        <v>171</v>
      </c>
      <c r="C3" s="2"/>
      <c r="D3" s="2"/>
      <c r="E3" s="2"/>
      <c r="F3" s="2"/>
      <c r="G3" s="2"/>
      <c r="H3" s="2"/>
      <c r="I3" s="13"/>
    </row>
    <row r="4" ht="15.75" customHeight="1" spans="2:9">
      <c r="B4" s="3" t="s">
        <v>172</v>
      </c>
      <c r="C4" s="4" t="s">
        <v>173</v>
      </c>
      <c r="D4" s="4" t="s">
        <v>174</v>
      </c>
      <c r="E4" s="4" t="s">
        <v>175</v>
      </c>
      <c r="F4" s="4" t="s">
        <v>176</v>
      </c>
      <c r="G4" s="5" t="s">
        <v>177</v>
      </c>
      <c r="H4" s="5" t="s">
        <v>178</v>
      </c>
      <c r="I4" s="5" t="s">
        <v>18</v>
      </c>
    </row>
    <row r="5" ht="15.75" customHeight="1" spans="2:9">
      <c r="B5" s="6" t="s">
        <v>20</v>
      </c>
      <c r="C5" s="6">
        <v>1500</v>
      </c>
      <c r="D5" s="6">
        <v>5000</v>
      </c>
      <c r="E5" s="6">
        <v>2500</v>
      </c>
      <c r="F5" s="6">
        <v>4500</v>
      </c>
      <c r="G5" s="6">
        <f>C5+D5+E5+F5</f>
        <v>13500</v>
      </c>
      <c r="H5" s="6">
        <f>SUM(C5:F5)</f>
        <v>13500</v>
      </c>
      <c r="I5" s="6">
        <f>SUM(H5:$H$5)</f>
        <v>13500</v>
      </c>
    </row>
    <row r="6" ht="15.75" customHeight="1" spans="2:9">
      <c r="B6" s="6" t="s">
        <v>21</v>
      </c>
      <c r="C6" s="6">
        <v>3500</v>
      </c>
      <c r="D6" s="6">
        <v>1500</v>
      </c>
      <c r="E6" s="6">
        <v>3500</v>
      </c>
      <c r="F6" s="6">
        <v>4000</v>
      </c>
      <c r="G6" s="6">
        <f t="shared" ref="G6:G10" si="0">C6+D6+E6+F6</f>
        <v>12500</v>
      </c>
      <c r="H6" s="6">
        <f t="shared" ref="H6:H10" si="1">SUM(C6:F6)</f>
        <v>12500</v>
      </c>
      <c r="I6" s="6">
        <f>SUM(H$5:$H6)</f>
        <v>26000</v>
      </c>
    </row>
    <row r="7" ht="15.75" customHeight="1" spans="2:9">
      <c r="B7" s="6" t="s">
        <v>23</v>
      </c>
      <c r="C7" s="6">
        <v>1500</v>
      </c>
      <c r="D7" s="6">
        <v>4000</v>
      </c>
      <c r="E7" s="6">
        <v>3500</v>
      </c>
      <c r="F7" s="6">
        <v>5000</v>
      </c>
      <c r="G7" s="6">
        <f t="shared" si="0"/>
        <v>14000</v>
      </c>
      <c r="H7" s="6">
        <f t="shared" si="1"/>
        <v>14000</v>
      </c>
      <c r="I7" s="6">
        <f>SUM(H$5:$H7)</f>
        <v>40000</v>
      </c>
    </row>
    <row r="8" ht="15.75" customHeight="1" spans="2:9">
      <c r="B8" s="6" t="s">
        <v>25</v>
      </c>
      <c r="C8" s="6">
        <v>3000</v>
      </c>
      <c r="D8" s="6">
        <v>2000</v>
      </c>
      <c r="E8" s="6">
        <v>1500</v>
      </c>
      <c r="F8" s="6">
        <v>4500</v>
      </c>
      <c r="G8" s="6">
        <f t="shared" si="0"/>
        <v>11000</v>
      </c>
      <c r="H8" s="6">
        <f t="shared" si="1"/>
        <v>11000</v>
      </c>
      <c r="I8" s="6">
        <f>SUM(H$5:$H8)</f>
        <v>51000</v>
      </c>
    </row>
    <row r="9" ht="15.75" customHeight="1" spans="2:9">
      <c r="B9" s="6" t="s">
        <v>156</v>
      </c>
      <c r="C9" s="6">
        <v>3500</v>
      </c>
      <c r="D9" s="6">
        <v>1500</v>
      </c>
      <c r="E9" s="6">
        <v>3500</v>
      </c>
      <c r="F9" s="6">
        <v>2000</v>
      </c>
      <c r="G9" s="6">
        <f t="shared" si="0"/>
        <v>10500</v>
      </c>
      <c r="H9" s="6">
        <f t="shared" si="1"/>
        <v>10500</v>
      </c>
      <c r="I9" s="6">
        <f>SUM(H$5:$H9)</f>
        <v>61500</v>
      </c>
    </row>
    <row r="10" ht="15.75" customHeight="1" spans="2:9">
      <c r="B10" s="6" t="s">
        <v>155</v>
      </c>
      <c r="C10" s="6">
        <v>2500</v>
      </c>
      <c r="D10" s="6">
        <v>3500</v>
      </c>
      <c r="E10" s="6">
        <v>2500</v>
      </c>
      <c r="F10" s="6">
        <v>5000</v>
      </c>
      <c r="G10" s="6">
        <f t="shared" si="0"/>
        <v>13500</v>
      </c>
      <c r="H10" s="6">
        <f t="shared" si="1"/>
        <v>13500</v>
      </c>
      <c r="I10" s="6">
        <f>SUM(H$5:$H10)</f>
        <v>75000</v>
      </c>
    </row>
    <row r="11" ht="15.75" customHeight="1"/>
    <row r="12" ht="15.75" customHeight="1"/>
    <row r="13" ht="15.75" customHeight="1"/>
    <row r="14" ht="15.75" customHeight="1" spans="2:9">
      <c r="B14" s="1" t="s">
        <v>179</v>
      </c>
      <c r="C14" s="2"/>
      <c r="D14" s="2"/>
      <c r="E14" s="2"/>
      <c r="F14" s="2"/>
      <c r="G14" s="2"/>
      <c r="H14" s="2"/>
      <c r="I14" s="13"/>
    </row>
    <row r="15" ht="15.75" customHeight="1" spans="2:9">
      <c r="B15" s="3" t="s">
        <v>180</v>
      </c>
      <c r="C15" s="3" t="s">
        <v>172</v>
      </c>
      <c r="D15" s="4" t="s">
        <v>173</v>
      </c>
      <c r="E15" s="4" t="s">
        <v>174</v>
      </c>
      <c r="F15" s="4" t="s">
        <v>175</v>
      </c>
      <c r="G15" s="4" t="s">
        <v>176</v>
      </c>
      <c r="H15" s="4" t="s">
        <v>181</v>
      </c>
      <c r="I15" s="4" t="s">
        <v>182</v>
      </c>
    </row>
    <row r="16" ht="15.75" customHeight="1" spans="2:9">
      <c r="B16" s="6" t="s">
        <v>183</v>
      </c>
      <c r="C16" s="6" t="s">
        <v>20</v>
      </c>
      <c r="D16" s="6">
        <v>1500</v>
      </c>
      <c r="E16" s="6">
        <v>5000</v>
      </c>
      <c r="F16" s="6">
        <v>2500</v>
      </c>
      <c r="G16" s="6">
        <v>4500</v>
      </c>
      <c r="H16" s="6">
        <f>SUM(D16:G16)</f>
        <v>13500</v>
      </c>
      <c r="I16" s="14">
        <f>SUMIF(B16:B21,B16,D16:D21)</f>
        <v>4500</v>
      </c>
    </row>
    <row r="17" ht="15.75" customHeight="1" spans="2:9">
      <c r="B17" s="6" t="s">
        <v>184</v>
      </c>
      <c r="C17" s="6" t="s">
        <v>21</v>
      </c>
      <c r="D17" s="6">
        <v>3500</v>
      </c>
      <c r="E17" s="6">
        <v>1500</v>
      </c>
      <c r="F17" s="6">
        <v>3500</v>
      </c>
      <c r="G17" s="6">
        <v>4000</v>
      </c>
      <c r="H17" s="6">
        <f t="shared" ref="H17:H21" si="2">SUM(D17:G17)</f>
        <v>12500</v>
      </c>
      <c r="I17" s="14">
        <f t="shared" ref="I17:I21" si="3">SUMIF(B17:B22,B17,D17:D22)</f>
        <v>6000</v>
      </c>
    </row>
    <row r="18" ht="15.75" customHeight="1" spans="2:9">
      <c r="B18" s="6" t="s">
        <v>185</v>
      </c>
      <c r="C18" s="6" t="s">
        <v>23</v>
      </c>
      <c r="D18" s="6">
        <v>1500</v>
      </c>
      <c r="E18" s="6">
        <v>4000</v>
      </c>
      <c r="F18" s="6">
        <v>3500</v>
      </c>
      <c r="G18" s="6">
        <v>5000</v>
      </c>
      <c r="H18" s="6">
        <f t="shared" si="2"/>
        <v>14000</v>
      </c>
      <c r="I18" s="14">
        <f t="shared" si="3"/>
        <v>5000</v>
      </c>
    </row>
    <row r="19" ht="15.75" customHeight="1" spans="2:9">
      <c r="B19" s="6" t="s">
        <v>183</v>
      </c>
      <c r="C19" s="6" t="s">
        <v>25</v>
      </c>
      <c r="D19" s="6">
        <v>3000</v>
      </c>
      <c r="E19" s="6">
        <v>2000</v>
      </c>
      <c r="F19" s="6">
        <v>1500</v>
      </c>
      <c r="G19" s="6">
        <v>4500</v>
      </c>
      <c r="H19" s="6">
        <f t="shared" si="2"/>
        <v>11000</v>
      </c>
      <c r="I19" s="14">
        <f t="shared" si="3"/>
        <v>3000</v>
      </c>
    </row>
    <row r="20" ht="15.75" customHeight="1" spans="2:9">
      <c r="B20" s="6" t="s">
        <v>185</v>
      </c>
      <c r="C20" s="6" t="s">
        <v>156</v>
      </c>
      <c r="D20" s="6">
        <v>3500</v>
      </c>
      <c r="E20" s="6">
        <v>1500</v>
      </c>
      <c r="F20" s="6">
        <v>3500</v>
      </c>
      <c r="G20" s="6">
        <v>2000</v>
      </c>
      <c r="H20" s="6">
        <f t="shared" si="2"/>
        <v>10500</v>
      </c>
      <c r="I20" s="14">
        <f t="shared" si="3"/>
        <v>3500</v>
      </c>
    </row>
    <row r="21" ht="15.75" customHeight="1" spans="2:9">
      <c r="B21" s="6" t="s">
        <v>184</v>
      </c>
      <c r="C21" s="6" t="s">
        <v>155</v>
      </c>
      <c r="D21" s="6">
        <v>2500</v>
      </c>
      <c r="E21" s="6">
        <v>3500</v>
      </c>
      <c r="F21" s="6">
        <v>2500</v>
      </c>
      <c r="G21" s="6">
        <v>5000</v>
      </c>
      <c r="H21" s="6">
        <f t="shared" si="2"/>
        <v>13500</v>
      </c>
      <c r="I21" s="14">
        <f t="shared" si="3"/>
        <v>2500</v>
      </c>
    </row>
    <row r="22" ht="15.75" customHeight="1"/>
    <row r="23" ht="15.75" customHeight="1"/>
    <row r="24" ht="15.75" customHeight="1"/>
    <row r="25" ht="15.75" customHeight="1" spans="2:9">
      <c r="B25" s="1" t="s">
        <v>186</v>
      </c>
      <c r="C25" s="2"/>
      <c r="D25" s="2"/>
      <c r="E25" s="2"/>
      <c r="F25" s="2"/>
      <c r="G25" s="2"/>
      <c r="H25" s="2"/>
      <c r="I25" s="13"/>
    </row>
    <row r="26" ht="15.75" customHeight="1" spans="2:9">
      <c r="B26" s="7" t="s">
        <v>180</v>
      </c>
      <c r="C26" s="7" t="s">
        <v>172</v>
      </c>
      <c r="D26" s="8" t="s">
        <v>173</v>
      </c>
      <c r="E26" s="8" t="s">
        <v>174</v>
      </c>
      <c r="F26" s="8" t="s">
        <v>175</v>
      </c>
      <c r="G26" s="8" t="s">
        <v>176</v>
      </c>
      <c r="H26" s="9" t="s">
        <v>187</v>
      </c>
      <c r="I26" s="9" t="s">
        <v>188</v>
      </c>
    </row>
    <row r="27" ht="15.75" customHeight="1" spans="2:9">
      <c r="B27" s="6" t="s">
        <v>183</v>
      </c>
      <c r="C27" s="6" t="s">
        <v>20</v>
      </c>
      <c r="D27" s="6">
        <v>1500</v>
      </c>
      <c r="E27" s="6">
        <v>5000</v>
      </c>
      <c r="F27" s="6">
        <v>2500</v>
      </c>
      <c r="G27" s="6">
        <v>4500</v>
      </c>
      <c r="H27" s="24">
        <f t="shared" ref="H27:H32" si="4">(D27+E27+F27+G27)/4</f>
        <v>3375</v>
      </c>
      <c r="I27" s="10">
        <f>AVERAGE(D27:G27)</f>
        <v>3375</v>
      </c>
    </row>
    <row r="28" ht="15.75" customHeight="1" spans="2:9">
      <c r="B28" s="6" t="s">
        <v>184</v>
      </c>
      <c r="C28" s="6" t="s">
        <v>21</v>
      </c>
      <c r="D28" s="6">
        <v>3500</v>
      </c>
      <c r="E28" s="6">
        <v>1500</v>
      </c>
      <c r="F28" s="6">
        <v>3500</v>
      </c>
      <c r="G28" s="6">
        <v>4000</v>
      </c>
      <c r="H28" s="24">
        <f t="shared" si="4"/>
        <v>3125</v>
      </c>
      <c r="I28" s="10">
        <f t="shared" ref="I28:I32" si="5">AVERAGE(D28:G28)</f>
        <v>3125</v>
      </c>
    </row>
    <row r="29" ht="15.75" customHeight="1" spans="2:9">
      <c r="B29" s="6" t="s">
        <v>185</v>
      </c>
      <c r="C29" s="6" t="s">
        <v>23</v>
      </c>
      <c r="D29" s="6">
        <v>1500</v>
      </c>
      <c r="E29" s="6">
        <v>4000</v>
      </c>
      <c r="F29" s="6">
        <v>3500</v>
      </c>
      <c r="G29" s="6">
        <v>5000</v>
      </c>
      <c r="H29" s="24">
        <f t="shared" si="4"/>
        <v>3500</v>
      </c>
      <c r="I29" s="10">
        <f t="shared" si="5"/>
        <v>3500</v>
      </c>
    </row>
    <row r="30" ht="15.75" customHeight="1" spans="2:9">
      <c r="B30" s="6" t="s">
        <v>183</v>
      </c>
      <c r="C30" s="6" t="s">
        <v>25</v>
      </c>
      <c r="D30" s="6">
        <v>3000</v>
      </c>
      <c r="E30" s="6">
        <v>2000</v>
      </c>
      <c r="F30" s="6">
        <v>1500</v>
      </c>
      <c r="G30" s="6">
        <v>4500</v>
      </c>
      <c r="H30" s="24">
        <f t="shared" si="4"/>
        <v>2750</v>
      </c>
      <c r="I30" s="10">
        <f t="shared" si="5"/>
        <v>2750</v>
      </c>
    </row>
    <row r="31" ht="15.75" customHeight="1" spans="2:9">
      <c r="B31" s="6" t="s">
        <v>185</v>
      </c>
      <c r="C31" s="6" t="s">
        <v>156</v>
      </c>
      <c r="D31" s="6">
        <v>3500</v>
      </c>
      <c r="E31" s="6">
        <v>1500</v>
      </c>
      <c r="F31" s="6">
        <v>3500</v>
      </c>
      <c r="G31" s="6">
        <v>2000</v>
      </c>
      <c r="H31" s="24">
        <f t="shared" si="4"/>
        <v>2625</v>
      </c>
      <c r="I31" s="10">
        <f t="shared" si="5"/>
        <v>2625</v>
      </c>
    </row>
    <row r="32" ht="15.75" customHeight="1" spans="2:9">
      <c r="B32" s="6" t="s">
        <v>184</v>
      </c>
      <c r="C32" s="6" t="s">
        <v>155</v>
      </c>
      <c r="D32" s="6">
        <v>2500</v>
      </c>
      <c r="E32" s="6">
        <v>3500</v>
      </c>
      <c r="F32" s="6">
        <v>2500</v>
      </c>
      <c r="G32" s="6">
        <v>5000</v>
      </c>
      <c r="H32" s="24">
        <f t="shared" si="4"/>
        <v>3375</v>
      </c>
      <c r="I32" s="10">
        <f t="shared" si="5"/>
        <v>3375</v>
      </c>
    </row>
    <row r="33" ht="15.75" customHeight="1"/>
    <row r="34" ht="15.75" customHeight="1"/>
    <row r="35" ht="15.75" customHeight="1"/>
    <row r="36" ht="15.75" customHeight="1"/>
    <row r="37" ht="15.75" customHeight="1" spans="2:11">
      <c r="B37" s="1" t="s">
        <v>189</v>
      </c>
      <c r="C37" s="2"/>
      <c r="D37" s="2"/>
      <c r="E37" s="2"/>
      <c r="F37" s="2"/>
      <c r="G37" s="2"/>
      <c r="H37" s="2"/>
      <c r="I37" s="2"/>
      <c r="J37" s="2"/>
      <c r="K37" s="13"/>
    </row>
    <row r="38" ht="15.75" customHeight="1" spans="2:12">
      <c r="B38" s="7" t="s">
        <v>180</v>
      </c>
      <c r="C38" s="7" t="s">
        <v>172</v>
      </c>
      <c r="D38" s="8" t="s">
        <v>173</v>
      </c>
      <c r="E38" s="8" t="s">
        <v>174</v>
      </c>
      <c r="F38" s="8" t="s">
        <v>175</v>
      </c>
      <c r="G38" s="8" t="s">
        <v>176</v>
      </c>
      <c r="H38" s="11" t="s">
        <v>190</v>
      </c>
      <c r="I38" s="11" t="s">
        <v>191</v>
      </c>
      <c r="J38" s="11" t="s">
        <v>192</v>
      </c>
      <c r="K38" s="11" t="s">
        <v>67</v>
      </c>
      <c r="L38" s="11" t="s">
        <v>193</v>
      </c>
    </row>
    <row r="39" ht="15.75" customHeight="1" spans="2:12">
      <c r="B39" s="6" t="s">
        <v>183</v>
      </c>
      <c r="C39" s="6" t="s">
        <v>20</v>
      </c>
      <c r="D39" s="6">
        <v>1500</v>
      </c>
      <c r="E39" s="6">
        <v>5000</v>
      </c>
      <c r="F39" s="6">
        <v>2500</v>
      </c>
      <c r="G39" s="6">
        <v>4500</v>
      </c>
      <c r="H39" s="6">
        <f>COUNT(D39:G39)</f>
        <v>4</v>
      </c>
      <c r="I39" s="6">
        <f>COUNTBLANK(D39:G39)</f>
        <v>0</v>
      </c>
      <c r="J39" s="6">
        <f>COUNTA(D39:G39)</f>
        <v>4</v>
      </c>
      <c r="K39" s="6"/>
      <c r="L39" s="14">
        <f>COUNTIF(G39:G44,5000)</f>
        <v>2</v>
      </c>
    </row>
    <row r="40" ht="15.75" customHeight="1" spans="2:12">
      <c r="B40" s="6" t="s">
        <v>184</v>
      </c>
      <c r="C40" s="6" t="s">
        <v>21</v>
      </c>
      <c r="D40" s="6">
        <v>3500</v>
      </c>
      <c r="E40" s="6" t="s">
        <v>194</v>
      </c>
      <c r="F40" s="6">
        <v>3500</v>
      </c>
      <c r="G40" s="6">
        <v>4000</v>
      </c>
      <c r="H40" s="6">
        <f t="shared" ref="H40:H44" si="6">COUNT(D40:G40)</f>
        <v>3</v>
      </c>
      <c r="I40" s="6">
        <f t="shared" ref="I40:I44" si="7">COUNTBLANK(D40:G40)</f>
        <v>0</v>
      </c>
      <c r="J40" s="6">
        <f t="shared" ref="J40:J44" si="8">COUNTA(D40:G40)</f>
        <v>4</v>
      </c>
      <c r="K40" s="6"/>
      <c r="L40" s="14">
        <f t="shared" ref="L40:L44" si="9">COUNTIF(G40:G45,5000)</f>
        <v>2</v>
      </c>
    </row>
    <row r="41" ht="15.75" customHeight="1" spans="2:12">
      <c r="B41" s="6" t="s">
        <v>185</v>
      </c>
      <c r="C41" s="6" t="s">
        <v>23</v>
      </c>
      <c r="D41" s="6"/>
      <c r="E41" s="6"/>
      <c r="F41" s="6"/>
      <c r="G41" s="6">
        <v>5000</v>
      </c>
      <c r="H41" s="6">
        <f t="shared" si="6"/>
        <v>1</v>
      </c>
      <c r="I41" s="6">
        <f t="shared" si="7"/>
        <v>3</v>
      </c>
      <c r="J41" s="6">
        <f t="shared" si="8"/>
        <v>1</v>
      </c>
      <c r="K41" s="6"/>
      <c r="L41" s="14">
        <f t="shared" si="9"/>
        <v>2</v>
      </c>
    </row>
    <row r="42" ht="15.75" customHeight="1" spans="2:12">
      <c r="B42" s="6" t="s">
        <v>183</v>
      </c>
      <c r="C42" s="6" t="s">
        <v>25</v>
      </c>
      <c r="D42" s="6">
        <v>3000</v>
      </c>
      <c r="E42" s="6">
        <v>2000</v>
      </c>
      <c r="F42" s="6">
        <v>1500</v>
      </c>
      <c r="G42" s="6">
        <v>4500</v>
      </c>
      <c r="H42" s="6">
        <f t="shared" si="6"/>
        <v>4</v>
      </c>
      <c r="I42" s="6">
        <f t="shared" si="7"/>
        <v>0</v>
      </c>
      <c r="J42" s="6">
        <f t="shared" si="8"/>
        <v>4</v>
      </c>
      <c r="K42" s="6"/>
      <c r="L42" s="14">
        <f t="shared" si="9"/>
        <v>1</v>
      </c>
    </row>
    <row r="43" ht="15.75" customHeight="1" spans="2:12">
      <c r="B43" s="6" t="s">
        <v>185</v>
      </c>
      <c r="C43" s="6" t="s">
        <v>156</v>
      </c>
      <c r="D43" s="6">
        <v>3500</v>
      </c>
      <c r="E43" s="6">
        <v>1500</v>
      </c>
      <c r="F43" s="6">
        <v>3500</v>
      </c>
      <c r="G43" s="6">
        <v>2000</v>
      </c>
      <c r="H43" s="6">
        <f t="shared" si="6"/>
        <v>4</v>
      </c>
      <c r="I43" s="6">
        <f t="shared" si="7"/>
        <v>0</v>
      </c>
      <c r="J43" s="6">
        <f t="shared" si="8"/>
        <v>4</v>
      </c>
      <c r="K43" s="6"/>
      <c r="L43" s="14">
        <f t="shared" si="9"/>
        <v>1</v>
      </c>
    </row>
    <row r="44" ht="15.75" customHeight="1" spans="2:12">
      <c r="B44" s="6" t="s">
        <v>184</v>
      </c>
      <c r="C44" s="6" t="s">
        <v>155</v>
      </c>
      <c r="D44" s="6">
        <v>2500</v>
      </c>
      <c r="E44" s="6">
        <v>3500</v>
      </c>
      <c r="F44" s="6">
        <v>2500</v>
      </c>
      <c r="G44" s="6">
        <v>5000</v>
      </c>
      <c r="H44" s="6">
        <f t="shared" si="6"/>
        <v>4</v>
      </c>
      <c r="I44" s="6">
        <f t="shared" si="7"/>
        <v>0</v>
      </c>
      <c r="J44" s="6">
        <f t="shared" si="8"/>
        <v>4</v>
      </c>
      <c r="K44" s="6"/>
      <c r="L44" s="14">
        <f t="shared" si="9"/>
        <v>1</v>
      </c>
    </row>
    <row r="45" ht="15.75" customHeight="1"/>
    <row r="46" ht="15.75" customHeight="1"/>
    <row r="47" ht="15.75" customHeight="1"/>
    <row r="48" ht="15.75" customHeight="1"/>
    <row r="49" ht="15.75" customHeight="1" spans="2:9">
      <c r="B49" s="1" t="s">
        <v>195</v>
      </c>
      <c r="C49" s="2"/>
      <c r="D49" s="2"/>
      <c r="E49" s="2"/>
      <c r="F49" s="2"/>
      <c r="G49" s="2"/>
      <c r="H49" s="2"/>
      <c r="I49" s="13"/>
    </row>
    <row r="50" ht="15.75" customHeight="1" spans="2:10">
      <c r="B50" s="7" t="s">
        <v>180</v>
      </c>
      <c r="C50" s="7" t="s">
        <v>172</v>
      </c>
      <c r="D50" s="8" t="s">
        <v>173</v>
      </c>
      <c r="E50" s="8" t="s">
        <v>174</v>
      </c>
      <c r="F50" s="8" t="s">
        <v>175</v>
      </c>
      <c r="G50" s="8" t="s">
        <v>176</v>
      </c>
      <c r="H50" s="11" t="s">
        <v>196</v>
      </c>
      <c r="I50" s="11" t="s">
        <v>195</v>
      </c>
      <c r="J50" s="15"/>
    </row>
    <row r="51" ht="15.75" customHeight="1" spans="2:9">
      <c r="B51" s="6" t="s">
        <v>183</v>
      </c>
      <c r="C51" s="6" t="s">
        <v>20</v>
      </c>
      <c r="D51" s="6">
        <v>1500</v>
      </c>
      <c r="E51" s="6">
        <v>5000</v>
      </c>
      <c r="F51" s="6">
        <v>2500</v>
      </c>
      <c r="G51" s="6">
        <v>4500</v>
      </c>
      <c r="H51" s="6">
        <f>SUM(D51:G51)</f>
        <v>13500</v>
      </c>
      <c r="I51" s="6">
        <f>SUBTOTAL(9,D51:G51)</f>
        <v>13500</v>
      </c>
    </row>
    <row r="52" ht="15.75" customHeight="1" spans="2:9">
      <c r="B52" s="6" t="s">
        <v>184</v>
      </c>
      <c r="C52" s="6" t="s">
        <v>21</v>
      </c>
      <c r="D52" s="6">
        <v>3500</v>
      </c>
      <c r="E52" s="6">
        <v>1500</v>
      </c>
      <c r="F52" s="6">
        <v>3500</v>
      </c>
      <c r="G52" s="6">
        <v>4000</v>
      </c>
      <c r="H52" s="6">
        <f t="shared" ref="H52:H56" si="10">SUM(D52:G52)</f>
        <v>12500</v>
      </c>
      <c r="I52" s="6">
        <f t="shared" ref="I52:I56" si="11">SUBTOTAL(9,D52:G52)</f>
        <v>12500</v>
      </c>
    </row>
    <row r="53" ht="15.75" customHeight="1" spans="2:9">
      <c r="B53" s="6" t="s">
        <v>185</v>
      </c>
      <c r="C53" s="6" t="s">
        <v>23</v>
      </c>
      <c r="D53" s="6">
        <v>1500</v>
      </c>
      <c r="E53" s="6">
        <v>4000</v>
      </c>
      <c r="F53" s="6">
        <v>3500</v>
      </c>
      <c r="G53" s="6">
        <v>5000</v>
      </c>
      <c r="H53" s="6">
        <f t="shared" si="10"/>
        <v>14000</v>
      </c>
      <c r="I53" s="6">
        <f t="shared" si="11"/>
        <v>14000</v>
      </c>
    </row>
    <row r="54" ht="15.75" customHeight="1" spans="2:9">
      <c r="B54" s="6" t="s">
        <v>183</v>
      </c>
      <c r="C54" s="6" t="s">
        <v>25</v>
      </c>
      <c r="D54" s="6">
        <v>3000</v>
      </c>
      <c r="E54" s="6">
        <v>2000</v>
      </c>
      <c r="F54" s="6">
        <v>1500</v>
      </c>
      <c r="G54" s="6">
        <v>4500</v>
      </c>
      <c r="H54" s="6">
        <f t="shared" si="10"/>
        <v>11000</v>
      </c>
      <c r="I54" s="6">
        <f t="shared" si="11"/>
        <v>11000</v>
      </c>
    </row>
    <row r="55" ht="15.75" customHeight="1" spans="2:9">
      <c r="B55" s="6" t="s">
        <v>185</v>
      </c>
      <c r="C55" s="6" t="s">
        <v>156</v>
      </c>
      <c r="D55" s="6">
        <v>3500</v>
      </c>
      <c r="E55" s="6">
        <v>1500</v>
      </c>
      <c r="F55" s="6">
        <v>3500</v>
      </c>
      <c r="G55" s="6">
        <v>2000</v>
      </c>
      <c r="H55" s="6">
        <f t="shared" si="10"/>
        <v>10500</v>
      </c>
      <c r="I55" s="6">
        <f t="shared" si="11"/>
        <v>10500</v>
      </c>
    </row>
    <row r="56" ht="15.75" customHeight="1" spans="2:9">
      <c r="B56" s="6" t="s">
        <v>184</v>
      </c>
      <c r="C56" s="6" t="s">
        <v>155</v>
      </c>
      <c r="D56" s="6">
        <v>2500</v>
      </c>
      <c r="E56" s="6">
        <v>3500</v>
      </c>
      <c r="F56" s="6">
        <v>2500</v>
      </c>
      <c r="G56" s="6">
        <v>5000</v>
      </c>
      <c r="H56" s="6">
        <f t="shared" si="10"/>
        <v>13500</v>
      </c>
      <c r="I56" s="6">
        <f t="shared" si="11"/>
        <v>13500</v>
      </c>
    </row>
    <row r="57" ht="15.75" customHeight="1"/>
    <row r="58" ht="15.75" customHeight="1"/>
    <row r="59" ht="15.75" customHeight="1"/>
    <row r="60" ht="15.75" customHeight="1"/>
    <row r="61" ht="15.75" customHeight="1" spans="2:2">
      <c r="B61" s="12" t="s">
        <v>197</v>
      </c>
    </row>
    <row r="62" ht="15.75" customHeight="1"/>
    <row r="63" ht="15.75" customHeight="1" spans="2:4">
      <c r="B63" s="1" t="s">
        <v>198</v>
      </c>
      <c r="C63" s="2"/>
      <c r="D63" s="13"/>
    </row>
    <row r="64" ht="15.75" customHeight="1" spans="2:4">
      <c r="B64" s="8" t="s">
        <v>199</v>
      </c>
      <c r="C64" s="8" t="s">
        <v>200</v>
      </c>
      <c r="D64" s="8" t="s">
        <v>201</v>
      </c>
    </row>
    <row r="65" ht="15.75" customHeight="1" spans="2:4">
      <c r="B65" s="14">
        <v>13</v>
      </c>
      <c r="C65" s="14">
        <v>3</v>
      </c>
      <c r="D65" s="14">
        <f>MOD(B65,C65)</f>
        <v>1</v>
      </c>
    </row>
    <row r="66" ht="15.75" customHeight="1" spans="2:4">
      <c r="B66" s="14">
        <v>20</v>
      </c>
      <c r="C66" s="14">
        <v>3</v>
      </c>
      <c r="D66" s="14">
        <f t="shared" ref="D66:D70" si="12">MOD(B66,C66)</f>
        <v>2</v>
      </c>
    </row>
    <row r="67" ht="15.75" customHeight="1" spans="2:4">
      <c r="B67" s="14">
        <v>11</v>
      </c>
      <c r="C67" s="14">
        <v>2</v>
      </c>
      <c r="D67" s="14">
        <f t="shared" si="12"/>
        <v>1</v>
      </c>
    </row>
    <row r="68" ht="15.75" customHeight="1" spans="2:5">
      <c r="B68" s="14">
        <v>23</v>
      </c>
      <c r="C68" s="14">
        <v>2</v>
      </c>
      <c r="D68" s="14">
        <f t="shared" si="12"/>
        <v>1</v>
      </c>
      <c r="E68" s="12" t="s">
        <v>35</v>
      </c>
    </row>
    <row r="69" ht="15.75" customHeight="1" spans="2:4">
      <c r="B69" s="14">
        <v>29</v>
      </c>
      <c r="C69" s="14">
        <v>5</v>
      </c>
      <c r="D69" s="14">
        <f t="shared" si="12"/>
        <v>4</v>
      </c>
    </row>
    <row r="70" ht="15.75" customHeight="1" spans="2:4">
      <c r="B70" s="14">
        <v>25</v>
      </c>
      <c r="C70" s="14">
        <v>3</v>
      </c>
      <c r="D70" s="14">
        <f t="shared" si="12"/>
        <v>1</v>
      </c>
    </row>
    <row r="71" ht="15.75" customHeight="1"/>
    <row r="72" ht="15.75" customHeight="1"/>
    <row r="73" ht="15.75" customHeight="1" spans="2:4">
      <c r="B73" s="1" t="s">
        <v>202</v>
      </c>
      <c r="C73" s="2"/>
      <c r="D73" s="13"/>
    </row>
    <row r="74" ht="15.75" customHeight="1" spans="2:4">
      <c r="B74" s="8" t="s">
        <v>199</v>
      </c>
      <c r="C74" s="8" t="s">
        <v>203</v>
      </c>
      <c r="D74" s="8" t="s">
        <v>204</v>
      </c>
    </row>
    <row r="75" ht="15.75" customHeight="1" spans="2:4">
      <c r="B75" s="14">
        <f ca="1" t="shared" ref="B75:B80" si="13">RANDBETWEEN(3,5)</f>
        <v>3</v>
      </c>
      <c r="C75" s="14">
        <v>3</v>
      </c>
      <c r="D75" s="14">
        <f ca="1">POWER(B75,C75)</f>
        <v>27</v>
      </c>
    </row>
    <row r="76" ht="15.75" customHeight="1" spans="2:4">
      <c r="B76" s="14">
        <f ca="1" t="shared" si="13"/>
        <v>4</v>
      </c>
      <c r="C76" s="14">
        <v>3</v>
      </c>
      <c r="D76" s="14">
        <f ca="1" t="shared" ref="D76:D80" si="14">POWER(B76,C76)</f>
        <v>64</v>
      </c>
    </row>
    <row r="77" ht="15.75" customHeight="1" spans="2:4">
      <c r="B77" s="14">
        <f ca="1" t="shared" si="13"/>
        <v>3</v>
      </c>
      <c r="C77" s="14">
        <v>2</v>
      </c>
      <c r="D77" s="14">
        <f ca="1" t="shared" si="14"/>
        <v>9</v>
      </c>
    </row>
    <row r="78" ht="15.75" customHeight="1" spans="2:4">
      <c r="B78" s="14">
        <f ca="1" t="shared" si="13"/>
        <v>5</v>
      </c>
      <c r="C78" s="14">
        <v>2</v>
      </c>
      <c r="D78" s="14">
        <f ca="1" t="shared" si="14"/>
        <v>25</v>
      </c>
    </row>
    <row r="79" ht="15.75" customHeight="1" spans="2:4">
      <c r="B79" s="14">
        <f ca="1" t="shared" si="13"/>
        <v>5</v>
      </c>
      <c r="C79" s="14">
        <v>5</v>
      </c>
      <c r="D79" s="14">
        <f ca="1" t="shared" si="14"/>
        <v>3125</v>
      </c>
    </row>
    <row r="80" ht="15.75" customHeight="1" spans="2:4">
      <c r="B80" s="14">
        <f ca="1" t="shared" si="13"/>
        <v>3</v>
      </c>
      <c r="C80" s="14">
        <v>3</v>
      </c>
      <c r="D80" s="14">
        <f ca="1" t="shared" si="14"/>
        <v>27</v>
      </c>
    </row>
    <row r="81" ht="15.75" customHeight="1"/>
    <row r="82" ht="15.75" customHeight="1"/>
    <row r="83" ht="15.75" customHeight="1"/>
    <row r="84" ht="15.75" customHeight="1" spans="2:5">
      <c r="B84" s="1" t="s">
        <v>205</v>
      </c>
      <c r="C84" s="2"/>
      <c r="D84" s="2"/>
      <c r="E84" s="13"/>
    </row>
    <row r="85" ht="15.75" customHeight="1" spans="2:5">
      <c r="B85" s="8" t="s">
        <v>199</v>
      </c>
      <c r="C85" s="8" t="s">
        <v>206</v>
      </c>
      <c r="D85" s="8" t="s">
        <v>207</v>
      </c>
      <c r="E85" s="8" t="s">
        <v>208</v>
      </c>
    </row>
    <row r="86" ht="15.75" customHeight="1" spans="2:5">
      <c r="B86" s="14">
        <v>13</v>
      </c>
      <c r="C86" s="14">
        <v>3</v>
      </c>
      <c r="D86" s="14">
        <f>CEILING(B86,C86)</f>
        <v>15</v>
      </c>
      <c r="E86" s="14">
        <f>FLOOR(B86,C86)</f>
        <v>12</v>
      </c>
    </row>
    <row r="87" ht="15.75" customHeight="1" spans="2:5">
      <c r="B87" s="14">
        <v>20</v>
      </c>
      <c r="C87" s="14">
        <v>3</v>
      </c>
      <c r="D87" s="14">
        <f t="shared" ref="D87:D91" si="15">CEILING(B87,C87)</f>
        <v>21</v>
      </c>
      <c r="E87" s="14">
        <f t="shared" ref="E87:E91" si="16">FLOOR(B87,C87)</f>
        <v>18</v>
      </c>
    </row>
    <row r="88" ht="15.75" customHeight="1" spans="2:5">
      <c r="B88" s="14">
        <v>11</v>
      </c>
      <c r="C88" s="14">
        <v>2</v>
      </c>
      <c r="D88" s="14">
        <f t="shared" si="15"/>
        <v>12</v>
      </c>
      <c r="E88" s="14">
        <f t="shared" si="16"/>
        <v>10</v>
      </c>
    </row>
    <row r="89" ht="15.75" customHeight="1" spans="2:5">
      <c r="B89" s="14">
        <v>23</v>
      </c>
      <c r="C89" s="14">
        <v>2</v>
      </c>
      <c r="D89" s="14">
        <f t="shared" si="15"/>
        <v>24</v>
      </c>
      <c r="E89" s="14">
        <f t="shared" si="16"/>
        <v>22</v>
      </c>
    </row>
    <row r="90" ht="15.75" customHeight="1" spans="2:5">
      <c r="B90" s="14">
        <v>29</v>
      </c>
      <c r="C90" s="14">
        <v>4</v>
      </c>
      <c r="D90" s="14">
        <f t="shared" si="15"/>
        <v>32</v>
      </c>
      <c r="E90" s="14">
        <f t="shared" si="16"/>
        <v>28</v>
      </c>
    </row>
    <row r="91" ht="15.75" customHeight="1" spans="2:5">
      <c r="B91" s="14">
        <v>25</v>
      </c>
      <c r="C91" s="14">
        <v>3</v>
      </c>
      <c r="D91" s="14">
        <f t="shared" si="15"/>
        <v>27</v>
      </c>
      <c r="E91" s="14">
        <f t="shared" si="16"/>
        <v>24</v>
      </c>
    </row>
    <row r="92" ht="15.75" customHeight="1" spans="5:5">
      <c r="E92" s="14"/>
    </row>
    <row r="93" ht="15.75" customHeight="1"/>
    <row r="94" ht="15.75" customHeight="1"/>
    <row r="95" ht="15.75" customHeight="1" spans="2:7">
      <c r="B95" s="16" t="s">
        <v>209</v>
      </c>
      <c r="C95" s="17"/>
      <c r="D95" s="17"/>
      <c r="E95" s="17"/>
      <c r="F95" s="17"/>
      <c r="G95" s="17"/>
    </row>
    <row r="96" ht="15.75" customHeight="1" spans="2:7">
      <c r="B96" s="8" t="s">
        <v>210</v>
      </c>
      <c r="C96" s="8" t="s">
        <v>211</v>
      </c>
      <c r="D96" s="8" t="s">
        <v>209</v>
      </c>
      <c r="E96" s="8" t="s">
        <v>212</v>
      </c>
      <c r="F96" s="8" t="s">
        <v>213</v>
      </c>
      <c r="G96" s="8" t="s">
        <v>214</v>
      </c>
    </row>
    <row r="97" ht="15.75" customHeight="1" spans="2:8">
      <c r="B97" s="14">
        <v>5</v>
      </c>
      <c r="C97" s="14">
        <v>6</v>
      </c>
      <c r="D97" s="14" t="str">
        <f>CONCATENATE(B97,C97)</f>
        <v>56</v>
      </c>
      <c r="E97" s="14" t="s">
        <v>20</v>
      </c>
      <c r="F97" s="14" t="s">
        <v>21</v>
      </c>
      <c r="G97" s="14" t="str">
        <f>CONCATENATE(E97,F97)</f>
        <v>AB</v>
      </c>
      <c r="H97">
        <f>LEN(G97)</f>
        <v>2</v>
      </c>
    </row>
    <row r="98" ht="15.75" customHeight="1" spans="2:8">
      <c r="B98" s="14">
        <v>9</v>
      </c>
      <c r="C98" s="14">
        <v>1</v>
      </c>
      <c r="D98" s="14" t="str">
        <f t="shared" ref="D98:D102" si="17">CONCATENATE(B98,C98)</f>
        <v>91</v>
      </c>
      <c r="E98" s="14" t="s">
        <v>215</v>
      </c>
      <c r="F98" s="14" t="s">
        <v>216</v>
      </c>
      <c r="G98" s="14" t="str">
        <f t="shared" ref="G98:G102" si="18">CONCATENATE(E98,F98)</f>
        <v>ABCD</v>
      </c>
      <c r="H98">
        <f t="shared" ref="H98:H102" si="19">LEN(G98)</f>
        <v>4</v>
      </c>
    </row>
    <row r="99" ht="15.75" customHeight="1" spans="2:8">
      <c r="B99" s="14">
        <f ca="1" t="shared" ref="B99:C99" si="20">RANDBETWEEN(1,9)</f>
        <v>6</v>
      </c>
      <c r="C99" s="14">
        <f ca="1" t="shared" si="20"/>
        <v>8</v>
      </c>
      <c r="D99" s="14" t="str">
        <f ca="1" t="shared" si="17"/>
        <v>68</v>
      </c>
      <c r="E99" s="14" t="s">
        <v>25</v>
      </c>
      <c r="F99" s="14" t="s">
        <v>217</v>
      </c>
      <c r="G99" s="14" t="str">
        <f t="shared" si="18"/>
        <v>D  r</v>
      </c>
      <c r="H99">
        <f t="shared" si="19"/>
        <v>4</v>
      </c>
    </row>
    <row r="100" ht="15.75" customHeight="1" spans="2:8">
      <c r="B100" s="14">
        <v>1</v>
      </c>
      <c r="C100" s="14">
        <v>89</v>
      </c>
      <c r="D100" s="14" t="str">
        <f t="shared" si="17"/>
        <v>189</v>
      </c>
      <c r="E100" s="14" t="s">
        <v>218</v>
      </c>
      <c r="F100" s="14" t="s">
        <v>219</v>
      </c>
      <c r="G100" s="14" t="str">
        <f t="shared" si="18"/>
        <v>A CD. C</v>
      </c>
      <c r="H100">
        <f t="shared" si="19"/>
        <v>7</v>
      </c>
    </row>
    <row r="101" ht="15.75" customHeight="1" spans="2:8">
      <c r="B101" s="14">
        <v>9</v>
      </c>
      <c r="C101" s="14">
        <f ca="1">RANDBETWEEN(1,9)</f>
        <v>9</v>
      </c>
      <c r="D101" s="14" t="str">
        <f ca="1" t="shared" si="17"/>
        <v>99</v>
      </c>
      <c r="E101" s="14" t="s">
        <v>220</v>
      </c>
      <c r="F101" s="14" t="s">
        <v>221</v>
      </c>
      <c r="G101" s="14" t="str">
        <f t="shared" si="18"/>
        <v>A+D+CD-E-F</v>
      </c>
      <c r="H101">
        <f t="shared" si="19"/>
        <v>10</v>
      </c>
    </row>
    <row r="102" ht="15.75" customHeight="1" spans="2:8">
      <c r="B102" s="14">
        <f ca="1" t="shared" ref="B102:C102" si="21">RANDBETWEEN(1,9)</f>
        <v>6</v>
      </c>
      <c r="C102" s="14">
        <f ca="1" t="shared" si="21"/>
        <v>7</v>
      </c>
      <c r="D102" s="14" t="str">
        <f ca="1" t="shared" si="17"/>
        <v>67</v>
      </c>
      <c r="E102" s="14" t="s">
        <v>222</v>
      </c>
      <c r="F102" s="14" t="s">
        <v>223</v>
      </c>
      <c r="G102" s="14" t="str">
        <f t="shared" si="18"/>
        <v>11_AA_33dd_ss</v>
      </c>
      <c r="H102">
        <f t="shared" si="19"/>
        <v>13</v>
      </c>
    </row>
    <row r="103" ht="15.75" customHeight="1"/>
    <row r="104" ht="15.75" customHeight="1"/>
    <row r="105" ht="15.75" customHeight="1"/>
    <row r="106" ht="15.75" customHeight="1"/>
    <row r="107" ht="15.75" customHeight="1" spans="2:3">
      <c r="B107" s="1" t="s">
        <v>224</v>
      </c>
      <c r="C107" s="13"/>
    </row>
    <row r="108" ht="15.75" customHeight="1" spans="2:5">
      <c r="B108" s="8" t="s">
        <v>225</v>
      </c>
      <c r="C108" s="8" t="s">
        <v>224</v>
      </c>
      <c r="E108" s="18">
        <v>44629</v>
      </c>
    </row>
    <row r="109" ht="15.75" customHeight="1" spans="2:3">
      <c r="B109" s="14" t="s">
        <v>226</v>
      </c>
      <c r="C109" s="14">
        <f>LEN(B109)</f>
        <v>3</v>
      </c>
    </row>
    <row r="110" ht="15.75" customHeight="1" spans="2:3">
      <c r="B110" s="14" t="s">
        <v>227</v>
      </c>
      <c r="C110" s="14">
        <f t="shared" ref="C110:C114" si="22">LEN(B110)</f>
        <v>6</v>
      </c>
    </row>
    <row r="111" ht="15.75" customHeight="1" spans="2:3">
      <c r="B111" s="14">
        <v>123</v>
      </c>
      <c r="C111" s="14">
        <f t="shared" si="22"/>
        <v>3</v>
      </c>
    </row>
    <row r="112" ht="15.75" customHeight="1" spans="2:3">
      <c r="B112" s="14" t="s">
        <v>228</v>
      </c>
      <c r="C112" s="14">
        <f t="shared" si="22"/>
        <v>6</v>
      </c>
    </row>
    <row r="113" ht="15.75" customHeight="1" spans="2:3">
      <c r="B113" s="19" t="s">
        <v>229</v>
      </c>
      <c r="C113" s="14">
        <f t="shared" si="22"/>
        <v>8</v>
      </c>
    </row>
    <row r="114" ht="15.75" customHeight="1" spans="2:3">
      <c r="B114" s="14" t="s">
        <v>230</v>
      </c>
      <c r="C114" s="14">
        <f t="shared" si="22"/>
        <v>8</v>
      </c>
    </row>
    <row r="115" ht="15.75" customHeight="1"/>
    <row r="116" ht="15.75" customHeight="1" spans="1:2">
      <c r="A116" s="12">
        <v>1</v>
      </c>
      <c r="B116" s="20" t="s">
        <v>231</v>
      </c>
    </row>
    <row r="117" ht="15.75" customHeight="1" spans="1:2">
      <c r="A117" s="12">
        <v>2</v>
      </c>
      <c r="B117" s="12" t="s">
        <v>232</v>
      </c>
    </row>
    <row r="118" ht="15.75" customHeight="1" spans="2:4">
      <c r="B118" s="21" t="s">
        <v>233</v>
      </c>
      <c r="C118" s="22"/>
      <c r="D118" s="22"/>
    </row>
    <row r="119" ht="15.75" customHeight="1" spans="2:4">
      <c r="B119" s="8" t="s">
        <v>234</v>
      </c>
      <c r="C119" s="8" t="s">
        <v>235</v>
      </c>
      <c r="D119" s="8" t="s">
        <v>236</v>
      </c>
    </row>
    <row r="120" ht="15.75" customHeight="1" spans="2:4">
      <c r="B120" s="14" t="s">
        <v>237</v>
      </c>
      <c r="C120" s="14" t="s">
        <v>238</v>
      </c>
      <c r="D120" t="str">
        <f>REPLACE(B120,7,1,CONCATENATE(" ",C121))</f>
        <v>SACHIN TENDULKAR</v>
      </c>
    </row>
    <row r="121" ht="15.75" customHeight="1" spans="2:4">
      <c r="B121" s="14" t="s">
        <v>237</v>
      </c>
      <c r="C121" s="14" t="s">
        <v>239</v>
      </c>
      <c r="D121" t="str">
        <f>REPLACE(CONCATENATE(B121," ",C121),7,1,C120)</f>
        <v>SACHIN Ramesh TENDULKAR</v>
      </c>
    </row>
    <row r="122" ht="15.75" customHeight="1" spans="2:4">
      <c r="B122" s="14"/>
      <c r="C122" s="14"/>
      <c r="D122" s="14"/>
    </row>
    <row r="123" ht="15.75" customHeight="1"/>
    <row r="124" ht="15.75" customHeight="1" spans="2:2">
      <c r="B124" s="23" t="s">
        <v>240</v>
      </c>
    </row>
    <row r="125" ht="15.75" customHeight="1" spans="2:4">
      <c r="B125" s="21" t="s">
        <v>241</v>
      </c>
      <c r="C125" s="22"/>
      <c r="D125" s="22"/>
    </row>
    <row r="126" ht="15.75" customHeight="1" spans="2:4">
      <c r="B126" s="8" t="s">
        <v>234</v>
      </c>
      <c r="C126" s="8" t="s">
        <v>235</v>
      </c>
      <c r="D126" s="8" t="s">
        <v>236</v>
      </c>
    </row>
    <row r="127" ht="15.75" customHeight="1" spans="2:4">
      <c r="B127" s="14" t="s">
        <v>242</v>
      </c>
      <c r="C127" s="14" t="s">
        <v>237</v>
      </c>
      <c r="D127" t="str">
        <f>REPLACE(B127,1,7,C127)</f>
        <v>SACHIN SEHWAG GANGULLY</v>
      </c>
    </row>
    <row r="128" ht="15.75" customHeight="1" spans="2:4">
      <c r="B128" s="14" t="s">
        <v>243</v>
      </c>
      <c r="C128" s="14"/>
      <c r="D128" s="14" t="str">
        <f>SUBSTITUTE(B127,B128,C127,1)</f>
        <v>SACHIN SEHWAG GANGULLY</v>
      </c>
    </row>
    <row r="129" ht="15.75" customHeight="1"/>
    <row r="130" ht="15.75" customHeight="1"/>
    <row r="131" ht="15.75" customHeight="1"/>
    <row r="132" ht="15.75" customHeight="1" spans="2:2">
      <c r="B132" s="12" t="s">
        <v>244</v>
      </c>
    </row>
    <row r="133" ht="15.75" customHeight="1" spans="2:5">
      <c r="B133" s="1" t="s">
        <v>245</v>
      </c>
      <c r="C133" s="2"/>
      <c r="D133" s="2"/>
      <c r="E133" s="13"/>
    </row>
    <row r="134" ht="15.75" customHeight="1" spans="2:5">
      <c r="B134" s="8" t="s">
        <v>225</v>
      </c>
      <c r="C134" s="8" t="s">
        <v>246</v>
      </c>
      <c r="D134" s="8" t="s">
        <v>247</v>
      </c>
      <c r="E134" s="8" t="s">
        <v>248</v>
      </c>
    </row>
    <row r="135" ht="15.75" customHeight="1" spans="2:5">
      <c r="B135" s="14" t="s">
        <v>237</v>
      </c>
      <c r="C135" s="14" t="str">
        <f>LEFT(B135,3)</f>
        <v>SAC</v>
      </c>
      <c r="D135" s="14" t="str">
        <f>RIGHT(B135,3)</f>
        <v>HIN</v>
      </c>
      <c r="E135" s="14" t="str">
        <f>MID(B135,2,3)</f>
        <v>ACH</v>
      </c>
    </row>
    <row r="136" ht="15.75" customHeight="1"/>
    <row r="137" ht="15.75" customHeight="1"/>
    <row r="138" ht="15.75" customHeight="1"/>
    <row r="139" ht="15.75" customHeight="1" spans="2:2">
      <c r="B139" s="12" t="s">
        <v>249</v>
      </c>
    </row>
    <row r="140" ht="15.75" customHeight="1" spans="2:5">
      <c r="B140" s="1" t="s">
        <v>250</v>
      </c>
      <c r="C140" s="2"/>
      <c r="D140" s="2"/>
      <c r="E140" s="13"/>
    </row>
    <row r="141" ht="15.75" customHeight="1" spans="2:5">
      <c r="B141" s="8" t="s">
        <v>225</v>
      </c>
      <c r="C141" s="8" t="s">
        <v>251</v>
      </c>
      <c r="D141" s="8" t="s">
        <v>252</v>
      </c>
      <c r="E141" s="8" t="s">
        <v>253</v>
      </c>
    </row>
    <row r="142" ht="15.75" customHeight="1" spans="2:5">
      <c r="B142" s="14" t="s">
        <v>254</v>
      </c>
      <c r="C142" s="14" t="str">
        <f>UPPER(B142)</f>
        <v>SACHIN TENDULKAR</v>
      </c>
      <c r="D142" s="14" t="str">
        <f>LOWER(B142)</f>
        <v>sachin tendulkar</v>
      </c>
      <c r="E142" s="14" t="str">
        <f>PROPER(B142)</f>
        <v>Sachin Tendulkar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0:J55">
    <extLst/>
  </autoFilter>
  <mergeCells count="14">
    <mergeCell ref="B3:I3"/>
    <mergeCell ref="B14:I14"/>
    <mergeCell ref="B25:I25"/>
    <mergeCell ref="B37:K37"/>
    <mergeCell ref="B49:I49"/>
    <mergeCell ref="B63:D63"/>
    <mergeCell ref="B73:D73"/>
    <mergeCell ref="B84:E84"/>
    <mergeCell ref="B95:G95"/>
    <mergeCell ref="B107:C107"/>
    <mergeCell ref="B118:D118"/>
    <mergeCell ref="B125:D125"/>
    <mergeCell ref="B133:E133"/>
    <mergeCell ref="B140:E140"/>
  </mergeCells>
  <pageMargins left="0.7" right="0.7" top="0.75" bottom="0.75" header="0" footer="0"/>
  <pageSetup paperSize="1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tabSelected="1" zoomScale="85" zoomScaleNormal="85" workbookViewId="0">
      <selection activeCell="D147" sqref="D147"/>
    </sheetView>
  </sheetViews>
  <sheetFormatPr defaultColWidth="11.25" defaultRowHeight="15" customHeight="1"/>
  <cols>
    <col min="1" max="1" width="11" customWidth="1"/>
    <col min="2" max="2" width="20.5" customWidth="1"/>
    <col min="3" max="3" width="18" customWidth="1"/>
    <col min="4" max="4" width="18.125" customWidth="1"/>
    <col min="5" max="5" width="20.5" customWidth="1"/>
    <col min="6" max="6" width="11" customWidth="1"/>
    <col min="7" max="7" width="14.125" customWidth="1"/>
    <col min="8" max="8" width="24.125" customWidth="1"/>
    <col min="9" max="9" width="29.7583333333333" customWidth="1"/>
    <col min="10" max="26" width="11" customWidth="1"/>
  </cols>
  <sheetData>
    <row r="1" ht="15.75" customHeight="1"/>
    <row r="2" ht="15.75" customHeight="1"/>
    <row r="3" ht="15.75" customHeight="1" spans="2:9">
      <c r="B3" s="1" t="s">
        <v>171</v>
      </c>
      <c r="C3" s="2"/>
      <c r="D3" s="2"/>
      <c r="E3" s="2"/>
      <c r="F3" s="2"/>
      <c r="G3" s="2"/>
      <c r="H3" s="2"/>
      <c r="I3" s="13"/>
    </row>
    <row r="4" ht="15.75" customHeight="1" spans="2:9">
      <c r="B4" s="3" t="s">
        <v>172</v>
      </c>
      <c r="C4" s="4" t="s">
        <v>173</v>
      </c>
      <c r="D4" s="4" t="s">
        <v>174</v>
      </c>
      <c r="E4" s="4" t="s">
        <v>175</v>
      </c>
      <c r="F4" s="4" t="s">
        <v>176</v>
      </c>
      <c r="G4" s="5" t="s">
        <v>177</v>
      </c>
      <c r="H4" s="5" t="s">
        <v>178</v>
      </c>
      <c r="I4" s="5" t="s">
        <v>18</v>
      </c>
    </row>
    <row r="5" ht="15.75" customHeight="1" spans="2:9">
      <c r="B5" s="6" t="s">
        <v>20</v>
      </c>
      <c r="C5" s="6">
        <v>1500</v>
      </c>
      <c r="D5" s="6">
        <v>5000</v>
      </c>
      <c r="E5" s="6">
        <v>2500</v>
      </c>
      <c r="F5" s="6">
        <v>4500</v>
      </c>
      <c r="G5" s="6">
        <f>C5+D5+E5+F5</f>
        <v>13500</v>
      </c>
      <c r="H5" s="6">
        <f>SUM(C5:F5)</f>
        <v>13500</v>
      </c>
      <c r="I5" s="6">
        <f>SUM(H5:$H$5)</f>
        <v>13500</v>
      </c>
    </row>
    <row r="6" ht="15.75" customHeight="1" spans="2:9">
      <c r="B6" s="6" t="s">
        <v>21</v>
      </c>
      <c r="C6" s="6">
        <v>3500</v>
      </c>
      <c r="D6" s="6">
        <v>1500</v>
      </c>
      <c r="E6" s="6">
        <v>3500</v>
      </c>
      <c r="F6" s="6">
        <v>4000</v>
      </c>
      <c r="G6" s="6">
        <f>C6+D6+E6+F6</f>
        <v>12500</v>
      </c>
      <c r="H6" s="6">
        <f>SUM(C6:F6)</f>
        <v>12500</v>
      </c>
      <c r="I6" s="6">
        <f>SUM(H$5:$H6)</f>
        <v>26000</v>
      </c>
    </row>
    <row r="7" ht="15.75" customHeight="1" spans="2:9">
      <c r="B7" s="6" t="s">
        <v>23</v>
      </c>
      <c r="C7" s="6">
        <v>1500</v>
      </c>
      <c r="D7" s="6">
        <v>4000</v>
      </c>
      <c r="E7" s="6">
        <v>3500</v>
      </c>
      <c r="F7" s="6">
        <v>5000</v>
      </c>
      <c r="G7" s="6">
        <f>C7+D7+E7+F7</f>
        <v>14000</v>
      </c>
      <c r="H7" s="6">
        <f>SUM(C7:F7)</f>
        <v>14000</v>
      </c>
      <c r="I7" s="6">
        <f>SUM(H$5:$H7)</f>
        <v>40000</v>
      </c>
    </row>
    <row r="8" ht="15.75" customHeight="1" spans="2:9">
      <c r="B8" s="6" t="s">
        <v>25</v>
      </c>
      <c r="C8" s="6">
        <v>3000</v>
      </c>
      <c r="D8" s="6">
        <v>2000</v>
      </c>
      <c r="E8" s="6">
        <v>1500</v>
      </c>
      <c r="F8" s="6">
        <v>4500</v>
      </c>
      <c r="G8" s="6">
        <f>C8+D8+E8+F8</f>
        <v>11000</v>
      </c>
      <c r="H8" s="6">
        <f>SUM(C8:F8)</f>
        <v>11000</v>
      </c>
      <c r="I8" s="6">
        <f>SUM(H$5:$H8)</f>
        <v>51000</v>
      </c>
    </row>
    <row r="9" ht="15.75" customHeight="1" spans="2:9">
      <c r="B9" s="6" t="s">
        <v>156</v>
      </c>
      <c r="C9" s="6">
        <v>3500</v>
      </c>
      <c r="D9" s="6">
        <v>1500</v>
      </c>
      <c r="E9" s="6">
        <v>3500</v>
      </c>
      <c r="F9" s="6">
        <v>2000</v>
      </c>
      <c r="G9" s="6">
        <f>C9+D9+E9+F9</f>
        <v>10500</v>
      </c>
      <c r="H9" s="6">
        <f>SUM(C9:F9)</f>
        <v>10500</v>
      </c>
      <c r="I9" s="6">
        <f>SUM(H$5:$H9)</f>
        <v>61500</v>
      </c>
    </row>
    <row r="10" ht="15.75" customHeight="1" spans="2:9">
      <c r="B10" s="6" t="s">
        <v>155</v>
      </c>
      <c r="C10" s="6">
        <v>2500</v>
      </c>
      <c r="D10" s="6">
        <v>3500</v>
      </c>
      <c r="E10" s="6">
        <v>2500</v>
      </c>
      <c r="F10" s="6">
        <v>5000</v>
      </c>
      <c r="G10" s="6">
        <f>C10+D10+E10+F10</f>
        <v>13500</v>
      </c>
      <c r="H10" s="6">
        <f>SUM(C10:F10)</f>
        <v>13500</v>
      </c>
      <c r="I10" s="6">
        <f>SUM(H$5:$H10)</f>
        <v>75000</v>
      </c>
    </row>
    <row r="11" ht="15.75" customHeight="1"/>
    <row r="12" ht="15.75" customHeight="1"/>
    <row r="13" ht="15.75" customHeight="1"/>
    <row r="14" ht="15.75" customHeight="1" spans="2:9">
      <c r="B14" s="1" t="s">
        <v>179</v>
      </c>
      <c r="C14" s="2"/>
      <c r="D14" s="2"/>
      <c r="E14" s="2"/>
      <c r="F14" s="2"/>
      <c r="G14" s="2"/>
      <c r="H14" s="2"/>
      <c r="I14" s="13"/>
    </row>
    <row r="15" ht="15.75" customHeight="1" spans="2:9">
      <c r="B15" s="3" t="s">
        <v>180</v>
      </c>
      <c r="C15" s="3" t="s">
        <v>172</v>
      </c>
      <c r="D15" s="4" t="s">
        <v>173</v>
      </c>
      <c r="E15" s="4" t="s">
        <v>174</v>
      </c>
      <c r="F15" s="4" t="s">
        <v>175</v>
      </c>
      <c r="G15" s="4" t="s">
        <v>176</v>
      </c>
      <c r="H15" s="4" t="s">
        <v>181</v>
      </c>
      <c r="I15" s="4" t="s">
        <v>182</v>
      </c>
    </row>
    <row r="16" ht="15.75" customHeight="1" spans="2:9">
      <c r="B16" s="6" t="s">
        <v>183</v>
      </c>
      <c r="C16" s="6" t="s">
        <v>20</v>
      </c>
      <c r="D16" s="6">
        <v>1500</v>
      </c>
      <c r="E16" s="6">
        <v>5000</v>
      </c>
      <c r="F16" s="6">
        <v>2500</v>
      </c>
      <c r="G16" s="6">
        <v>4500</v>
      </c>
      <c r="H16" s="6">
        <f>SUM(D16:G16)</f>
        <v>13500</v>
      </c>
      <c r="I16" s="6">
        <f>SUMIF(B16:B21,B16,D16:G21)</f>
        <v>4500</v>
      </c>
    </row>
    <row r="17" ht="15.75" customHeight="1" spans="2:9">
      <c r="B17" s="6" t="s">
        <v>184</v>
      </c>
      <c r="C17" s="6" t="s">
        <v>21</v>
      </c>
      <c r="D17" s="6">
        <v>3500</v>
      </c>
      <c r="E17" s="6">
        <v>1500</v>
      </c>
      <c r="F17" s="6">
        <v>3500</v>
      </c>
      <c r="G17" s="6">
        <v>4000</v>
      </c>
      <c r="H17" s="6">
        <f>SUM(D17:G17)</f>
        <v>12500</v>
      </c>
      <c r="I17" s="6">
        <f>SUMIF(B17:B22,B17,D17:G22)</f>
        <v>6000</v>
      </c>
    </row>
    <row r="18" ht="15.75" customHeight="1" spans="2:9">
      <c r="B18" s="6" t="s">
        <v>185</v>
      </c>
      <c r="C18" s="6" t="s">
        <v>23</v>
      </c>
      <c r="D18" s="6">
        <v>1500</v>
      </c>
      <c r="E18" s="6">
        <v>4000</v>
      </c>
      <c r="F18" s="6">
        <v>3500</v>
      </c>
      <c r="G18" s="6">
        <v>5000</v>
      </c>
      <c r="H18" s="6">
        <f>SUM(D18:G18)</f>
        <v>14000</v>
      </c>
      <c r="I18" s="6">
        <f>SUMIF(B18:B23,B18,D18:G23)</f>
        <v>5000</v>
      </c>
    </row>
    <row r="19" ht="15.75" customHeight="1" spans="2:9">
      <c r="B19" s="6" t="s">
        <v>183</v>
      </c>
      <c r="C19" s="6" t="s">
        <v>25</v>
      </c>
      <c r="D19" s="6">
        <v>3000</v>
      </c>
      <c r="E19" s="6">
        <v>2000</v>
      </c>
      <c r="F19" s="6">
        <v>1500</v>
      </c>
      <c r="G19" s="6">
        <v>4500</v>
      </c>
      <c r="H19" s="6">
        <f>SUM(D19:G19)</f>
        <v>11000</v>
      </c>
      <c r="I19" s="6">
        <f>SUMIF(B19:B24,B19,D19:G24)</f>
        <v>3000</v>
      </c>
    </row>
    <row r="20" ht="15.75" customHeight="1" spans="2:9">
      <c r="B20" s="6" t="s">
        <v>185</v>
      </c>
      <c r="C20" s="6" t="s">
        <v>156</v>
      </c>
      <c r="D20" s="6">
        <v>3500</v>
      </c>
      <c r="E20" s="6">
        <v>1500</v>
      </c>
      <c r="F20" s="6">
        <v>3500</v>
      </c>
      <c r="G20" s="6">
        <v>2000</v>
      </c>
      <c r="H20" s="6">
        <f>SUM(D20:G20)</f>
        <v>10500</v>
      </c>
      <c r="I20" s="6">
        <f>SUMIF(B20:B25,B20,D20:G25)</f>
        <v>3500</v>
      </c>
    </row>
    <row r="21" ht="15.75" customHeight="1" spans="2:9">
      <c r="B21" s="6" t="s">
        <v>184</v>
      </c>
      <c r="C21" s="6" t="s">
        <v>155</v>
      </c>
      <c r="D21" s="6">
        <v>2500</v>
      </c>
      <c r="E21" s="6">
        <v>3500</v>
      </c>
      <c r="F21" s="6">
        <v>2500</v>
      </c>
      <c r="G21" s="6">
        <v>5000</v>
      </c>
      <c r="H21" s="6">
        <f>SUM(D21:G21)</f>
        <v>13500</v>
      </c>
      <c r="I21" s="6">
        <f>SUMIF(B21:B26,B21,D21:G26)</f>
        <v>2500</v>
      </c>
    </row>
    <row r="22" ht="15.75" customHeight="1"/>
    <row r="23" ht="15.75" customHeight="1"/>
    <row r="24" ht="15.75" customHeight="1"/>
    <row r="25" ht="15.75" customHeight="1" spans="2:9">
      <c r="B25" s="1" t="s">
        <v>186</v>
      </c>
      <c r="C25" s="2"/>
      <c r="D25" s="2"/>
      <c r="E25" s="2"/>
      <c r="F25" s="2"/>
      <c r="G25" s="2"/>
      <c r="H25" s="2"/>
      <c r="I25" s="13"/>
    </row>
    <row r="26" ht="15.75" customHeight="1" spans="2:9">
      <c r="B26" s="7" t="s">
        <v>180</v>
      </c>
      <c r="C26" s="7" t="s">
        <v>172</v>
      </c>
      <c r="D26" s="8" t="s">
        <v>173</v>
      </c>
      <c r="E26" s="8" t="s">
        <v>174</v>
      </c>
      <c r="F26" s="8" t="s">
        <v>175</v>
      </c>
      <c r="G26" s="8" t="s">
        <v>176</v>
      </c>
      <c r="H26" s="9" t="s">
        <v>187</v>
      </c>
      <c r="I26" s="9" t="s">
        <v>188</v>
      </c>
    </row>
    <row r="27" ht="15.75" customHeight="1" spans="2:9">
      <c r="B27" s="6" t="s">
        <v>183</v>
      </c>
      <c r="C27" s="6" t="s">
        <v>20</v>
      </c>
      <c r="D27" s="6">
        <v>1500</v>
      </c>
      <c r="E27" s="6">
        <v>5000</v>
      </c>
      <c r="F27" s="6">
        <v>2500</v>
      </c>
      <c r="G27" s="6">
        <v>4500</v>
      </c>
      <c r="H27" s="10">
        <f>SUM(D27:G27)/COUNTA(D27:G27)</f>
        <v>3375</v>
      </c>
      <c r="I27" s="10">
        <f>AVERAGE(D27:G27)</f>
        <v>3375</v>
      </c>
    </row>
    <row r="28" ht="15.75" customHeight="1" spans="2:9">
      <c r="B28" s="6" t="s">
        <v>184</v>
      </c>
      <c r="C28" s="6" t="s">
        <v>21</v>
      </c>
      <c r="D28" s="6">
        <v>3500</v>
      </c>
      <c r="E28" s="6">
        <v>1500</v>
      </c>
      <c r="F28" s="6">
        <v>3500</v>
      </c>
      <c r="G28" s="6">
        <v>4000</v>
      </c>
      <c r="H28" s="10">
        <f>SUM(D28:G28)/COUNTA(D28:G28)</f>
        <v>3125</v>
      </c>
      <c r="I28" s="10">
        <f>AVERAGE(D28:G28)</f>
        <v>3125</v>
      </c>
    </row>
    <row r="29" ht="15.75" customHeight="1" spans="2:9">
      <c r="B29" s="6" t="s">
        <v>185</v>
      </c>
      <c r="C29" s="6" t="s">
        <v>23</v>
      </c>
      <c r="D29" s="6">
        <v>1500</v>
      </c>
      <c r="E29" s="6">
        <v>4000</v>
      </c>
      <c r="F29" s="6">
        <v>3500</v>
      </c>
      <c r="G29" s="6">
        <v>5000</v>
      </c>
      <c r="H29" s="10">
        <f>SUM(D29:G29)/COUNTA(D29:G29)</f>
        <v>3500</v>
      </c>
      <c r="I29" s="10">
        <f>AVERAGE(D29:G29)</f>
        <v>3500</v>
      </c>
    </row>
    <row r="30" ht="15.75" customHeight="1" spans="2:9">
      <c r="B30" s="6" t="s">
        <v>183</v>
      </c>
      <c r="C30" s="6" t="s">
        <v>25</v>
      </c>
      <c r="D30" s="6">
        <v>3000</v>
      </c>
      <c r="E30" s="6">
        <v>2000</v>
      </c>
      <c r="F30" s="6">
        <v>1500</v>
      </c>
      <c r="G30" s="6">
        <v>4500</v>
      </c>
      <c r="H30" s="10">
        <f>SUM(D30:G30)/COUNTA(D30:G30)</f>
        <v>2750</v>
      </c>
      <c r="I30" s="10">
        <f>AVERAGE(D30:G30)</f>
        <v>2750</v>
      </c>
    </row>
    <row r="31" ht="15.75" customHeight="1" spans="2:9">
      <c r="B31" s="6" t="s">
        <v>185</v>
      </c>
      <c r="C31" s="6" t="s">
        <v>156</v>
      </c>
      <c r="D31" s="6">
        <v>3500</v>
      </c>
      <c r="E31" s="6">
        <v>1500</v>
      </c>
      <c r="F31" s="6">
        <v>3500</v>
      </c>
      <c r="G31" s="6">
        <v>2000</v>
      </c>
      <c r="H31" s="10">
        <f>SUM(D31:G31)/COUNTA(D31:G31)</f>
        <v>2625</v>
      </c>
      <c r="I31" s="10">
        <f>AVERAGE(D31:G31)</f>
        <v>2625</v>
      </c>
    </row>
    <row r="32" ht="15.75" customHeight="1" spans="2:9">
      <c r="B32" s="6" t="s">
        <v>184</v>
      </c>
      <c r="C32" s="6" t="s">
        <v>155</v>
      </c>
      <c r="D32" s="6">
        <v>2500</v>
      </c>
      <c r="E32" s="6">
        <v>3500</v>
      </c>
      <c r="F32" s="6">
        <v>2500</v>
      </c>
      <c r="G32" s="6">
        <v>5000</v>
      </c>
      <c r="H32" s="10">
        <f>SUM(D32:G32)/COUNTA(D32:G32)</f>
        <v>3375</v>
      </c>
      <c r="I32" s="10">
        <f>AVERAGE(D32:G32)</f>
        <v>3375</v>
      </c>
    </row>
    <row r="33" ht="15.75" customHeight="1"/>
    <row r="34" ht="15.75" customHeight="1"/>
    <row r="35" ht="15.75" customHeight="1"/>
    <row r="36" ht="15.75" customHeight="1"/>
    <row r="37" ht="15.75" customHeight="1" spans="2:11">
      <c r="B37" s="1" t="s">
        <v>189</v>
      </c>
      <c r="C37" s="2"/>
      <c r="D37" s="2"/>
      <c r="E37" s="2"/>
      <c r="F37" s="2"/>
      <c r="G37" s="2"/>
      <c r="H37" s="2"/>
      <c r="I37" s="2"/>
      <c r="J37" s="2"/>
      <c r="K37" s="13"/>
    </row>
    <row r="38" ht="15.75" customHeight="1" spans="2:12">
      <c r="B38" s="7" t="s">
        <v>180</v>
      </c>
      <c r="C38" s="7" t="s">
        <v>172</v>
      </c>
      <c r="D38" s="8" t="s">
        <v>173</v>
      </c>
      <c r="E38" s="8" t="s">
        <v>174</v>
      </c>
      <c r="F38" s="8" t="s">
        <v>175</v>
      </c>
      <c r="G38" s="8" t="s">
        <v>176</v>
      </c>
      <c r="H38" s="11" t="s">
        <v>190</v>
      </c>
      <c r="I38" s="11" t="s">
        <v>191</v>
      </c>
      <c r="J38" s="11" t="s">
        <v>192</v>
      </c>
      <c r="K38" s="11" t="s">
        <v>67</v>
      </c>
      <c r="L38" s="11" t="s">
        <v>193</v>
      </c>
    </row>
    <row r="39" ht="15.75" customHeight="1" spans="2:12">
      <c r="B39" s="6" t="s">
        <v>183</v>
      </c>
      <c r="C39" s="6" t="s">
        <v>20</v>
      </c>
      <c r="D39" s="6">
        <v>1500</v>
      </c>
      <c r="E39" s="6">
        <v>5000</v>
      </c>
      <c r="F39" s="6">
        <v>2500</v>
      </c>
      <c r="G39" s="6">
        <v>4500</v>
      </c>
      <c r="H39" s="6">
        <f>COUNT(D39:G39)</f>
        <v>4</v>
      </c>
      <c r="I39" s="6">
        <f>COUNTA(C39:G39)</f>
        <v>5</v>
      </c>
      <c r="J39" s="6">
        <f>COUNTA(B39:G39)</f>
        <v>6</v>
      </c>
      <c r="K39" s="6">
        <f>COUNTBLANK(C39:G39)</f>
        <v>0</v>
      </c>
      <c r="L39" s="14">
        <f>COUNTIF(B39:B44,B39)</f>
        <v>2</v>
      </c>
    </row>
    <row r="40" ht="15.75" customHeight="1" spans="2:12">
      <c r="B40" s="6" t="s">
        <v>184</v>
      </c>
      <c r="C40" s="6" t="s">
        <v>21</v>
      </c>
      <c r="D40" s="6">
        <v>3500</v>
      </c>
      <c r="E40" s="6" t="s">
        <v>194</v>
      </c>
      <c r="F40" s="6">
        <v>3500</v>
      </c>
      <c r="G40" s="6">
        <v>4000</v>
      </c>
      <c r="H40" s="6">
        <f>COUNT(D40:G40)</f>
        <v>3</v>
      </c>
      <c r="I40" s="6">
        <f>COUNTA(C40:G40)</f>
        <v>5</v>
      </c>
      <c r="J40" s="6">
        <f>COUNTA(B40:G40)</f>
        <v>6</v>
      </c>
      <c r="K40" s="6">
        <f>COUNTBLANK(C40:G40)</f>
        <v>0</v>
      </c>
      <c r="L40" s="14">
        <f>COUNTIF(B40:B45,B40)</f>
        <v>2</v>
      </c>
    </row>
    <row r="41" ht="15.75" customHeight="1" spans="2:12">
      <c r="B41" s="6" t="s">
        <v>185</v>
      </c>
      <c r="C41" s="6" t="s">
        <v>23</v>
      </c>
      <c r="D41" s="6"/>
      <c r="E41" s="6"/>
      <c r="F41" s="6"/>
      <c r="G41" s="6">
        <v>5000</v>
      </c>
      <c r="H41" s="6">
        <f>COUNT(D41:G41)</f>
        <v>1</v>
      </c>
      <c r="I41" s="6">
        <f>COUNTA(C41:G41)</f>
        <v>2</v>
      </c>
      <c r="J41" s="6">
        <f>COUNTA(B41:G41)</f>
        <v>3</v>
      </c>
      <c r="K41" s="6">
        <f>COUNTBLANK(C41:G41)</f>
        <v>3</v>
      </c>
      <c r="L41" s="14">
        <f>COUNTIF(B41:B46,B41)</f>
        <v>2</v>
      </c>
    </row>
    <row r="42" ht="15.75" customHeight="1" spans="2:12">
      <c r="B42" s="6" t="s">
        <v>183</v>
      </c>
      <c r="C42" s="6" t="s">
        <v>25</v>
      </c>
      <c r="D42" s="6">
        <v>3000</v>
      </c>
      <c r="E42" s="6">
        <v>2000</v>
      </c>
      <c r="F42" s="6">
        <v>1500</v>
      </c>
      <c r="G42" s="6">
        <v>4500</v>
      </c>
      <c r="H42" s="6">
        <f>COUNT(D42:G42)</f>
        <v>4</v>
      </c>
      <c r="I42" s="6">
        <f>COUNTA(C42:G42)</f>
        <v>5</v>
      </c>
      <c r="J42" s="6">
        <f>COUNTA(B42:G42)</f>
        <v>6</v>
      </c>
      <c r="K42" s="6">
        <f>COUNTBLANK(C42:G42)</f>
        <v>0</v>
      </c>
      <c r="L42" s="14">
        <f>COUNTIF(B42:B47,B42)</f>
        <v>1</v>
      </c>
    </row>
    <row r="43" ht="15.75" customHeight="1" spans="2:12">
      <c r="B43" s="6" t="s">
        <v>185</v>
      </c>
      <c r="C43" s="6" t="s">
        <v>156</v>
      </c>
      <c r="D43" s="6">
        <v>3500</v>
      </c>
      <c r="E43" s="6">
        <v>1500</v>
      </c>
      <c r="F43" s="6">
        <v>3500</v>
      </c>
      <c r="G43" s="6">
        <v>2000</v>
      </c>
      <c r="H43" s="6">
        <f>COUNT(D43:G43)</f>
        <v>4</v>
      </c>
      <c r="I43" s="6">
        <f>COUNTA(C43:G43)</f>
        <v>5</v>
      </c>
      <c r="J43" s="6">
        <f>COUNTA(B43:G43)</f>
        <v>6</v>
      </c>
      <c r="K43" s="6">
        <f>COUNTBLANK(C43:G43)</f>
        <v>0</v>
      </c>
      <c r="L43" s="14">
        <f>COUNTIF(B43:B48,B43)</f>
        <v>1</v>
      </c>
    </row>
    <row r="44" ht="15.75" customHeight="1" spans="2:12">
      <c r="B44" s="6" t="s">
        <v>184</v>
      </c>
      <c r="C44" s="6" t="s">
        <v>155</v>
      </c>
      <c r="D44" s="6">
        <v>2500</v>
      </c>
      <c r="E44" s="6">
        <v>3500</v>
      </c>
      <c r="F44" s="6">
        <v>2500</v>
      </c>
      <c r="G44" s="6">
        <v>5000</v>
      </c>
      <c r="H44" s="6">
        <f>COUNT(D44:G44)</f>
        <v>4</v>
      </c>
      <c r="I44" s="6">
        <f>COUNTA(C44:G44)</f>
        <v>5</v>
      </c>
      <c r="J44" s="6">
        <f>COUNTA(B44:G44)</f>
        <v>6</v>
      </c>
      <c r="K44" s="6">
        <f>COUNTBLANK(C44:G44)</f>
        <v>0</v>
      </c>
      <c r="L44" s="14">
        <f>COUNTIF(B44:B49,B44)</f>
        <v>1</v>
      </c>
    </row>
    <row r="45" ht="15.75" customHeight="1"/>
    <row r="46" ht="15.75" customHeight="1"/>
    <row r="47" ht="15.75" customHeight="1"/>
    <row r="48" ht="15.75" customHeight="1"/>
    <row r="49" ht="15.75" customHeight="1" spans="2:9">
      <c r="B49" s="1" t="s">
        <v>195</v>
      </c>
      <c r="C49" s="2"/>
      <c r="D49" s="2"/>
      <c r="E49" s="2"/>
      <c r="F49" s="2"/>
      <c r="G49" s="2"/>
      <c r="H49" s="2"/>
      <c r="I49" s="13"/>
    </row>
    <row r="50" ht="15.75" customHeight="1" spans="2:10">
      <c r="B50" s="7" t="s">
        <v>180</v>
      </c>
      <c r="C50" s="7" t="s">
        <v>172</v>
      </c>
      <c r="D50" s="8" t="s">
        <v>173</v>
      </c>
      <c r="E50" s="8" t="s">
        <v>174</v>
      </c>
      <c r="F50" s="8" t="s">
        <v>175</v>
      </c>
      <c r="G50" s="8" t="s">
        <v>176</v>
      </c>
      <c r="H50" s="11" t="s">
        <v>196</v>
      </c>
      <c r="I50" s="11" t="s">
        <v>195</v>
      </c>
      <c r="J50" s="15"/>
    </row>
    <row r="51" ht="15.75" customHeight="1" spans="2:9">
      <c r="B51" s="6" t="s">
        <v>183</v>
      </c>
      <c r="C51" s="6" t="s">
        <v>20</v>
      </c>
      <c r="D51" s="6">
        <v>1500</v>
      </c>
      <c r="E51" s="6">
        <v>5000</v>
      </c>
      <c r="F51" s="6">
        <v>2500</v>
      </c>
      <c r="G51" s="6">
        <v>4500</v>
      </c>
      <c r="H51" s="6">
        <f>SUM(D51:G51)</f>
        <v>13500</v>
      </c>
      <c r="I51" s="6">
        <f>SUBTOTAL(9,D51:G51)</f>
        <v>13500</v>
      </c>
    </row>
    <row r="52" ht="15.75" customHeight="1" spans="2:9">
      <c r="B52" s="6" t="s">
        <v>184</v>
      </c>
      <c r="C52" s="6" t="s">
        <v>21</v>
      </c>
      <c r="D52" s="6">
        <v>3500</v>
      </c>
      <c r="E52" s="6">
        <v>1500</v>
      </c>
      <c r="F52" s="6">
        <v>3500</v>
      </c>
      <c r="G52" s="6">
        <v>4000</v>
      </c>
      <c r="H52" s="6">
        <f>SUM(D52:G52)</f>
        <v>12500</v>
      </c>
      <c r="I52" s="6">
        <f>SUBTOTAL(9,D52:G52)</f>
        <v>12500</v>
      </c>
    </row>
    <row r="53" ht="15.75" customHeight="1" spans="2:9">
      <c r="B53" s="6" t="s">
        <v>185</v>
      </c>
      <c r="C53" s="6" t="s">
        <v>23</v>
      </c>
      <c r="D53" s="6">
        <v>1500</v>
      </c>
      <c r="E53" s="6">
        <v>4000</v>
      </c>
      <c r="F53" s="6">
        <v>3500</v>
      </c>
      <c r="G53" s="6">
        <v>5000</v>
      </c>
      <c r="H53" s="6">
        <f>SUM(D53:G53)</f>
        <v>14000</v>
      </c>
      <c r="I53" s="6">
        <f>SUBTOTAL(9,D53:G53)</f>
        <v>14000</v>
      </c>
    </row>
    <row r="54" ht="15.75" customHeight="1" spans="2:9">
      <c r="B54" s="6" t="s">
        <v>183</v>
      </c>
      <c r="C54" s="6" t="s">
        <v>25</v>
      </c>
      <c r="D54" s="6">
        <v>3000</v>
      </c>
      <c r="E54" s="6">
        <v>2000</v>
      </c>
      <c r="F54" s="6">
        <v>1500</v>
      </c>
      <c r="G54" s="6">
        <v>4500</v>
      </c>
      <c r="H54" s="6">
        <f>SUM(D54:G54)</f>
        <v>11000</v>
      </c>
      <c r="I54" s="6">
        <f>SUBTOTAL(9,D54:G54)</f>
        <v>11000</v>
      </c>
    </row>
    <row r="55" ht="15.75" customHeight="1" spans="2:9">
      <c r="B55" s="6" t="s">
        <v>185</v>
      </c>
      <c r="C55" s="6" t="s">
        <v>156</v>
      </c>
      <c r="D55" s="6">
        <v>3500</v>
      </c>
      <c r="E55" s="6">
        <v>1500</v>
      </c>
      <c r="F55" s="6">
        <v>3500</v>
      </c>
      <c r="G55" s="6">
        <v>2000</v>
      </c>
      <c r="H55" s="6">
        <f>SUM(D55:G55)</f>
        <v>10500</v>
      </c>
      <c r="I55" s="6">
        <f>SUBTOTAL(9,D55:G55)</f>
        <v>10500</v>
      </c>
    </row>
    <row r="56" ht="15.75" customHeight="1" spans="2:9">
      <c r="B56" s="6" t="s">
        <v>184</v>
      </c>
      <c r="C56" s="6" t="s">
        <v>155</v>
      </c>
      <c r="D56" s="6">
        <v>2500</v>
      </c>
      <c r="E56" s="6">
        <v>3500</v>
      </c>
      <c r="F56" s="6">
        <v>2500</v>
      </c>
      <c r="G56" s="6">
        <v>5000</v>
      </c>
      <c r="H56" s="6">
        <f>SUM(D56:G56)</f>
        <v>13500</v>
      </c>
      <c r="I56" s="6">
        <f>SUBTOTAL(9,D56:G56)</f>
        <v>13500</v>
      </c>
    </row>
    <row r="57" ht="15.75" customHeight="1"/>
    <row r="58" ht="15.75" customHeight="1"/>
    <row r="59" ht="15.75" customHeight="1"/>
    <row r="60" ht="15.75" customHeight="1"/>
    <row r="61" ht="15.75" customHeight="1" spans="2:2">
      <c r="B61" s="12" t="s">
        <v>197</v>
      </c>
    </row>
    <row r="62" ht="15.75" customHeight="1"/>
    <row r="63" ht="15.75" customHeight="1" spans="2:4">
      <c r="B63" s="1" t="s">
        <v>198</v>
      </c>
      <c r="C63" s="2"/>
      <c r="D63" s="13"/>
    </row>
    <row r="64" ht="15.75" customHeight="1" spans="2:4">
      <c r="B64" s="8" t="s">
        <v>199</v>
      </c>
      <c r="C64" s="8" t="s">
        <v>200</v>
      </c>
      <c r="D64" s="8" t="s">
        <v>201</v>
      </c>
    </row>
    <row r="65" ht="15.75" customHeight="1" spans="2:4">
      <c r="B65" s="14">
        <v>13</v>
      </c>
      <c r="C65" s="14">
        <v>3</v>
      </c>
      <c r="D65" s="14">
        <f>MOD(B65,C65)</f>
        <v>1</v>
      </c>
    </row>
    <row r="66" ht="15.75" customHeight="1" spans="2:4">
      <c r="B66" s="14">
        <v>20</v>
      </c>
      <c r="C66" s="14">
        <v>3</v>
      </c>
      <c r="D66" s="14">
        <f>MOD(B66,C66)</f>
        <v>2</v>
      </c>
    </row>
    <row r="67" ht="15.75" customHeight="1" spans="2:4">
      <c r="B67" s="14">
        <v>11</v>
      </c>
      <c r="C67" s="14">
        <v>2</v>
      </c>
      <c r="D67" s="14">
        <f>MOD(B67,C67)</f>
        <v>1</v>
      </c>
    </row>
    <row r="68" ht="15.75" customHeight="1" spans="2:5">
      <c r="B68" s="14">
        <v>23</v>
      </c>
      <c r="C68" s="14">
        <v>2</v>
      </c>
      <c r="D68" s="14">
        <f>MOD(B68,C68)</f>
        <v>1</v>
      </c>
      <c r="E68" s="12" t="s">
        <v>35</v>
      </c>
    </row>
    <row r="69" ht="15.75" customHeight="1" spans="2:4">
      <c r="B69" s="14">
        <v>29</v>
      </c>
      <c r="C69" s="14">
        <v>5</v>
      </c>
      <c r="D69" s="14">
        <f>MOD(B69,C69)</f>
        <v>4</v>
      </c>
    </row>
    <row r="70" ht="15.75" customHeight="1" spans="2:4">
      <c r="B70" s="14">
        <v>25</v>
      </c>
      <c r="C70" s="14">
        <v>3</v>
      </c>
      <c r="D70" s="14">
        <f>MOD(B70,C70)</f>
        <v>1</v>
      </c>
    </row>
    <row r="71" ht="15.75" customHeight="1"/>
    <row r="72" ht="15.75" customHeight="1"/>
    <row r="73" ht="15.75" customHeight="1" spans="2:4">
      <c r="B73" s="1" t="s">
        <v>202</v>
      </c>
      <c r="C73" s="2"/>
      <c r="D73" s="13"/>
    </row>
    <row r="74" ht="15.75" customHeight="1" spans="2:4">
      <c r="B74" s="8" t="s">
        <v>199</v>
      </c>
      <c r="C74" s="8" t="s">
        <v>203</v>
      </c>
      <c r="D74" s="8" t="s">
        <v>204</v>
      </c>
    </row>
    <row r="75" ht="15.75" customHeight="1" spans="2:4">
      <c r="B75" s="14">
        <f ca="1" t="shared" ref="B75:B80" si="0">RANDBETWEEN(3,5)</f>
        <v>3</v>
      </c>
      <c r="C75" s="14">
        <v>3</v>
      </c>
      <c r="D75" s="14">
        <f ca="1">POWER(B75,C75)</f>
        <v>27</v>
      </c>
    </row>
    <row r="76" ht="15.75" customHeight="1" spans="2:4">
      <c r="B76" s="14">
        <f ca="1" t="shared" si="0"/>
        <v>3</v>
      </c>
      <c r="C76" s="14">
        <v>3</v>
      </c>
      <c r="D76" s="14">
        <f ca="1">POWER(B76,C76)</f>
        <v>27</v>
      </c>
    </row>
    <row r="77" ht="15.75" customHeight="1" spans="2:4">
      <c r="B77" s="14">
        <f ca="1" t="shared" si="0"/>
        <v>3</v>
      </c>
      <c r="C77" s="14">
        <v>2</v>
      </c>
      <c r="D77" s="14">
        <f ca="1">POWER(B77,C77)</f>
        <v>9</v>
      </c>
    </row>
    <row r="78" ht="15.75" customHeight="1" spans="2:4">
      <c r="B78" s="14">
        <f ca="1" t="shared" si="0"/>
        <v>5</v>
      </c>
      <c r="C78" s="14">
        <v>2</v>
      </c>
      <c r="D78" s="14">
        <f ca="1">POWER(B78,C78)</f>
        <v>25</v>
      </c>
    </row>
    <row r="79" ht="15.75" customHeight="1" spans="2:4">
      <c r="B79" s="14">
        <f ca="1" t="shared" si="0"/>
        <v>5</v>
      </c>
      <c r="C79" s="14">
        <v>5</v>
      </c>
      <c r="D79" s="14">
        <f ca="1">POWER(B79,C79)</f>
        <v>3125</v>
      </c>
    </row>
    <row r="80" ht="15.75" customHeight="1" spans="2:4">
      <c r="B80" s="14">
        <f ca="1" t="shared" si="0"/>
        <v>3</v>
      </c>
      <c r="C80" s="14">
        <v>3</v>
      </c>
      <c r="D80" s="14">
        <f ca="1">POWER(B80,C80)</f>
        <v>27</v>
      </c>
    </row>
    <row r="81" ht="15.75" customHeight="1"/>
    <row r="82" ht="15.75" customHeight="1"/>
    <row r="83" ht="15.75" customHeight="1"/>
    <row r="84" ht="15.75" customHeight="1" spans="2:5">
      <c r="B84" s="1" t="s">
        <v>205</v>
      </c>
      <c r="C84" s="2"/>
      <c r="D84" s="2"/>
      <c r="E84" s="13"/>
    </row>
    <row r="85" ht="15.75" customHeight="1" spans="2:5">
      <c r="B85" s="8" t="s">
        <v>199</v>
      </c>
      <c r="C85" s="8" t="s">
        <v>206</v>
      </c>
      <c r="D85" s="8" t="s">
        <v>207</v>
      </c>
      <c r="E85" s="8" t="s">
        <v>208</v>
      </c>
    </row>
    <row r="86" ht="15.75" customHeight="1" spans="2:5">
      <c r="B86" s="14">
        <v>13</v>
      </c>
      <c r="C86" s="14">
        <v>3</v>
      </c>
      <c r="D86" s="14">
        <f>CEILING(B86,3)</f>
        <v>15</v>
      </c>
      <c r="E86" s="14">
        <f>FLOOR(B86,C86)</f>
        <v>12</v>
      </c>
    </row>
    <row r="87" ht="15.75" customHeight="1" spans="2:5">
      <c r="B87" s="14">
        <v>20</v>
      </c>
      <c r="C87" s="14">
        <v>3</v>
      </c>
      <c r="D87" s="14">
        <f>CEILING(B87,3)</f>
        <v>21</v>
      </c>
      <c r="E87" s="14">
        <f>FLOOR(B87,C87)</f>
        <v>18</v>
      </c>
    </row>
    <row r="88" ht="15.75" customHeight="1" spans="2:5">
      <c r="B88" s="14">
        <v>11</v>
      </c>
      <c r="C88" s="14">
        <v>2</v>
      </c>
      <c r="D88" s="14">
        <f>CEILING(B88,3)</f>
        <v>12</v>
      </c>
      <c r="E88" s="14">
        <f>FLOOR(B88,C88)</f>
        <v>10</v>
      </c>
    </row>
    <row r="89" ht="15.75" customHeight="1" spans="2:5">
      <c r="B89" s="14">
        <v>23</v>
      </c>
      <c r="C89" s="14">
        <v>2</v>
      </c>
      <c r="D89" s="14">
        <f>CEILING(B89,3)</f>
        <v>24</v>
      </c>
      <c r="E89" s="14">
        <f>FLOOR(B89,C89)</f>
        <v>22</v>
      </c>
    </row>
    <row r="90" ht="15.75" customHeight="1" spans="2:5">
      <c r="B90" s="14">
        <v>29</v>
      </c>
      <c r="C90" s="14">
        <v>4</v>
      </c>
      <c r="D90" s="14">
        <f>CEILING(B90,3)</f>
        <v>30</v>
      </c>
      <c r="E90" s="14">
        <f>FLOOR(B90,C90)</f>
        <v>28</v>
      </c>
    </row>
    <row r="91" ht="15.75" customHeight="1" spans="2:5">
      <c r="B91" s="14">
        <v>25</v>
      </c>
      <c r="C91" s="14">
        <v>3</v>
      </c>
      <c r="D91" s="14">
        <f>CEILING(B91,3)</f>
        <v>27</v>
      </c>
      <c r="E91" s="14">
        <f>FLOOR(B91,C91)</f>
        <v>24</v>
      </c>
    </row>
    <row r="92" ht="15.75" customHeight="1" spans="5:5">
      <c r="E92" s="14"/>
    </row>
    <row r="93" ht="15.75" customHeight="1"/>
    <row r="94" ht="15.75" customHeight="1"/>
    <row r="95" ht="15.75" customHeight="1" spans="2:7">
      <c r="B95" s="16" t="s">
        <v>209</v>
      </c>
      <c r="C95" s="17"/>
      <c r="D95" s="17"/>
      <c r="E95" s="17"/>
      <c r="F95" s="17"/>
      <c r="G95" s="17"/>
    </row>
    <row r="96" ht="15.75" customHeight="1" spans="2:7">
      <c r="B96" s="8" t="s">
        <v>210</v>
      </c>
      <c r="C96" s="8" t="s">
        <v>211</v>
      </c>
      <c r="D96" s="8" t="s">
        <v>209</v>
      </c>
      <c r="E96" s="8" t="s">
        <v>212</v>
      </c>
      <c r="F96" s="8" t="s">
        <v>213</v>
      </c>
      <c r="G96" s="8" t="s">
        <v>214</v>
      </c>
    </row>
    <row r="97" ht="15.75" customHeight="1" spans="2:8">
      <c r="B97" s="14">
        <v>5</v>
      </c>
      <c r="C97" s="14">
        <v>6</v>
      </c>
      <c r="D97" s="14" t="str">
        <f>_xlfn.CONCAT(B97,C97)</f>
        <v>56</v>
      </c>
      <c r="E97" s="14" t="s">
        <v>20</v>
      </c>
      <c r="F97" s="14" t="s">
        <v>21</v>
      </c>
      <c r="G97" s="14" t="str">
        <f>_xlfn.CONCAT(E97:F97)</f>
        <v>AB</v>
      </c>
      <c r="H97">
        <f t="shared" ref="H97:H102" si="1">LEN(G97)</f>
        <v>2</v>
      </c>
    </row>
    <row r="98" ht="15.75" customHeight="1" spans="2:8">
      <c r="B98" s="14">
        <v>9</v>
      </c>
      <c r="C98" s="14">
        <v>1</v>
      </c>
      <c r="D98" s="14" t="str">
        <f>_xlfn.CONCAT(B98,C98)</f>
        <v>91</v>
      </c>
      <c r="E98" s="14" t="s">
        <v>215</v>
      </c>
      <c r="F98" s="14" t="s">
        <v>216</v>
      </c>
      <c r="G98" s="14" t="str">
        <f>_xlfn.CONCAT(E98:F98)</f>
        <v>ABCD</v>
      </c>
      <c r="H98">
        <f t="shared" si="1"/>
        <v>4</v>
      </c>
    </row>
    <row r="99" ht="15.75" customHeight="1" spans="2:8">
      <c r="B99" s="14">
        <f ca="1">RANDBETWEEN(1,9)</f>
        <v>8</v>
      </c>
      <c r="C99" s="14">
        <f ca="1" t="shared" ref="C99:C102" si="2">RANDBETWEEN(1,9)</f>
        <v>3</v>
      </c>
      <c r="D99" s="14" t="str">
        <f ca="1">_xlfn.CONCAT(B99,C99)</f>
        <v>83</v>
      </c>
      <c r="E99" s="14" t="s">
        <v>25</v>
      </c>
      <c r="F99" s="14" t="s">
        <v>217</v>
      </c>
      <c r="G99" s="14" t="str">
        <f>_xlfn.CONCAT(E99:F99)</f>
        <v>D  r</v>
      </c>
      <c r="H99">
        <f t="shared" si="1"/>
        <v>4</v>
      </c>
    </row>
    <row r="100" ht="15.75" customHeight="1" spans="2:8">
      <c r="B100" s="14">
        <v>1</v>
      </c>
      <c r="C100" s="14">
        <v>89</v>
      </c>
      <c r="D100" s="14" t="str">
        <f>_xlfn.CONCAT(B100,C100)</f>
        <v>189</v>
      </c>
      <c r="E100" s="14" t="s">
        <v>218</v>
      </c>
      <c r="F100" s="14" t="s">
        <v>219</v>
      </c>
      <c r="G100" s="14" t="str">
        <f>_xlfn.CONCAT(E100:F100)</f>
        <v>A CD. C</v>
      </c>
      <c r="H100">
        <f t="shared" si="1"/>
        <v>7</v>
      </c>
    </row>
    <row r="101" ht="15.75" customHeight="1" spans="2:8">
      <c r="B101" s="14">
        <v>9</v>
      </c>
      <c r="C101" s="14">
        <f ca="1" t="shared" si="2"/>
        <v>5</v>
      </c>
      <c r="D101" s="14" t="str">
        <f ca="1">_xlfn.CONCAT(B101,C101)</f>
        <v>95</v>
      </c>
      <c r="E101" s="14" t="s">
        <v>220</v>
      </c>
      <c r="F101" s="14" t="s">
        <v>221</v>
      </c>
      <c r="G101" s="14" t="str">
        <f>_xlfn.CONCAT(E101:F101)</f>
        <v>A+D+CD-E-F</v>
      </c>
      <c r="H101">
        <f t="shared" si="1"/>
        <v>10</v>
      </c>
    </row>
    <row r="102" ht="15.75" customHeight="1" spans="2:8">
      <c r="B102" s="14">
        <f ca="1">RANDBETWEEN(1,9)</f>
        <v>1</v>
      </c>
      <c r="C102" s="14">
        <f ca="1" t="shared" si="2"/>
        <v>4</v>
      </c>
      <c r="D102" s="14" t="str">
        <f ca="1">_xlfn.CONCAT(B102,C102)</f>
        <v>14</v>
      </c>
      <c r="E102" s="14" t="s">
        <v>222</v>
      </c>
      <c r="F102" s="14" t="s">
        <v>223</v>
      </c>
      <c r="G102" s="14" t="str">
        <f>_xlfn.CONCAT(E102:F102)</f>
        <v>11_AA_33dd_ss</v>
      </c>
      <c r="H102">
        <f t="shared" si="1"/>
        <v>13</v>
      </c>
    </row>
    <row r="103" ht="15.75" customHeight="1"/>
    <row r="104" ht="15.75" customHeight="1"/>
    <row r="105" ht="15.75" customHeight="1"/>
    <row r="106" ht="15.75" customHeight="1"/>
    <row r="107" ht="15.75" customHeight="1" spans="2:3">
      <c r="B107" s="1" t="s">
        <v>224</v>
      </c>
      <c r="C107" s="13"/>
    </row>
    <row r="108" ht="15.75" customHeight="1" spans="2:5">
      <c r="B108" s="8" t="s">
        <v>225</v>
      </c>
      <c r="C108" s="8" t="s">
        <v>224</v>
      </c>
      <c r="E108" s="18">
        <v>44629</v>
      </c>
    </row>
    <row r="109" ht="15.75" customHeight="1" spans="2:3">
      <c r="B109" s="14" t="s">
        <v>226</v>
      </c>
      <c r="C109" s="14">
        <f>LEN(B109)</f>
        <v>3</v>
      </c>
    </row>
    <row r="110" ht="15.75" customHeight="1" spans="2:3">
      <c r="B110" s="14" t="s">
        <v>227</v>
      </c>
      <c r="C110" s="14">
        <f>LEN(B110)</f>
        <v>6</v>
      </c>
    </row>
    <row r="111" ht="15.75" customHeight="1" spans="2:3">
      <c r="B111" s="14">
        <v>123</v>
      </c>
      <c r="C111" s="14">
        <f>LEN(B111)</f>
        <v>3</v>
      </c>
    </row>
    <row r="112" ht="15.75" customHeight="1" spans="2:3">
      <c r="B112" s="14" t="s">
        <v>228</v>
      </c>
      <c r="C112" s="14">
        <f>LEN(B112)</f>
        <v>6</v>
      </c>
    </row>
    <row r="113" ht="15.75" customHeight="1" spans="2:3">
      <c r="B113" s="19" t="s">
        <v>229</v>
      </c>
      <c r="C113" s="14">
        <f>LEN(B113)</f>
        <v>8</v>
      </c>
    </row>
    <row r="114" ht="15.75" customHeight="1" spans="2:3">
      <c r="B114" s="14" t="s">
        <v>230</v>
      </c>
      <c r="C114" s="14">
        <f>LEN(B114)</f>
        <v>8</v>
      </c>
    </row>
    <row r="115" ht="15.75" customHeight="1"/>
    <row r="116" ht="15.75" customHeight="1" spans="1:2">
      <c r="A116" s="12">
        <v>1</v>
      </c>
      <c r="B116" s="20" t="s">
        <v>231</v>
      </c>
    </row>
    <row r="117" ht="15.75" customHeight="1" spans="1:2">
      <c r="A117" s="12">
        <v>2</v>
      </c>
      <c r="B117" s="12" t="s">
        <v>232</v>
      </c>
    </row>
    <row r="118" ht="15.75" customHeight="1" spans="2:4">
      <c r="B118" s="21" t="s">
        <v>233</v>
      </c>
      <c r="C118" s="22"/>
      <c r="D118" s="22"/>
    </row>
    <row r="119" ht="15.75" customHeight="1" spans="2:8">
      <c r="B119" s="8" t="s">
        <v>234</v>
      </c>
      <c r="C119" s="8" t="s">
        <v>235</v>
      </c>
      <c r="D119" s="8" t="s">
        <v>236</v>
      </c>
      <c r="E119" t="str">
        <f>D120</f>
        <v>SACHIN Ramesh </v>
      </c>
      <c r="G119" t="s">
        <v>255</v>
      </c>
      <c r="H119">
        <f>FIND(" ",E119)</f>
        <v>7</v>
      </c>
    </row>
    <row r="120" ht="15.75" customHeight="1" spans="2:8">
      <c r="B120" s="14" t="s">
        <v>237</v>
      </c>
      <c r="C120" s="14" t="s">
        <v>238</v>
      </c>
      <c r="D120" t="str">
        <f>CONCATENATE(B120,C120)</f>
        <v>SACHIN Ramesh </v>
      </c>
      <c r="H120">
        <f>LEN(C120)</f>
        <v>8</v>
      </c>
    </row>
    <row r="121" ht="15.75" customHeight="1" spans="2:3">
      <c r="B121" s="14" t="s">
        <v>237</v>
      </c>
      <c r="C121" s="14" t="s">
        <v>239</v>
      </c>
    </row>
    <row r="122" ht="15.75" customHeight="1" spans="2:7">
      <c r="B122" s="14"/>
      <c r="C122" s="14"/>
      <c r="D122" s="14"/>
      <c r="G122" t="str">
        <f>REPLACE(E119,H119+1,H120,C121)</f>
        <v>SACHIN TENDULKAR</v>
      </c>
    </row>
    <row r="123" ht="15.75" customHeight="1"/>
    <row r="124" ht="15.75" customHeight="1" spans="2:2">
      <c r="B124" s="23" t="s">
        <v>240</v>
      </c>
    </row>
    <row r="125" ht="15.75" customHeight="1" spans="2:4">
      <c r="B125" s="21" t="s">
        <v>241</v>
      </c>
      <c r="C125" s="22"/>
      <c r="D125" s="22"/>
    </row>
    <row r="126" ht="15.75" customHeight="1" spans="2:4">
      <c r="B126" s="8" t="s">
        <v>234</v>
      </c>
      <c r="C126" s="8" t="s">
        <v>235</v>
      </c>
      <c r="D126" s="8" t="s">
        <v>236</v>
      </c>
    </row>
    <row r="127" ht="15.75" customHeight="1" spans="2:4">
      <c r="B127" s="14" t="s">
        <v>242</v>
      </c>
      <c r="C127" s="14" t="s">
        <v>237</v>
      </c>
      <c r="D127" t="str">
        <f>SUBSTITUTE(B127,B128,C127)</f>
        <v>SACHIN SEHWAG GANGULLY</v>
      </c>
    </row>
    <row r="128" ht="15.75" customHeight="1" spans="2:4">
      <c r="B128" s="14" t="s">
        <v>243</v>
      </c>
      <c r="C128" s="14"/>
      <c r="D128" s="14"/>
    </row>
    <row r="129" ht="15.75" customHeight="1"/>
    <row r="130" ht="15.75" customHeight="1"/>
    <row r="131" ht="15.75" customHeight="1"/>
    <row r="132" ht="15.75" customHeight="1" spans="2:2">
      <c r="B132" s="12" t="s">
        <v>244</v>
      </c>
    </row>
    <row r="133" ht="15.75" customHeight="1" spans="2:8">
      <c r="B133" s="1" t="s">
        <v>245</v>
      </c>
      <c r="C133" s="2"/>
      <c r="D133" s="2"/>
      <c r="E133" s="13"/>
      <c r="G133" t="s">
        <v>256</v>
      </c>
      <c r="H133" t="s">
        <v>257</v>
      </c>
    </row>
    <row r="134" ht="15.75" customHeight="1" spans="2:5">
      <c r="B134" s="8" t="s">
        <v>225</v>
      </c>
      <c r="C134" s="8" t="s">
        <v>246</v>
      </c>
      <c r="D134" s="8" t="s">
        <v>247</v>
      </c>
      <c r="E134" s="8" t="s">
        <v>248</v>
      </c>
    </row>
    <row r="135" ht="15.75" customHeight="1" spans="2:11">
      <c r="B135" s="14" t="s">
        <v>237</v>
      </c>
      <c r="C135" s="14" t="str">
        <f>LEFT(B135,3)</f>
        <v>SAC</v>
      </c>
      <c r="D135" s="14" t="str">
        <f>RIGHT(B135,4)</f>
        <v>CHIN</v>
      </c>
      <c r="E135" s="14" t="str">
        <f>MID(B135,1,3)</f>
        <v>SAC</v>
      </c>
      <c r="G135" t="s">
        <v>258</v>
      </c>
      <c r="H135" t="s">
        <v>259</v>
      </c>
      <c r="I135" t="s">
        <v>260</v>
      </c>
      <c r="J135" t="s">
        <v>261</v>
      </c>
      <c r="K135" t="s">
        <v>262</v>
      </c>
    </row>
    <row r="136" ht="15.75" customHeight="1" spans="7:12">
      <c r="G136" t="s">
        <v>263</v>
      </c>
      <c r="H136" t="str">
        <f>LEFT(G136,J136)</f>
        <v>CR</v>
      </c>
      <c r="I136" t="str">
        <f>RIGHT(G136,K136)</f>
        <v>101245</v>
      </c>
      <c r="J136">
        <f>FIND($H$133,G136)-1</f>
        <v>2</v>
      </c>
      <c r="K136">
        <f>LEN(G136)-(J136+1)</f>
        <v>6</v>
      </c>
      <c r="L136" t="str">
        <f>MID(G136,J136+1+1,K136)</f>
        <v>101245</v>
      </c>
    </row>
    <row r="137" ht="15.75" customHeight="1" spans="7:12">
      <c r="G137" t="s">
        <v>264</v>
      </c>
      <c r="H137" t="str">
        <f t="shared" ref="H137:H145" si="3">LEFT(G137,J137)</f>
        <v>CR</v>
      </c>
      <c r="I137" t="str">
        <f t="shared" ref="I137:I145" si="4">RIGHT(G137,K137)</f>
        <v>101246</v>
      </c>
      <c r="J137">
        <f t="shared" ref="J137:J145" si="5">FIND($H$133,G137)-1</f>
        <v>2</v>
      </c>
      <c r="K137">
        <f t="shared" ref="K137:K145" si="6">LEN(G137)-(J137+1)</f>
        <v>6</v>
      </c>
      <c r="L137" t="str">
        <f t="shared" ref="L137:L145" si="7">MID(G137,J137+1+1,K137)</f>
        <v>101246</v>
      </c>
    </row>
    <row r="138" ht="15.75" customHeight="1" spans="7:12">
      <c r="G138" t="s">
        <v>265</v>
      </c>
      <c r="H138" t="str">
        <f t="shared" si="3"/>
        <v>CR</v>
      </c>
      <c r="I138" t="str">
        <f t="shared" si="4"/>
        <v>101247</v>
      </c>
      <c r="J138">
        <f t="shared" si="5"/>
        <v>2</v>
      </c>
      <c r="K138">
        <f t="shared" si="6"/>
        <v>6</v>
      </c>
      <c r="L138" t="str">
        <f t="shared" si="7"/>
        <v>101247</v>
      </c>
    </row>
    <row r="139" ht="15.75" customHeight="1" spans="2:12">
      <c r="B139" s="12" t="s">
        <v>249</v>
      </c>
      <c r="G139" t="s">
        <v>266</v>
      </c>
      <c r="H139" t="str">
        <f t="shared" si="3"/>
        <v>CR</v>
      </c>
      <c r="I139" t="str">
        <f t="shared" si="4"/>
        <v>101248</v>
      </c>
      <c r="J139">
        <f t="shared" si="5"/>
        <v>2</v>
      </c>
      <c r="K139">
        <f t="shared" si="6"/>
        <v>6</v>
      </c>
      <c r="L139" t="str">
        <f t="shared" si="7"/>
        <v>101248</v>
      </c>
    </row>
    <row r="140" ht="15.75" customHeight="1" spans="2:12">
      <c r="B140" s="1" t="s">
        <v>250</v>
      </c>
      <c r="C140" s="2"/>
      <c r="D140" s="2"/>
      <c r="E140" s="13"/>
      <c r="G140" t="s">
        <v>267</v>
      </c>
      <c r="H140" t="str">
        <f t="shared" si="3"/>
        <v>JR</v>
      </c>
      <c r="I140" t="str">
        <f t="shared" si="4"/>
        <v>101249</v>
      </c>
      <c r="J140">
        <f t="shared" si="5"/>
        <v>2</v>
      </c>
      <c r="K140">
        <f t="shared" si="6"/>
        <v>6</v>
      </c>
      <c r="L140" t="str">
        <f t="shared" si="7"/>
        <v>101249</v>
      </c>
    </row>
    <row r="141" ht="15.75" customHeight="1" spans="2:12">
      <c r="B141" s="8" t="s">
        <v>225</v>
      </c>
      <c r="C141" s="8" t="s">
        <v>251</v>
      </c>
      <c r="D141" s="8" t="s">
        <v>252</v>
      </c>
      <c r="E141" s="8" t="s">
        <v>253</v>
      </c>
      <c r="G141" t="s">
        <v>268</v>
      </c>
      <c r="H141" t="str">
        <f t="shared" si="3"/>
        <v>EN</v>
      </c>
      <c r="I141" t="str">
        <f t="shared" si="4"/>
        <v>101250</v>
      </c>
      <c r="J141">
        <f t="shared" si="5"/>
        <v>2</v>
      </c>
      <c r="K141">
        <f t="shared" si="6"/>
        <v>6</v>
      </c>
      <c r="L141" t="str">
        <f t="shared" si="7"/>
        <v>101250</v>
      </c>
    </row>
    <row r="142" ht="15.75" customHeight="1" spans="2:12">
      <c r="B142" s="14" t="s">
        <v>254</v>
      </c>
      <c r="C142" s="14" t="str">
        <f>UPPER(B142)</f>
        <v>SACHIN TENDULKAR</v>
      </c>
      <c r="D142" s="14" t="str">
        <f>LOWER(B142)</f>
        <v>sachin tendulkar</v>
      </c>
      <c r="E142" s="14" t="str">
        <f>PROPER(B142)</f>
        <v>Sachin Tendulkar</v>
      </c>
      <c r="G142" t="s">
        <v>269</v>
      </c>
      <c r="H142" t="str">
        <f t="shared" si="3"/>
        <v>CR</v>
      </c>
      <c r="I142" t="str">
        <f t="shared" si="4"/>
        <v>101251</v>
      </c>
      <c r="J142">
        <f t="shared" si="5"/>
        <v>2</v>
      </c>
      <c r="K142">
        <f t="shared" si="6"/>
        <v>6</v>
      </c>
      <c r="L142" t="str">
        <f t="shared" si="7"/>
        <v>101251</v>
      </c>
    </row>
    <row r="143" ht="15.75" customHeight="1" spans="7:12">
      <c r="G143" t="s">
        <v>270</v>
      </c>
      <c r="H143" t="str">
        <f t="shared" si="3"/>
        <v>CR</v>
      </c>
      <c r="I143" t="str">
        <f t="shared" si="4"/>
        <v>101252</v>
      </c>
      <c r="J143">
        <f t="shared" si="5"/>
        <v>2</v>
      </c>
      <c r="K143">
        <f t="shared" si="6"/>
        <v>6</v>
      </c>
      <c r="L143" t="str">
        <f t="shared" si="7"/>
        <v>101252</v>
      </c>
    </row>
    <row r="144" ht="15.75" customHeight="1" spans="7:12">
      <c r="G144" t="s">
        <v>271</v>
      </c>
      <c r="H144" t="str">
        <f t="shared" si="3"/>
        <v>CR</v>
      </c>
      <c r="I144" t="str">
        <f t="shared" si="4"/>
        <v>101253</v>
      </c>
      <c r="J144">
        <f t="shared" si="5"/>
        <v>2</v>
      </c>
      <c r="K144">
        <f t="shared" si="6"/>
        <v>6</v>
      </c>
      <c r="L144" t="str">
        <f t="shared" si="7"/>
        <v>101253</v>
      </c>
    </row>
    <row r="145" ht="15.75" customHeight="1" spans="7:12">
      <c r="G145" t="s">
        <v>272</v>
      </c>
      <c r="H145" t="str">
        <f t="shared" si="3"/>
        <v>CRA</v>
      </c>
      <c r="I145" t="str">
        <f t="shared" si="4"/>
        <v>123456878</v>
      </c>
      <c r="J145">
        <f t="shared" si="5"/>
        <v>3</v>
      </c>
      <c r="K145">
        <f t="shared" si="6"/>
        <v>9</v>
      </c>
      <c r="L145" t="str">
        <f t="shared" si="7"/>
        <v>123456878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0:J56">
    <extLst/>
  </autoFilter>
  <mergeCells count="14">
    <mergeCell ref="B3:I3"/>
    <mergeCell ref="B14:I14"/>
    <mergeCell ref="B25:I25"/>
    <mergeCell ref="B37:K37"/>
    <mergeCell ref="B49:I49"/>
    <mergeCell ref="B63:D63"/>
    <mergeCell ref="B73:D73"/>
    <mergeCell ref="B84:E84"/>
    <mergeCell ref="B95:G95"/>
    <mergeCell ref="B107:C107"/>
    <mergeCell ref="B118:D118"/>
    <mergeCell ref="B125:D125"/>
    <mergeCell ref="B133:E133"/>
    <mergeCell ref="B140:E140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M13" sqref="M13"/>
    </sheetView>
  </sheetViews>
  <sheetFormatPr defaultColWidth="9" defaultRowHeight="15.6"/>
  <cols>
    <col min="1" max="1" width="15.375" style="58" customWidth="1"/>
    <col min="2" max="2" width="18.75" style="59" customWidth="1"/>
  </cols>
  <sheetData>
    <row r="1" spans="1:3">
      <c r="A1" s="58" t="s">
        <v>17</v>
      </c>
      <c r="B1" s="59" t="s">
        <v>18</v>
      </c>
      <c r="C1" t="s">
        <v>19</v>
      </c>
    </row>
    <row r="2" spans="1:11">
      <c r="A2" s="58">
        <v>10</v>
      </c>
      <c r="B2" s="59">
        <f>SUM($A$2:A2)</f>
        <v>10</v>
      </c>
      <c r="C2">
        <f>IFERROR(B2*B1,B2)</f>
        <v>10</v>
      </c>
      <c r="J2" s="38">
        <f>SUM($A$2:A2)</f>
        <v>10</v>
      </c>
      <c r="K2">
        <f>IFERROR(A2*A1,A2)</f>
        <v>10</v>
      </c>
    </row>
    <row r="3" spans="1:11">
      <c r="A3" s="58">
        <v>20</v>
      </c>
      <c r="B3" s="59">
        <f>SUM($A$2:A3)</f>
        <v>30</v>
      </c>
      <c r="C3">
        <f t="shared" ref="C3:C10" si="0">IFERROR(B3*B2,B3)</f>
        <v>300</v>
      </c>
      <c r="J3" s="38">
        <f>SUM($A$2:A3)</f>
        <v>30</v>
      </c>
      <c r="K3">
        <f t="shared" ref="K3:K10" si="1">IFERROR(A3*A2,A3)</f>
        <v>200</v>
      </c>
    </row>
    <row r="4" spans="1:11">
      <c r="A4" s="58">
        <v>30</v>
      </c>
      <c r="B4" s="59">
        <f>SUM($A$2:A4)</f>
        <v>60</v>
      </c>
      <c r="C4">
        <f t="shared" si="0"/>
        <v>1800</v>
      </c>
      <c r="J4" s="38">
        <f>SUM($A$2:A4)</f>
        <v>60</v>
      </c>
      <c r="K4">
        <f t="shared" si="1"/>
        <v>600</v>
      </c>
    </row>
    <row r="5" spans="1:11">
      <c r="A5" s="58">
        <v>40</v>
      </c>
      <c r="B5" s="59">
        <f>SUM($A$2:A5)</f>
        <v>100</v>
      </c>
      <c r="C5">
        <f t="shared" si="0"/>
        <v>6000</v>
      </c>
      <c r="J5" s="38">
        <f>SUM($A$2:A5)</f>
        <v>100</v>
      </c>
      <c r="K5">
        <f t="shared" si="1"/>
        <v>1200</v>
      </c>
    </row>
    <row r="6" spans="1:11">
      <c r="A6" s="58">
        <v>50</v>
      </c>
      <c r="B6" s="59">
        <f>SUM($A$2:A6)</f>
        <v>150</v>
      </c>
      <c r="C6">
        <f t="shared" si="0"/>
        <v>15000</v>
      </c>
      <c r="J6" s="38">
        <f>SUM($A$2:A6)</f>
        <v>150</v>
      </c>
      <c r="K6">
        <f t="shared" si="1"/>
        <v>2000</v>
      </c>
    </row>
    <row r="7" spans="1:11">
      <c r="A7" s="58">
        <v>60</v>
      </c>
      <c r="B7" s="59">
        <f>SUM($A$2:A7)</f>
        <v>210</v>
      </c>
      <c r="C7">
        <f t="shared" si="0"/>
        <v>31500</v>
      </c>
      <c r="J7" s="38">
        <f>SUM($A$2:A7)</f>
        <v>210</v>
      </c>
      <c r="K7">
        <f t="shared" si="1"/>
        <v>3000</v>
      </c>
    </row>
    <row r="8" spans="1:11">
      <c r="A8" s="58">
        <v>70</v>
      </c>
      <c r="B8" s="59">
        <f>SUM($A$2:A8)</f>
        <v>280</v>
      </c>
      <c r="C8">
        <f t="shared" si="0"/>
        <v>58800</v>
      </c>
      <c r="J8" s="38">
        <f>SUM($A$2:A8)</f>
        <v>280</v>
      </c>
      <c r="K8">
        <f t="shared" si="1"/>
        <v>4200</v>
      </c>
    </row>
    <row r="9" spans="1:11">
      <c r="A9" s="58">
        <v>80</v>
      </c>
      <c r="B9" s="59">
        <f>SUM($A$2:A9)</f>
        <v>360</v>
      </c>
      <c r="C9">
        <f t="shared" si="0"/>
        <v>100800</v>
      </c>
      <c r="J9" s="38">
        <f>SUM($A$2:A9)</f>
        <v>360</v>
      </c>
      <c r="K9">
        <f t="shared" si="1"/>
        <v>5600</v>
      </c>
    </row>
    <row r="10" spans="1:11">
      <c r="A10" s="58">
        <v>90</v>
      </c>
      <c r="B10" s="59">
        <f>SUM($A$2:A10)</f>
        <v>450</v>
      </c>
      <c r="C10">
        <f t="shared" si="0"/>
        <v>162000</v>
      </c>
      <c r="G10" t="s">
        <v>20</v>
      </c>
      <c r="J10" s="38">
        <f>SUM($A$2:A10)</f>
        <v>450</v>
      </c>
      <c r="K10">
        <f t="shared" si="1"/>
        <v>7200</v>
      </c>
    </row>
    <row r="11" spans="7:7">
      <c r="G11" t="s">
        <v>21</v>
      </c>
    </row>
    <row r="12" ht="31.2" spans="1:7">
      <c r="A12" s="60" t="s">
        <v>22</v>
      </c>
      <c r="B12" s="59">
        <f>A2+A3+A4+A5+A6+A7+A8+A9+A10</f>
        <v>450</v>
      </c>
      <c r="G12" t="s">
        <v>23</v>
      </c>
    </row>
    <row r="13" spans="1:7">
      <c r="A13" s="58" t="s">
        <v>24</v>
      </c>
      <c r="B13" s="59">
        <f>SUM(A2:A10)</f>
        <v>450</v>
      </c>
      <c r="G13" t="s">
        <v>25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G15" sqref="G15"/>
    </sheetView>
  </sheetViews>
  <sheetFormatPr defaultColWidth="9" defaultRowHeight="15.6" outlineLevelCol="6"/>
  <cols>
    <col min="1" max="1" width="12.125" customWidth="1"/>
    <col min="5" max="5" width="12.125" customWidth="1"/>
    <col min="7" max="7" width="21" customWidth="1"/>
  </cols>
  <sheetData>
    <row r="1" spans="1:2">
      <c r="A1" s="55"/>
      <c r="B1" s="56"/>
    </row>
    <row r="6" spans="4:7">
      <c r="D6" t="s">
        <v>26</v>
      </c>
      <c r="E6" s="55">
        <f ca="1">NOW()</f>
        <v>45117.6902430556</v>
      </c>
      <c r="G6" s="55">
        <f ca="1">NOW()</f>
        <v>45117.6902430556</v>
      </c>
    </row>
    <row r="7" spans="4:7">
      <c r="D7" t="s">
        <v>27</v>
      </c>
      <c r="E7" s="56">
        <f ca="1">TODAY()</f>
        <v>45117</v>
      </c>
      <c r="G7" s="56">
        <f ca="1">TODAY()</f>
        <v>45117</v>
      </c>
    </row>
    <row r="8" spans="4:7">
      <c r="D8" t="s">
        <v>28</v>
      </c>
      <c r="E8">
        <f ca="1">DAY(E6)</f>
        <v>10</v>
      </c>
      <c r="G8">
        <f ca="1">DAY(NOW())</f>
        <v>10</v>
      </c>
    </row>
    <row r="9" spans="4:7">
      <c r="D9" t="s">
        <v>29</v>
      </c>
      <c r="E9">
        <f ca="1">MONTH(E7)</f>
        <v>7</v>
      </c>
      <c r="G9">
        <f ca="1">MONTH(NOW())</f>
        <v>7</v>
      </c>
    </row>
    <row r="10" spans="4:7">
      <c r="D10" t="s">
        <v>30</v>
      </c>
      <c r="E10">
        <f ca="1">YEAR(E7)</f>
        <v>2023</v>
      </c>
      <c r="G10">
        <f ca="1">YEAR(NOW())</f>
        <v>2023</v>
      </c>
    </row>
    <row r="11" spans="4:7">
      <c r="D11" t="s">
        <v>31</v>
      </c>
      <c r="E11" s="57">
        <f>TIME(10,15,44)</f>
        <v>0.427592592592593</v>
      </c>
      <c r="G11" s="57">
        <f>TIME(10,50,3)</f>
        <v>0.451423611111111</v>
      </c>
    </row>
    <row r="12" spans="4:7">
      <c r="D12" t="s">
        <v>32</v>
      </c>
      <c r="E12">
        <f>HOUR(E11)</f>
        <v>10</v>
      </c>
      <c r="G12">
        <f ca="1">HOUR(G6)</f>
        <v>16</v>
      </c>
    </row>
    <row r="13" spans="4:7">
      <c r="D13" t="s">
        <v>33</v>
      </c>
      <c r="E13">
        <f>MINUTE(E11)</f>
        <v>15</v>
      </c>
      <c r="G13">
        <f ca="1">MINUTE(G6)</f>
        <v>33</v>
      </c>
    </row>
    <row r="14" spans="4:7">
      <c r="D14" t="s">
        <v>34</v>
      </c>
      <c r="E14">
        <f>SECOND(E11)</f>
        <v>44</v>
      </c>
      <c r="G14">
        <f ca="1">SECOND(G6)</f>
        <v>57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topLeftCell="A21" workbookViewId="0">
      <selection activeCell="F36" sqref="F36"/>
    </sheetView>
  </sheetViews>
  <sheetFormatPr defaultColWidth="11.25" defaultRowHeight="15" customHeight="1"/>
  <cols>
    <col min="1" max="5" width="11" customWidth="1"/>
    <col min="6" max="6" width="11.5" customWidth="1"/>
    <col min="7" max="9" width="11" customWidth="1"/>
    <col min="10" max="10" width="17.125" customWidth="1"/>
    <col min="11" max="13" width="11" customWidth="1"/>
    <col min="14" max="14" width="13.625" customWidth="1"/>
    <col min="15" max="26" width="11" customWidth="1"/>
  </cols>
  <sheetData>
    <row r="1" ht="15.75" customHeight="1" spans="1:10">
      <c r="A1" s="43" t="s">
        <v>35</v>
      </c>
      <c r="B1" s="44" t="s">
        <v>36</v>
      </c>
      <c r="J1" s="34"/>
    </row>
    <row r="2" ht="15.75" customHeight="1" spans="2:2">
      <c r="B2" s="44" t="s">
        <v>37</v>
      </c>
    </row>
    <row r="3" ht="15.75" customHeight="1" spans="2:2">
      <c r="B3" s="44" t="s">
        <v>38</v>
      </c>
    </row>
    <row r="4" ht="15.75" customHeight="1" spans="2:2">
      <c r="B4" s="44" t="s">
        <v>39</v>
      </c>
    </row>
    <row r="5" ht="15.75" customHeight="1"/>
    <row r="6" ht="15.75" customHeight="1"/>
    <row r="7" ht="15.75" customHeight="1"/>
    <row r="8" ht="15.75" customHeight="1"/>
    <row r="9" ht="15.75" customHeight="1" spans="1:13">
      <c r="A9" s="35" t="s">
        <v>40</v>
      </c>
      <c r="B9" s="35" t="s">
        <v>41</v>
      </c>
      <c r="C9" s="35" t="s">
        <v>42</v>
      </c>
      <c r="D9" s="35" t="s">
        <v>43</v>
      </c>
      <c r="E9" s="35" t="s">
        <v>44</v>
      </c>
      <c r="F9" s="35" t="s">
        <v>45</v>
      </c>
      <c r="G9" s="35" t="s">
        <v>46</v>
      </c>
      <c r="H9" s="45" t="s">
        <v>47</v>
      </c>
      <c r="I9" s="50" t="s">
        <v>48</v>
      </c>
      <c r="J9" s="51" t="s">
        <v>49</v>
      </c>
      <c r="K9" t="s">
        <v>50</v>
      </c>
      <c r="L9" t="s">
        <v>51</v>
      </c>
      <c r="M9" s="51" t="s">
        <v>52</v>
      </c>
    </row>
    <row r="10" ht="15.75" customHeight="1" spans="1:13">
      <c r="A10" s="35" t="s">
        <v>53</v>
      </c>
      <c r="B10" s="35" t="s">
        <v>54</v>
      </c>
      <c r="C10" s="35">
        <v>60</v>
      </c>
      <c r="D10" s="35">
        <v>60</v>
      </c>
      <c r="E10" s="35">
        <v>60</v>
      </c>
      <c r="F10" s="35"/>
      <c r="G10" s="35"/>
      <c r="H10" s="45">
        <f>SUM(C10:E10)</f>
        <v>180</v>
      </c>
      <c r="I10" s="45">
        <f>SUMIF(B10:B19,B10,C10:C19)</f>
        <v>130</v>
      </c>
      <c r="J10">
        <f>AVERAGE(C10:E10)</f>
        <v>60</v>
      </c>
      <c r="K10">
        <f>AVERAGE(D10:F10)</f>
        <v>60</v>
      </c>
      <c r="L10">
        <f>AVERAGE(E10:G10)</f>
        <v>60</v>
      </c>
      <c r="M10">
        <f>MOD(H10,I10)</f>
        <v>50</v>
      </c>
    </row>
    <row r="11" ht="15.75" customHeight="1" spans="1:13">
      <c r="A11" s="35"/>
      <c r="B11" s="35" t="s">
        <v>55</v>
      </c>
      <c r="C11" s="35">
        <v>60</v>
      </c>
      <c r="D11" s="35">
        <v>60</v>
      </c>
      <c r="E11" s="35">
        <v>60</v>
      </c>
      <c r="F11" s="35"/>
      <c r="G11" s="35"/>
      <c r="H11" s="45">
        <f t="shared" ref="H11:H19" si="0">SUM(C11:E11)</f>
        <v>180</v>
      </c>
      <c r="I11" s="45">
        <f t="shared" ref="I11:I19" si="1">SUMIF(B11:B20,B11,C11:C20)</f>
        <v>110</v>
      </c>
      <c r="J11">
        <f t="shared" ref="J11:L19" si="2">AVERAGE(C11:E11)</f>
        <v>60</v>
      </c>
      <c r="K11">
        <f t="shared" si="2"/>
        <v>60</v>
      </c>
      <c r="L11">
        <f t="shared" si="2"/>
        <v>60</v>
      </c>
      <c r="M11">
        <f t="shared" ref="M11:M19" si="3">MOD(H11,I11)</f>
        <v>70</v>
      </c>
    </row>
    <row r="12" ht="15.75" customHeight="1" spans="1:13">
      <c r="A12" s="35"/>
      <c r="B12" s="35" t="s">
        <v>56</v>
      </c>
      <c r="C12" s="35">
        <v>60</v>
      </c>
      <c r="D12" s="35">
        <v>60</v>
      </c>
      <c r="E12" s="35">
        <v>60</v>
      </c>
      <c r="F12" s="35"/>
      <c r="G12" s="35"/>
      <c r="H12" s="45">
        <f t="shared" si="0"/>
        <v>180</v>
      </c>
      <c r="I12" s="45">
        <f t="shared" si="1"/>
        <v>110</v>
      </c>
      <c r="J12">
        <f t="shared" si="2"/>
        <v>60</v>
      </c>
      <c r="K12">
        <f t="shared" si="2"/>
        <v>60</v>
      </c>
      <c r="L12">
        <f t="shared" si="2"/>
        <v>60</v>
      </c>
      <c r="M12">
        <f t="shared" si="3"/>
        <v>70</v>
      </c>
    </row>
    <row r="13" ht="15.75" customHeight="1" spans="1:13">
      <c r="A13" s="35"/>
      <c r="B13" s="35" t="s">
        <v>57</v>
      </c>
      <c r="C13" s="35">
        <v>60</v>
      </c>
      <c r="D13" s="35">
        <v>60</v>
      </c>
      <c r="E13" s="35">
        <v>60</v>
      </c>
      <c r="F13" s="35"/>
      <c r="G13" s="35"/>
      <c r="H13" s="45">
        <f t="shared" si="0"/>
        <v>180</v>
      </c>
      <c r="I13" s="45">
        <f t="shared" si="1"/>
        <v>60</v>
      </c>
      <c r="J13">
        <f t="shared" si="2"/>
        <v>60</v>
      </c>
      <c r="K13">
        <f t="shared" si="2"/>
        <v>60</v>
      </c>
      <c r="L13">
        <f t="shared" si="2"/>
        <v>60</v>
      </c>
      <c r="M13">
        <f t="shared" si="3"/>
        <v>0</v>
      </c>
    </row>
    <row r="14" ht="15.75" customHeight="1" spans="1:13">
      <c r="A14" s="35" t="s">
        <v>58</v>
      </c>
      <c r="B14" s="35" t="s">
        <v>59</v>
      </c>
      <c r="C14" s="35">
        <v>20</v>
      </c>
      <c r="D14" s="35">
        <v>30</v>
      </c>
      <c r="E14" s="35">
        <v>40</v>
      </c>
      <c r="F14" s="35"/>
      <c r="G14" s="35"/>
      <c r="H14" s="45">
        <f t="shared" si="0"/>
        <v>90</v>
      </c>
      <c r="I14" s="45">
        <f>SUMIF(B14:B22,B14,C14:C23)</f>
        <v>20</v>
      </c>
      <c r="J14">
        <f t="shared" si="2"/>
        <v>30</v>
      </c>
      <c r="K14">
        <f t="shared" si="2"/>
        <v>35</v>
      </c>
      <c r="L14">
        <f t="shared" si="2"/>
        <v>40</v>
      </c>
      <c r="M14">
        <f t="shared" si="3"/>
        <v>10</v>
      </c>
    </row>
    <row r="15" ht="15.75" customHeight="1" spans="1:13">
      <c r="A15" s="35"/>
      <c r="B15" s="35" t="s">
        <v>60</v>
      </c>
      <c r="C15" s="35">
        <v>20</v>
      </c>
      <c r="D15" s="35">
        <v>30</v>
      </c>
      <c r="E15" s="35">
        <v>40</v>
      </c>
      <c r="F15" s="35"/>
      <c r="G15" s="35"/>
      <c r="H15" s="45">
        <f t="shared" si="0"/>
        <v>90</v>
      </c>
      <c r="I15" s="45">
        <f>SUMIF(B15:B22,B15,C15:C24)</f>
        <v>20</v>
      </c>
      <c r="J15">
        <f t="shared" si="2"/>
        <v>30</v>
      </c>
      <c r="K15">
        <f t="shared" si="2"/>
        <v>35</v>
      </c>
      <c r="L15">
        <f t="shared" si="2"/>
        <v>40</v>
      </c>
      <c r="M15">
        <f t="shared" si="3"/>
        <v>10</v>
      </c>
    </row>
    <row r="16" ht="15.75" customHeight="1" spans="1:13">
      <c r="A16" s="35" t="s">
        <v>61</v>
      </c>
      <c r="B16" s="35" t="s">
        <v>54</v>
      </c>
      <c r="C16" s="35">
        <v>50</v>
      </c>
      <c r="D16" s="35">
        <v>50</v>
      </c>
      <c r="E16" s="35">
        <v>50</v>
      </c>
      <c r="F16" s="35"/>
      <c r="G16" s="35"/>
      <c r="H16" s="45">
        <f t="shared" si="0"/>
        <v>150</v>
      </c>
      <c r="I16" s="45">
        <f>SUMIF(B16:B22,B16,C16:C25)</f>
        <v>70</v>
      </c>
      <c r="J16">
        <f t="shared" si="2"/>
        <v>50</v>
      </c>
      <c r="K16">
        <f t="shared" si="2"/>
        <v>50</v>
      </c>
      <c r="L16">
        <f t="shared" si="2"/>
        <v>50</v>
      </c>
      <c r="M16">
        <f t="shared" si="3"/>
        <v>10</v>
      </c>
    </row>
    <row r="17" ht="15.75" customHeight="1" spans="1:13">
      <c r="A17" s="35"/>
      <c r="B17" s="35" t="s">
        <v>55</v>
      </c>
      <c r="C17" s="35">
        <v>50</v>
      </c>
      <c r="D17" s="35">
        <v>50</v>
      </c>
      <c r="E17" s="35">
        <v>50</v>
      </c>
      <c r="F17" s="35"/>
      <c r="G17" s="35"/>
      <c r="H17" s="45">
        <f t="shared" si="0"/>
        <v>150</v>
      </c>
      <c r="I17" s="45">
        <f>SUMIF(B17:B26,B17,C17:C26)</f>
        <v>50</v>
      </c>
      <c r="J17">
        <f t="shared" si="2"/>
        <v>50</v>
      </c>
      <c r="K17">
        <f t="shared" si="2"/>
        <v>50</v>
      </c>
      <c r="L17">
        <f t="shared" si="2"/>
        <v>50</v>
      </c>
      <c r="M17">
        <f t="shared" si="3"/>
        <v>0</v>
      </c>
    </row>
    <row r="18" ht="15.75" customHeight="1" spans="1:13">
      <c r="A18" s="35"/>
      <c r="B18" s="35" t="s">
        <v>56</v>
      </c>
      <c r="C18" s="35">
        <v>50</v>
      </c>
      <c r="D18" s="35">
        <v>50</v>
      </c>
      <c r="E18" s="35">
        <v>50</v>
      </c>
      <c r="F18" s="35"/>
      <c r="G18" s="35"/>
      <c r="H18" s="45">
        <f t="shared" si="0"/>
        <v>150</v>
      </c>
      <c r="I18" s="45">
        <f t="shared" si="1"/>
        <v>50</v>
      </c>
      <c r="J18">
        <f t="shared" si="2"/>
        <v>50</v>
      </c>
      <c r="K18">
        <f t="shared" si="2"/>
        <v>50</v>
      </c>
      <c r="L18">
        <f t="shared" si="2"/>
        <v>50</v>
      </c>
      <c r="M18">
        <f t="shared" si="3"/>
        <v>0</v>
      </c>
    </row>
    <row r="19" ht="15.75" customHeight="1" spans="1:13">
      <c r="A19" s="35" t="s">
        <v>62</v>
      </c>
      <c r="B19" s="35" t="s">
        <v>54</v>
      </c>
      <c r="C19" s="35">
        <v>20</v>
      </c>
      <c r="D19" s="35">
        <v>20</v>
      </c>
      <c r="E19" s="35">
        <v>20</v>
      </c>
      <c r="F19" s="35"/>
      <c r="G19" s="35"/>
      <c r="H19" s="45">
        <f t="shared" si="0"/>
        <v>60</v>
      </c>
      <c r="I19" s="45">
        <f t="shared" si="1"/>
        <v>20</v>
      </c>
      <c r="J19">
        <f t="shared" si="2"/>
        <v>20</v>
      </c>
      <c r="K19">
        <f t="shared" si="2"/>
        <v>20</v>
      </c>
      <c r="L19">
        <f t="shared" si="2"/>
        <v>20</v>
      </c>
      <c r="M19">
        <f t="shared" si="3"/>
        <v>0</v>
      </c>
    </row>
    <row r="20" ht="15.75" customHeight="1" spans="3:8">
      <c r="C20">
        <f>AVERAGE(C10:C19)</f>
        <v>45</v>
      </c>
      <c r="E20">
        <f>SUBTOTAL(9,E10:E19)</f>
        <v>490</v>
      </c>
      <c r="H20" s="47">
        <f>MOD(H10,I10)</f>
        <v>50</v>
      </c>
    </row>
    <row r="21" ht="15.75" customHeight="1" spans="3:5">
      <c r="C21">
        <f>SUM(C10:C19)/COUNT(C10:C19)</f>
        <v>45</v>
      </c>
      <c r="E21">
        <f>SUBTOTAL(2,E10:E19)</f>
        <v>10</v>
      </c>
    </row>
    <row r="22" ht="15.75" customHeight="1"/>
    <row r="23" ht="15.75" customHeight="1" spans="2:3">
      <c r="B23" t="s">
        <v>42</v>
      </c>
      <c r="C23" t="s">
        <v>63</v>
      </c>
    </row>
    <row r="24" ht="15.75" customHeight="1" spans="1:8">
      <c r="A24" t="s">
        <v>64</v>
      </c>
      <c r="B24">
        <f>SUMIF(B10:B19,B10,C10:C19)</f>
        <v>130</v>
      </c>
      <c r="C24">
        <f>COUNTIF(B10:B19,B10)</f>
        <v>3</v>
      </c>
      <c r="F24" t="s">
        <v>65</v>
      </c>
      <c r="G24">
        <f>COUNT(B10:B19)</f>
        <v>0</v>
      </c>
      <c r="H24">
        <f>COUNT(E10:E19)</f>
        <v>10</v>
      </c>
    </row>
    <row r="25" ht="26.25" customHeight="1" spans="1:7">
      <c r="A25" t="s">
        <v>55</v>
      </c>
      <c r="B25">
        <f>SUMIF(B10:B19,B11,C10:C19)</f>
        <v>110</v>
      </c>
      <c r="C25">
        <f>COUNTIF(B10:B19,B11)</f>
        <v>2</v>
      </c>
      <c r="F25" t="s">
        <v>66</v>
      </c>
      <c r="G25">
        <f>COUNTA(E10:E19)</f>
        <v>10</v>
      </c>
    </row>
    <row r="26" ht="31.5" customHeight="1" spans="1:15">
      <c r="A26" t="s">
        <v>56</v>
      </c>
      <c r="B26">
        <f>SUMIF(B10:B19,B12,C10:C19)</f>
        <v>110</v>
      </c>
      <c r="C26">
        <f>COUNTIF(B10:B19,B12)</f>
        <v>2</v>
      </c>
      <c r="F26" t="s">
        <v>67</v>
      </c>
      <c r="G26">
        <f>COUNTBLANK(E10:E19)</f>
        <v>0</v>
      </c>
      <c r="H26">
        <f>COUNTBLANK(G10:G19)</f>
        <v>10</v>
      </c>
      <c r="K26" t="s">
        <v>68</v>
      </c>
      <c r="L26" t="s">
        <v>69</v>
      </c>
      <c r="N26" s="52" t="s">
        <v>70</v>
      </c>
      <c r="O26" t="s">
        <v>71</v>
      </c>
    </row>
    <row r="27" ht="15.75" customHeight="1" spans="11:14">
      <c r="K27">
        <v>2</v>
      </c>
      <c r="L27">
        <v>6</v>
      </c>
      <c r="N27">
        <f>K27*L27</f>
        <v>12</v>
      </c>
    </row>
    <row r="28" ht="15.75" customHeight="1" spans="2:14">
      <c r="B28" t="s">
        <v>72</v>
      </c>
      <c r="C28">
        <f>COUNTIF(H10:H19,"&gt;100")</f>
        <v>7</v>
      </c>
      <c r="K28">
        <v>3</v>
      </c>
      <c r="L28">
        <v>7</v>
      </c>
      <c r="N28">
        <f t="shared" ref="N28:N30" si="4">K28*L28</f>
        <v>21</v>
      </c>
    </row>
    <row r="29" ht="15.75" customHeight="1" spans="11:14">
      <c r="K29">
        <v>4</v>
      </c>
      <c r="L29">
        <v>8</v>
      </c>
      <c r="N29">
        <f t="shared" si="4"/>
        <v>32</v>
      </c>
    </row>
    <row r="30" ht="15.75" customHeight="1" spans="11:14">
      <c r="K30">
        <v>5</v>
      </c>
      <c r="L30">
        <v>9</v>
      </c>
      <c r="N30">
        <f t="shared" si="4"/>
        <v>45</v>
      </c>
    </row>
    <row r="31" ht="15.75" customHeight="1" spans="14:15">
      <c r="N31" s="54">
        <f>SUM(N27:N30)</f>
        <v>110</v>
      </c>
      <c r="O31">
        <f>SUMPRODUCT(K27:K30,L27:L30)</f>
        <v>110</v>
      </c>
    </row>
    <row r="32" ht="15.75" customHeight="1" spans="1:2">
      <c r="A32" t="s">
        <v>73</v>
      </c>
      <c r="B32">
        <f>COUNTIFS(B10:B19,B10,C10:C19,"&gt;=50")</f>
        <v>2</v>
      </c>
    </row>
    <row r="33" ht="15.75" customHeight="1" spans="11:11">
      <c r="K33">
        <f>SUMPRODUCT(K27:K30)</f>
        <v>14</v>
      </c>
    </row>
    <row r="34" ht="15.75" customHeight="1"/>
    <row r="35" ht="15.75" customHeight="1"/>
    <row r="36" ht="15.75" customHeight="1" spans="5:6">
      <c r="E36" s="49" t="s">
        <v>74</v>
      </c>
      <c r="F36">
        <f>MOD(10,4)</f>
        <v>2</v>
      </c>
    </row>
    <row r="37" ht="30" customHeight="1" spans="11:15">
      <c r="K37" t="s">
        <v>68</v>
      </c>
      <c r="L37" t="s">
        <v>69</v>
      </c>
      <c r="M37" t="s">
        <v>75</v>
      </c>
      <c r="N37" s="52" t="s">
        <v>70</v>
      </c>
      <c r="O37" t="s">
        <v>76</v>
      </c>
    </row>
    <row r="38" ht="15.75" customHeight="1" spans="8:14">
      <c r="H38">
        <f>SUMPRODUCT(E10:E19)</f>
        <v>490</v>
      </c>
      <c r="K38">
        <v>1</v>
      </c>
      <c r="L38">
        <v>10</v>
      </c>
      <c r="M38">
        <v>100</v>
      </c>
      <c r="N38">
        <f>K38*L38*M38</f>
        <v>1000</v>
      </c>
    </row>
    <row r="39" ht="15.75" customHeight="1" spans="11:14">
      <c r="K39">
        <v>2</v>
      </c>
      <c r="L39">
        <v>20</v>
      </c>
      <c r="M39">
        <v>200</v>
      </c>
      <c r="N39">
        <f t="shared" ref="N39:N41" si="5">K39*L39*M39</f>
        <v>8000</v>
      </c>
    </row>
    <row r="40" ht="15.75" customHeight="1" spans="11:14">
      <c r="K40">
        <v>3</v>
      </c>
      <c r="L40">
        <v>30</v>
      </c>
      <c r="M40">
        <v>300</v>
      </c>
      <c r="N40">
        <f t="shared" si="5"/>
        <v>27000</v>
      </c>
    </row>
    <row r="41" ht="15.75" customHeight="1" spans="11:14">
      <c r="K41">
        <v>4</v>
      </c>
      <c r="L41">
        <v>40</v>
      </c>
      <c r="M41">
        <v>400</v>
      </c>
      <c r="N41">
        <f t="shared" si="5"/>
        <v>64000</v>
      </c>
    </row>
    <row r="42" ht="15.75" customHeight="1" spans="14:15">
      <c r="N42">
        <f>SUM(N38:N41)</f>
        <v>100000</v>
      </c>
      <c r="O42">
        <f>SUMPRODUCT(K38:K41,L38:L41,M38:M41)</f>
        <v>100000</v>
      </c>
    </row>
    <row r="43" ht="15.75" customHeight="1"/>
    <row r="44" ht="15.75" customHeight="1"/>
    <row r="45" ht="15.75" customHeight="1"/>
    <row r="46" ht="15.75" customHeight="1" spans="11:12">
      <c r="K46" t="s">
        <v>68</v>
      </c>
      <c r="L46" t="s">
        <v>69</v>
      </c>
    </row>
    <row r="47" ht="15.75" customHeight="1" spans="11:12">
      <c r="K47">
        <v>1</v>
      </c>
      <c r="L47">
        <v>10</v>
      </c>
    </row>
    <row r="48" ht="15.75" customHeight="1" spans="11:11">
      <c r="K48">
        <v>2</v>
      </c>
    </row>
    <row r="49" ht="15.75" customHeight="1" spans="11:12">
      <c r="K49">
        <v>3</v>
      </c>
      <c r="L49">
        <v>30</v>
      </c>
    </row>
    <row r="50" ht="15.75" customHeight="1" spans="11:12">
      <c r="K50">
        <v>4</v>
      </c>
      <c r="L50">
        <v>40</v>
      </c>
    </row>
    <row r="51" ht="15.75" customHeight="1" spans="11:12">
      <c r="K51">
        <v>5</v>
      </c>
      <c r="L51">
        <v>60</v>
      </c>
    </row>
    <row r="52" ht="15.75" customHeight="1" spans="7:7">
      <c r="G52" t="s">
        <v>77</v>
      </c>
    </row>
    <row r="53" ht="15.75" customHeight="1" spans="7:7">
      <c r="G53">
        <f ca="1">RANDBETWEEN(1,5)</f>
        <v>5</v>
      </c>
    </row>
    <row r="54" ht="15.75" customHeight="1" spans="7:12">
      <c r="G54">
        <f ca="1" t="shared" ref="G54:G63" si="6">RANDBETWEEN(1,5)</f>
        <v>4</v>
      </c>
      <c r="L54" t="e">
        <f>SUMPRODUCT(K47:K51,L47:L50)</f>
        <v>#VALUE!</v>
      </c>
    </row>
    <row r="55" ht="15.75" customHeight="1" spans="7:7">
      <c r="G55">
        <f ca="1" t="shared" si="6"/>
        <v>2</v>
      </c>
    </row>
    <row r="56" ht="15.75" customHeight="1" spans="7:7">
      <c r="G56">
        <f ca="1" t="shared" si="6"/>
        <v>2</v>
      </c>
    </row>
    <row r="57" ht="15.75" customHeight="1" spans="7:7">
      <c r="G57">
        <f ca="1" t="shared" si="6"/>
        <v>3</v>
      </c>
    </row>
    <row r="58" ht="15.75" customHeight="1" spans="7:7">
      <c r="G58">
        <f ca="1" t="shared" si="6"/>
        <v>4</v>
      </c>
    </row>
    <row r="59" ht="15.75" customHeight="1" spans="7:7">
      <c r="G59">
        <f ca="1" t="shared" si="6"/>
        <v>3</v>
      </c>
    </row>
    <row r="60" ht="15.75" customHeight="1" spans="7:7">
      <c r="G60">
        <f ca="1" t="shared" si="6"/>
        <v>3</v>
      </c>
    </row>
    <row r="61" ht="15.75" customHeight="1" spans="7:7">
      <c r="G61">
        <f ca="1" t="shared" si="6"/>
        <v>4</v>
      </c>
    </row>
    <row r="62" ht="15.75" customHeight="1" spans="7:7">
      <c r="G62">
        <f ca="1" t="shared" si="6"/>
        <v>2</v>
      </c>
    </row>
    <row r="63" ht="15.75" customHeight="1" spans="7:7">
      <c r="G63">
        <f ca="1" t="shared" si="6"/>
        <v>2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topLeftCell="A60" workbookViewId="0">
      <selection activeCell="D75" sqref="D75"/>
    </sheetView>
  </sheetViews>
  <sheetFormatPr defaultColWidth="11.25" defaultRowHeight="15" customHeight="1"/>
  <cols>
    <col min="1" max="5" width="11" customWidth="1"/>
    <col min="6" max="6" width="11.5" customWidth="1"/>
    <col min="7" max="9" width="11" customWidth="1"/>
    <col min="10" max="10" width="17.125" customWidth="1"/>
    <col min="11" max="13" width="11" customWidth="1"/>
    <col min="14" max="14" width="13.625" customWidth="1"/>
    <col min="15" max="26" width="11" customWidth="1"/>
  </cols>
  <sheetData>
    <row r="1" ht="15.75" customHeight="1" spans="1:10">
      <c r="A1" s="43" t="s">
        <v>35</v>
      </c>
      <c r="B1" s="44" t="s">
        <v>36</v>
      </c>
      <c r="J1" s="34"/>
    </row>
    <row r="2" ht="15.75" customHeight="1" spans="2:2">
      <c r="B2" s="44" t="s">
        <v>37</v>
      </c>
    </row>
    <row r="3" ht="15.75" customHeight="1" spans="2:2">
      <c r="B3" s="44" t="s">
        <v>38</v>
      </c>
    </row>
    <row r="4" ht="15.75" customHeight="1" spans="2:2">
      <c r="B4" s="44" t="s">
        <v>39</v>
      </c>
    </row>
    <row r="5" ht="15.75" customHeight="1"/>
    <row r="6" ht="15.75" customHeight="1"/>
    <row r="7" ht="15.75" customHeight="1"/>
    <row r="8" ht="15.75" customHeight="1"/>
    <row r="9" ht="15.75" customHeight="1" spans="1:13">
      <c r="A9" s="35" t="s">
        <v>40</v>
      </c>
      <c r="B9" s="35" t="s">
        <v>41</v>
      </c>
      <c r="C9" s="35" t="s">
        <v>42</v>
      </c>
      <c r="D9" s="35" t="s">
        <v>43</v>
      </c>
      <c r="E9" s="35" t="s">
        <v>44</v>
      </c>
      <c r="F9" s="35" t="s">
        <v>45</v>
      </c>
      <c r="G9" s="35" t="s">
        <v>46</v>
      </c>
      <c r="H9" s="45" t="s">
        <v>47</v>
      </c>
      <c r="I9" s="50" t="s">
        <v>48</v>
      </c>
      <c r="J9" s="51" t="s">
        <v>49</v>
      </c>
      <c r="K9" t="s">
        <v>50</v>
      </c>
      <c r="L9" t="s">
        <v>51</v>
      </c>
      <c r="M9" s="51" t="s">
        <v>78</v>
      </c>
    </row>
    <row r="10" ht="15.75" customHeight="1" spans="1:13">
      <c r="A10" s="35" t="s">
        <v>53</v>
      </c>
      <c r="B10" s="35" t="s">
        <v>54</v>
      </c>
      <c r="C10" s="35">
        <v>60</v>
      </c>
      <c r="D10" s="35">
        <v>60</v>
      </c>
      <c r="E10" s="35">
        <v>60</v>
      </c>
      <c r="F10" s="35"/>
      <c r="G10" s="35"/>
      <c r="H10" s="46">
        <f>SUM(C10:E10)</f>
        <v>180</v>
      </c>
      <c r="I10" s="45">
        <f>SUMIF(B10:B19,$B$10,C10:E19)</f>
        <v>130</v>
      </c>
      <c r="J10">
        <f>AVERAGE(C10:C19)</f>
        <v>45</v>
      </c>
      <c r="K10">
        <f>AVERAGE(D10:D19)</f>
        <v>47</v>
      </c>
      <c r="L10">
        <f>AVERAGE(E10:E19)</f>
        <v>49</v>
      </c>
      <c r="M10">
        <f>MOD(H10,I10)</f>
        <v>50</v>
      </c>
    </row>
    <row r="11" ht="15.75" customHeight="1" spans="1:13">
      <c r="A11" s="35"/>
      <c r="B11" s="35" t="s">
        <v>55</v>
      </c>
      <c r="C11" s="35">
        <v>60</v>
      </c>
      <c r="D11" s="35">
        <v>60</v>
      </c>
      <c r="E11" s="35">
        <v>60</v>
      </c>
      <c r="F11" s="35"/>
      <c r="G11" s="35"/>
      <c r="H11" s="46">
        <f>SUM(C11:E11)</f>
        <v>180</v>
      </c>
      <c r="I11" s="45">
        <f t="shared" ref="I11:I19" si="0">SUMIF(B11:B20,B11,C11:E20)</f>
        <v>110</v>
      </c>
      <c r="J11">
        <f t="shared" ref="J11:J19" si="1">AVERAGE(C11:C20)</f>
        <v>43.5</v>
      </c>
      <c r="K11">
        <f t="shared" ref="K11:K19" si="2">AVERAGE(D11:D20)</f>
        <v>45.7</v>
      </c>
      <c r="L11">
        <f>AVERAGE(E11:E20)</f>
        <v>47.9</v>
      </c>
      <c r="M11">
        <f t="shared" ref="M11:M19" si="3">MOD(H11,I11)</f>
        <v>70</v>
      </c>
    </row>
    <row r="12" ht="15.75" customHeight="1" spans="1:13">
      <c r="A12" s="35"/>
      <c r="B12" s="35" t="s">
        <v>56</v>
      </c>
      <c r="C12" s="35">
        <v>60</v>
      </c>
      <c r="D12" s="35">
        <v>60</v>
      </c>
      <c r="E12" s="35">
        <v>60</v>
      </c>
      <c r="F12" s="35"/>
      <c r="G12" s="35"/>
      <c r="H12" s="46">
        <f>SUM(C12:E12)</f>
        <v>180</v>
      </c>
      <c r="I12" s="45">
        <f t="shared" si="0"/>
        <v>110</v>
      </c>
      <c r="J12">
        <f t="shared" si="1"/>
        <v>82.5</v>
      </c>
      <c r="K12">
        <f t="shared" si="2"/>
        <v>86.7</v>
      </c>
      <c r="L12">
        <f>AVERAGE(E12:E21)</f>
        <v>90.9</v>
      </c>
      <c r="M12">
        <f t="shared" si="3"/>
        <v>70</v>
      </c>
    </row>
    <row r="13" ht="15.75" customHeight="1" spans="1:13">
      <c r="A13" s="35"/>
      <c r="B13" s="35" t="s">
        <v>57</v>
      </c>
      <c r="C13" s="35">
        <v>60</v>
      </c>
      <c r="D13" s="35">
        <v>60</v>
      </c>
      <c r="E13" s="35">
        <v>60</v>
      </c>
      <c r="F13" s="35"/>
      <c r="G13" s="35"/>
      <c r="H13" s="46">
        <f>SUM(C13:E13)</f>
        <v>180</v>
      </c>
      <c r="I13" s="45">
        <f t="shared" si="0"/>
        <v>60</v>
      </c>
      <c r="J13">
        <f t="shared" si="1"/>
        <v>85</v>
      </c>
      <c r="K13">
        <f t="shared" si="2"/>
        <v>89.6666666666667</v>
      </c>
      <c r="L13">
        <f>AVERAGE(E13:E22)</f>
        <v>94.3333333333333</v>
      </c>
      <c r="M13">
        <f t="shared" si="3"/>
        <v>0</v>
      </c>
    </row>
    <row r="14" ht="15.75" customHeight="1" spans="1:13">
      <c r="A14" s="35" t="s">
        <v>58</v>
      </c>
      <c r="B14" s="35" t="s">
        <v>59</v>
      </c>
      <c r="C14" s="35">
        <v>20</v>
      </c>
      <c r="D14" s="35">
        <v>30</v>
      </c>
      <c r="E14" s="35">
        <v>40</v>
      </c>
      <c r="F14" s="35"/>
      <c r="G14" s="35"/>
      <c r="H14" s="46">
        <f>SUM(C14:E14)</f>
        <v>90</v>
      </c>
      <c r="I14" s="45">
        <f t="shared" si="0"/>
        <v>20</v>
      </c>
      <c r="J14">
        <f t="shared" si="1"/>
        <v>88.125</v>
      </c>
      <c r="K14">
        <f t="shared" si="2"/>
        <v>93.375</v>
      </c>
      <c r="L14">
        <f>AVERAGE(E14:E23)</f>
        <v>98.625</v>
      </c>
      <c r="M14">
        <f t="shared" si="3"/>
        <v>10</v>
      </c>
    </row>
    <row r="15" ht="15.75" customHeight="1" spans="1:13">
      <c r="A15" s="35"/>
      <c r="B15" s="35" t="s">
        <v>60</v>
      </c>
      <c r="C15" s="35">
        <v>20</v>
      </c>
      <c r="D15" s="35">
        <v>30</v>
      </c>
      <c r="E15" s="35">
        <v>40</v>
      </c>
      <c r="F15" s="35"/>
      <c r="G15" s="35"/>
      <c r="H15" s="46">
        <f>SUM(C15:E15)</f>
        <v>90</v>
      </c>
      <c r="I15" s="45">
        <f t="shared" si="0"/>
        <v>20</v>
      </c>
      <c r="J15">
        <f t="shared" si="1"/>
        <v>97.8571428571429</v>
      </c>
      <c r="K15">
        <f t="shared" si="2"/>
        <v>102.428571428571</v>
      </c>
      <c r="L15">
        <f>AVERAGE(E15:E24)</f>
        <v>107</v>
      </c>
      <c r="M15">
        <f t="shared" si="3"/>
        <v>10</v>
      </c>
    </row>
    <row r="16" ht="15.75" customHeight="1" spans="1:13">
      <c r="A16" s="35" t="s">
        <v>61</v>
      </c>
      <c r="B16" s="35" t="s">
        <v>54</v>
      </c>
      <c r="C16" s="35">
        <v>50</v>
      </c>
      <c r="D16" s="35">
        <v>50</v>
      </c>
      <c r="E16" s="35">
        <v>50</v>
      </c>
      <c r="F16" s="35"/>
      <c r="G16" s="35"/>
      <c r="H16" s="46">
        <f>SUM(C16:E16)</f>
        <v>150</v>
      </c>
      <c r="I16" s="45">
        <f t="shared" si="0"/>
        <v>70</v>
      </c>
      <c r="J16">
        <f t="shared" si="1"/>
        <v>110.833333333333</v>
      </c>
      <c r="K16">
        <f t="shared" si="2"/>
        <v>114.5</v>
      </c>
      <c r="L16">
        <f>AVERAGE(E16:E25)</f>
        <v>118.166666666667</v>
      </c>
      <c r="M16">
        <f t="shared" si="3"/>
        <v>10</v>
      </c>
    </row>
    <row r="17" ht="15.75" customHeight="1" spans="1:13">
      <c r="A17" s="35"/>
      <c r="B17" s="35" t="s">
        <v>55</v>
      </c>
      <c r="C17" s="35">
        <v>50</v>
      </c>
      <c r="D17" s="35">
        <v>50</v>
      </c>
      <c r="E17" s="35">
        <v>50</v>
      </c>
      <c r="F17" s="35"/>
      <c r="G17" s="35"/>
      <c r="H17" s="46">
        <f>SUM(C17:E17)</f>
        <v>150</v>
      </c>
      <c r="I17" s="45">
        <f t="shared" si="0"/>
        <v>50</v>
      </c>
      <c r="J17">
        <f t="shared" si="1"/>
        <v>123</v>
      </c>
      <c r="K17">
        <f t="shared" si="2"/>
        <v>127.4</v>
      </c>
      <c r="L17">
        <f>AVERAGE(E17:E26)</f>
        <v>131.8</v>
      </c>
      <c r="M17">
        <f t="shared" si="3"/>
        <v>0</v>
      </c>
    </row>
    <row r="18" ht="15.75" customHeight="1" spans="1:13">
      <c r="A18" s="35"/>
      <c r="B18" s="35" t="s">
        <v>56</v>
      </c>
      <c r="C18" s="35">
        <v>50</v>
      </c>
      <c r="D18" s="35">
        <v>50</v>
      </c>
      <c r="E18" s="35">
        <v>50</v>
      </c>
      <c r="F18" s="35"/>
      <c r="G18" s="35"/>
      <c r="H18" s="46">
        <f>SUM(C18:E18)</f>
        <v>150</v>
      </c>
      <c r="I18" s="45">
        <f t="shared" si="0"/>
        <v>50</v>
      </c>
      <c r="J18">
        <f t="shared" si="1"/>
        <v>141.25</v>
      </c>
      <c r="K18">
        <f t="shared" si="2"/>
        <v>146.75</v>
      </c>
      <c r="L18">
        <f>AVERAGE(E18:E27)</f>
        <v>152.25</v>
      </c>
      <c r="M18">
        <f t="shared" si="3"/>
        <v>0</v>
      </c>
    </row>
    <row r="19" ht="15.75" customHeight="1" spans="1:13">
      <c r="A19" s="35" t="s">
        <v>62</v>
      </c>
      <c r="B19" s="35" t="s">
        <v>54</v>
      </c>
      <c r="C19" s="35">
        <v>20</v>
      </c>
      <c r="D19" s="35">
        <v>20</v>
      </c>
      <c r="E19" s="35">
        <v>20</v>
      </c>
      <c r="F19" s="35"/>
      <c r="G19" s="35"/>
      <c r="H19" s="46">
        <f>SUM(C19:E19)</f>
        <v>60</v>
      </c>
      <c r="I19" s="45">
        <f t="shared" si="0"/>
        <v>20</v>
      </c>
      <c r="J19">
        <f t="shared" si="1"/>
        <v>171.666666666667</v>
      </c>
      <c r="K19">
        <f t="shared" si="2"/>
        <v>179</v>
      </c>
      <c r="L19">
        <f>AVERAGE(E19:E28)</f>
        <v>186.333333333333</v>
      </c>
      <c r="M19">
        <f t="shared" si="3"/>
        <v>0</v>
      </c>
    </row>
    <row r="20" ht="15.75" customHeight="1" spans="3:8">
      <c r="C20">
        <f>AVERAGE(C10:C19)</f>
        <v>45</v>
      </c>
      <c r="D20">
        <f>AVERAGE(D10:D19)</f>
        <v>47</v>
      </c>
      <c r="E20">
        <f>AVERAGE(E10:E19)</f>
        <v>49</v>
      </c>
      <c r="H20" s="47"/>
    </row>
    <row r="21" ht="15.75" customHeight="1" spans="3:5">
      <c r="C21">
        <f>SUBTOTAL(9,C10:C19)</f>
        <v>450</v>
      </c>
      <c r="D21">
        <f>SUBTOTAL(9,D10:D19)</f>
        <v>470</v>
      </c>
      <c r="E21">
        <f>SUBTOTAL(9,E10:E19)</f>
        <v>490</v>
      </c>
    </row>
    <row r="22" ht="15.75" customHeight="1"/>
    <row r="23" ht="15.75" customHeight="1"/>
    <row r="24" ht="15.75" customHeight="1"/>
    <row r="25" ht="26.25" customHeight="1"/>
    <row r="26" ht="31.5" customHeight="1" spans="14:14">
      <c r="N26" s="52"/>
    </row>
    <row r="27" ht="15.75" customHeight="1"/>
    <row r="28" ht="15.75" customHeight="1" spans="2:3">
      <c r="B28" t="s">
        <v>42</v>
      </c>
      <c r="C28" t="s">
        <v>63</v>
      </c>
    </row>
    <row r="29" ht="54" customHeight="1" spans="1:14">
      <c r="A29" t="s">
        <v>64</v>
      </c>
      <c r="B29">
        <f>SUMIF(B10:B19,$B$10,C10:C19)</f>
        <v>130</v>
      </c>
      <c r="C29">
        <f>COUNTIF(B10:B19,$B$10)</f>
        <v>3</v>
      </c>
      <c r="E29" s="48" t="s">
        <v>65</v>
      </c>
      <c r="F29">
        <f>COUNT(B10:B19)</f>
        <v>0</v>
      </c>
      <c r="G29">
        <f>COUNTA(B10:B19)</f>
        <v>10</v>
      </c>
      <c r="J29" t="s">
        <v>68</v>
      </c>
      <c r="K29" t="s">
        <v>69</v>
      </c>
      <c r="L29"/>
      <c r="M29" s="52" t="s">
        <v>70</v>
      </c>
      <c r="N29" t="s">
        <v>71</v>
      </c>
    </row>
    <row r="30" ht="15.75" customHeight="1" spans="1:13">
      <c r="A30" t="s">
        <v>55</v>
      </c>
      <c r="B30">
        <f>SUMIF(B11:B20,$B$10,C11:C20)</f>
        <v>70</v>
      </c>
      <c r="C30">
        <f>COUNTIF(B11:B20,$B$10)</f>
        <v>2</v>
      </c>
      <c r="E30" t="s">
        <v>79</v>
      </c>
      <c r="F30">
        <f>COUNTA(B10:B19)</f>
        <v>10</v>
      </c>
      <c r="J30">
        <v>2</v>
      </c>
      <c r="K30">
        <v>7</v>
      </c>
      <c r="L30"/>
      <c r="M30">
        <f>J30*K30</f>
        <v>14</v>
      </c>
    </row>
    <row r="31" ht="15.75" customHeight="1" spans="1:14">
      <c r="A31" t="s">
        <v>56</v>
      </c>
      <c r="B31">
        <f>SUMIF(B12:B21,$B$10,C12:C21)</f>
        <v>70</v>
      </c>
      <c r="C31">
        <f>COUNTIF(B12:B21,$B$10)</f>
        <v>2</v>
      </c>
      <c r="E31" t="s">
        <v>80</v>
      </c>
      <c r="F31">
        <f>COUNTBLANK(F10:F19)</f>
        <v>10</v>
      </c>
      <c r="J31">
        <v>3</v>
      </c>
      <c r="K31">
        <v>8</v>
      </c>
      <c r="M31">
        <f t="shared" ref="M31:M36" si="4">J31*K31</f>
        <v>24</v>
      </c>
      <c r="N31" s="53"/>
    </row>
    <row r="32" ht="15.75" customHeight="1" spans="10:13">
      <c r="J32">
        <v>4</v>
      </c>
      <c r="K32">
        <v>9</v>
      </c>
      <c r="M32">
        <f t="shared" si="4"/>
        <v>36</v>
      </c>
    </row>
    <row r="33" ht="15.75" customHeight="1" spans="10:13">
      <c r="J33">
        <v>5</v>
      </c>
      <c r="K33">
        <v>10</v>
      </c>
      <c r="M33">
        <f t="shared" si="4"/>
        <v>50</v>
      </c>
    </row>
    <row r="34" ht="15.75" customHeight="1" spans="10:13">
      <c r="J34">
        <v>6</v>
      </c>
      <c r="K34">
        <v>11</v>
      </c>
      <c r="M34">
        <f t="shared" si="4"/>
        <v>66</v>
      </c>
    </row>
    <row r="35" ht="15.75" customHeight="1" spans="10:13">
      <c r="J35">
        <v>7</v>
      </c>
      <c r="K35">
        <v>12</v>
      </c>
      <c r="M35">
        <f t="shared" si="4"/>
        <v>84</v>
      </c>
    </row>
    <row r="36" ht="15.75" customHeight="1" spans="5:13">
      <c r="E36" s="49"/>
      <c r="F36"/>
      <c r="J36">
        <v>8</v>
      </c>
      <c r="K36">
        <v>13</v>
      </c>
      <c r="M36">
        <f t="shared" si="4"/>
        <v>104</v>
      </c>
    </row>
    <row r="37" ht="30" customHeight="1" spans="9:14">
      <c r="I37" t="s">
        <v>81</v>
      </c>
      <c r="J37" s="38">
        <f>SUM(J30:J36)</f>
        <v>35</v>
      </c>
      <c r="M37" s="38">
        <f>SUM(M30:M36)</f>
        <v>378</v>
      </c>
      <c r="N37" s="52">
        <f>SUMPRODUCT(J30:J36,K30:K36)</f>
        <v>378</v>
      </c>
    </row>
    <row r="38" ht="15.75" customHeight="1" spans="9:10">
      <c r="I38" t="s">
        <v>82</v>
      </c>
      <c r="J38">
        <f>SUMPRODUCT(J30:J36)</f>
        <v>35</v>
      </c>
    </row>
    <row r="39" ht="15.75" customHeight="1"/>
    <row r="40" ht="15.75" customHeight="1"/>
    <row r="41" ht="15.75" customHeight="1"/>
    <row r="42" ht="15.75" customHeight="1"/>
    <row r="43" ht="15.75" customHeight="1" spans="11:15">
      <c r="K43" t="s">
        <v>68</v>
      </c>
      <c r="L43" t="s">
        <v>69</v>
      </c>
      <c r="M43" t="s">
        <v>75</v>
      </c>
      <c r="N43" s="52" t="s">
        <v>70</v>
      </c>
      <c r="O43" t="s">
        <v>76</v>
      </c>
    </row>
    <row r="44" ht="15.75" customHeight="1" spans="11:14">
      <c r="K44">
        <v>2</v>
      </c>
      <c r="L44">
        <v>7</v>
      </c>
      <c r="M44">
        <v>10</v>
      </c>
      <c r="N44" s="38">
        <f>K44*L44*M44</f>
        <v>140</v>
      </c>
    </row>
    <row r="45" ht="15.75" customHeight="1" spans="11:14">
      <c r="K45">
        <v>3</v>
      </c>
      <c r="L45">
        <v>8</v>
      </c>
      <c r="M45">
        <v>11</v>
      </c>
      <c r="N45" s="38">
        <f t="shared" ref="N45:N50" si="5">K45*L45*M45</f>
        <v>264</v>
      </c>
    </row>
    <row r="46" ht="15.75" customHeight="1" spans="11:14">
      <c r="K46">
        <v>4</v>
      </c>
      <c r="L46">
        <v>9</v>
      </c>
      <c r="M46">
        <v>12</v>
      </c>
      <c r="N46" s="38">
        <f t="shared" si="5"/>
        <v>432</v>
      </c>
    </row>
    <row r="47" ht="15.75" customHeight="1" spans="11:14">
      <c r="K47">
        <v>5</v>
      </c>
      <c r="L47">
        <v>10</v>
      </c>
      <c r="M47">
        <v>13</v>
      </c>
      <c r="N47" s="38">
        <f t="shared" si="5"/>
        <v>650</v>
      </c>
    </row>
    <row r="48" ht="15.75" customHeight="1" spans="11:14">
      <c r="K48">
        <v>6</v>
      </c>
      <c r="L48">
        <v>11</v>
      </c>
      <c r="M48">
        <v>14</v>
      </c>
      <c r="N48" s="38">
        <f t="shared" si="5"/>
        <v>924</v>
      </c>
    </row>
    <row r="49" ht="15.75" customHeight="1" spans="11:14">
      <c r="K49">
        <v>7</v>
      </c>
      <c r="L49">
        <v>12</v>
      </c>
      <c r="M49">
        <v>15</v>
      </c>
      <c r="N49" s="38">
        <f t="shared" si="5"/>
        <v>1260</v>
      </c>
    </row>
    <row r="50" ht="15.75" customHeight="1" spans="11:14">
      <c r="K50">
        <v>8</v>
      </c>
      <c r="L50">
        <v>13</v>
      </c>
      <c r="M50">
        <v>16</v>
      </c>
      <c r="N50" s="38">
        <f t="shared" si="5"/>
        <v>1664</v>
      </c>
    </row>
    <row r="51" ht="15.75" customHeight="1" spans="14:15">
      <c r="N51" s="38">
        <f>SUM(N44:N50)</f>
        <v>5334</v>
      </c>
      <c r="O51">
        <f>SUMPRODUCT(K44:K50,L44:L50,M44:M50)</f>
        <v>5334</v>
      </c>
    </row>
    <row r="52" ht="15.75" customHeight="1"/>
    <row r="53" ht="15.75" customHeight="1"/>
    <row r="54" ht="15.75" customHeight="1"/>
    <row r="55" ht="15.75" customHeight="1" spans="11:12">
      <c r="K55" t="s">
        <v>68</v>
      </c>
      <c r="L55" t="s">
        <v>69</v>
      </c>
    </row>
    <row r="56" ht="15.75" customHeight="1" spans="11:12">
      <c r="K56">
        <v>1</v>
      </c>
      <c r="L56">
        <v>10</v>
      </c>
    </row>
    <row r="57" ht="15.75" customHeight="1" spans="11:12">
      <c r="K57">
        <v>2</v>
      </c>
      <c r="L57">
        <v>20</v>
      </c>
    </row>
    <row r="58" ht="15.75" customHeight="1" spans="11:11">
      <c r="K58">
        <v>3</v>
      </c>
    </row>
    <row r="59" ht="15.75" customHeight="1" spans="11:12">
      <c r="K59">
        <v>4</v>
      </c>
      <c r="L59">
        <v>40</v>
      </c>
    </row>
    <row r="60" ht="15.75" customHeight="1"/>
    <row r="61" ht="15.75" customHeight="1"/>
    <row r="62" ht="15.75" customHeight="1" spans="12:12">
      <c r="L62" t="str">
        <f>IFERROR(SUMPRODUCT(K56:K60,L56:L59),"Error")</f>
        <v>Error</v>
      </c>
    </row>
    <row r="63" ht="15.75" customHeight="1"/>
    <row r="64" ht="15.75" customHeight="1" spans="10:10">
      <c r="J64" t="s">
        <v>77</v>
      </c>
    </row>
    <row r="65" ht="15.75" customHeight="1" spans="10:10">
      <c r="J65">
        <f ca="1">RANDBETWEEN(1,10)</f>
        <v>2</v>
      </c>
    </row>
    <row r="66" ht="15.75" customHeight="1" spans="10:10">
      <c r="J66">
        <f ca="1" t="shared" ref="J66:J79" si="6">RANDBETWEEN(1,10)</f>
        <v>2</v>
      </c>
    </row>
    <row r="67" ht="15.75" customHeight="1" spans="10:10">
      <c r="J67">
        <f ca="1" t="shared" si="6"/>
        <v>5</v>
      </c>
    </row>
    <row r="68" ht="15.75" customHeight="1" spans="10:10">
      <c r="J68">
        <f ca="1" t="shared" si="6"/>
        <v>9</v>
      </c>
    </row>
    <row r="69" ht="15.75" customHeight="1" spans="10:10">
      <c r="J69">
        <f ca="1" t="shared" si="6"/>
        <v>6</v>
      </c>
    </row>
    <row r="70" ht="15.75" customHeight="1" spans="10:10">
      <c r="J70">
        <f ca="1" t="shared" si="6"/>
        <v>3</v>
      </c>
    </row>
    <row r="71" ht="15.75" customHeight="1" spans="10:10">
      <c r="J71">
        <f ca="1" t="shared" si="6"/>
        <v>4</v>
      </c>
    </row>
    <row r="72" ht="15.75" customHeight="1" spans="10:10">
      <c r="J72">
        <f ca="1" t="shared" si="6"/>
        <v>8</v>
      </c>
    </row>
    <row r="73" ht="15.75" customHeight="1" spans="10:10">
      <c r="J73">
        <f ca="1" t="shared" si="6"/>
        <v>4</v>
      </c>
    </row>
    <row r="74" ht="15.75" customHeight="1" spans="4:10">
      <c r="D74" t="s">
        <v>52</v>
      </c>
      <c r="J74">
        <f ca="1" t="shared" si="6"/>
        <v>5</v>
      </c>
    </row>
    <row r="75" ht="15.75" customHeight="1" spans="4:10">
      <c r="D75">
        <f>MOD(10,4)</f>
        <v>2</v>
      </c>
      <c r="J75">
        <f ca="1" t="shared" si="6"/>
        <v>8</v>
      </c>
    </row>
    <row r="76" ht="15.75" customHeight="1" spans="10:10">
      <c r="J76">
        <f ca="1" t="shared" si="6"/>
        <v>5</v>
      </c>
    </row>
    <row r="77" ht="15.75" customHeight="1" spans="10:10">
      <c r="J77">
        <f ca="1" t="shared" si="6"/>
        <v>3</v>
      </c>
    </row>
    <row r="78" ht="15.75" customHeight="1" spans="10:10">
      <c r="J78">
        <f ca="1" t="shared" si="6"/>
        <v>6</v>
      </c>
    </row>
    <row r="79" ht="15.75" customHeight="1" spans="10:10">
      <c r="J79">
        <f ca="1" t="shared" si="6"/>
        <v>6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0"/>
  <sheetViews>
    <sheetView topLeftCell="A4" workbookViewId="0">
      <selection activeCell="N8" sqref="N8"/>
    </sheetView>
  </sheetViews>
  <sheetFormatPr defaultColWidth="11.25" defaultRowHeight="15" customHeight="1"/>
  <cols>
    <col min="1" max="5" width="11" customWidth="1"/>
    <col min="6" max="6" width="21" customWidth="1"/>
    <col min="7" max="7" width="11" customWidth="1"/>
    <col min="8" max="8" width="15.125" customWidth="1"/>
    <col min="9" max="9" width="15" customWidth="1"/>
    <col min="10" max="10" width="12.375" customWidth="1"/>
    <col min="11" max="12" width="11" customWidth="1"/>
    <col min="13" max="13" width="14.875" customWidth="1"/>
    <col min="14" max="24" width="11" customWidth="1"/>
    <col min="25" max="25" width="12.125" customWidth="1"/>
    <col min="26" max="26" width="14.375" customWidth="1"/>
    <col min="27" max="32" width="11" customWidth="1"/>
  </cols>
  <sheetData>
    <row r="1" ht="15.75" customHeight="1" spans="1:3">
      <c r="A1" s="12" t="s">
        <v>83</v>
      </c>
      <c r="B1" s="12" t="s">
        <v>84</v>
      </c>
      <c r="C1" s="12"/>
    </row>
    <row r="2" ht="15.75" customHeight="1" spans="2:3">
      <c r="B2" s="12" t="s">
        <v>85</v>
      </c>
      <c r="C2" s="12"/>
    </row>
    <row r="3" ht="15.75" customHeight="1" spans="2:18">
      <c r="B3" s="34" t="s">
        <v>86</v>
      </c>
      <c r="C3" s="34"/>
      <c r="R3" s="34"/>
    </row>
    <row r="4" ht="15.75" customHeight="1" spans="2:3">
      <c r="B4" s="12" t="s">
        <v>87</v>
      </c>
      <c r="C4" s="12"/>
    </row>
    <row r="5" ht="15.75" customHeight="1"/>
    <row r="6" ht="15.75" customHeight="1"/>
    <row r="7" ht="15.75" customHeight="1" spans="1:15">
      <c r="A7" s="35" t="s">
        <v>88</v>
      </c>
      <c r="B7" s="35" t="s">
        <v>89</v>
      </c>
      <c r="C7" s="35" t="s">
        <v>89</v>
      </c>
      <c r="D7" s="35" t="s">
        <v>90</v>
      </c>
      <c r="E7" s="35" t="s">
        <v>90</v>
      </c>
      <c r="F7" s="35"/>
      <c r="G7" s="35" t="s">
        <v>91</v>
      </c>
      <c r="H7" s="35" t="s">
        <v>92</v>
      </c>
      <c r="I7" s="35" t="s">
        <v>93</v>
      </c>
      <c r="J7" s="35" t="s">
        <v>94</v>
      </c>
      <c r="K7" s="35" t="s">
        <v>95</v>
      </c>
      <c r="L7" s="35" t="s">
        <v>96</v>
      </c>
      <c r="M7" s="35" t="s">
        <v>97</v>
      </c>
      <c r="N7" s="35" t="s">
        <v>98</v>
      </c>
      <c r="O7" s="35" t="s">
        <v>99</v>
      </c>
    </row>
    <row r="8" ht="15.75" customHeight="1" spans="1:32">
      <c r="A8" s="35">
        <v>101</v>
      </c>
      <c r="B8" s="35" t="s">
        <v>100</v>
      </c>
      <c r="C8" s="35" t="str">
        <f>UPPER(B8)</f>
        <v>NAGPUR</v>
      </c>
      <c r="D8" s="35" t="s">
        <v>101</v>
      </c>
      <c r="E8" s="35" t="str">
        <f>LOWER(D8)</f>
        <v>new delhi</v>
      </c>
      <c r="F8" s="35" t="str">
        <f>CONCATENATE(C8,"-",D8)</f>
        <v>NAGPUR-New Delhi</v>
      </c>
      <c r="G8" s="35">
        <f>LEN(B8:B14)</f>
        <v>6</v>
      </c>
      <c r="H8" s="36">
        <v>0.118055555555556</v>
      </c>
      <c r="I8" s="40">
        <f ca="1">NOW()</f>
        <v>45117.6902430556</v>
      </c>
      <c r="J8" s="41">
        <f ca="1">H8+I8</f>
        <v>45117.8082986111</v>
      </c>
      <c r="K8" s="35">
        <v>100</v>
      </c>
      <c r="L8" s="35">
        <v>958</v>
      </c>
      <c r="M8" s="35">
        <v>0.919173904811399</v>
      </c>
      <c r="N8" s="35">
        <f>L8+L8*M8</f>
        <v>1838.56860080932</v>
      </c>
      <c r="O8" s="35">
        <f>ROUND(N8,2)</f>
        <v>1838.57</v>
      </c>
      <c r="R8" s="34"/>
      <c r="S8" s="34"/>
      <c r="V8" s="35" t="s">
        <v>88</v>
      </c>
      <c r="W8" s="35" t="s">
        <v>89</v>
      </c>
      <c r="X8" s="35" t="s">
        <v>90</v>
      </c>
      <c r="Y8" s="35" t="s">
        <v>92</v>
      </c>
      <c r="Z8" s="35" t="s">
        <v>93</v>
      </c>
      <c r="AA8" s="35" t="s">
        <v>94</v>
      </c>
      <c r="AB8" s="35" t="s">
        <v>95</v>
      </c>
      <c r="AC8" s="35" t="s">
        <v>96</v>
      </c>
      <c r="AD8" s="35" t="s">
        <v>97</v>
      </c>
      <c r="AE8" s="35" t="s">
        <v>98</v>
      </c>
      <c r="AF8" s="35" t="s">
        <v>99</v>
      </c>
    </row>
    <row r="9" ht="15.75" customHeight="1" spans="1:32">
      <c r="A9" s="35">
        <v>102</v>
      </c>
      <c r="B9" s="35" t="s">
        <v>102</v>
      </c>
      <c r="C9" s="35" t="str">
        <f t="shared" ref="C9:C14" si="0">UPPER(B9)</f>
        <v>MUMBAI</v>
      </c>
      <c r="D9" s="35" t="s">
        <v>103</v>
      </c>
      <c r="E9" s="35" t="str">
        <f t="shared" ref="E9:E14" si="1">LOWER(D9)</f>
        <v>bangalore</v>
      </c>
      <c r="F9" s="35" t="str">
        <f t="shared" ref="F9:F14" si="2">CONCATENATE(C9,"-",D9)</f>
        <v>MUMBAI-Bangalore</v>
      </c>
      <c r="G9" s="35">
        <f t="shared" ref="G9:G14" si="3">LEN(B9:B15)</f>
        <v>6</v>
      </c>
      <c r="H9" s="37">
        <v>0.0625</v>
      </c>
      <c r="I9" s="40">
        <f ca="1" t="shared" ref="I9:I14" si="4">NOW()</f>
        <v>45117.6902430556</v>
      </c>
      <c r="J9" s="41">
        <f ca="1" t="shared" ref="J9:J14" si="5">H9+I9</f>
        <v>45117.7527430556</v>
      </c>
      <c r="K9" s="35">
        <v>120</v>
      </c>
      <c r="L9" s="35">
        <v>727</v>
      </c>
      <c r="M9" s="35">
        <v>0.925071330798551</v>
      </c>
      <c r="N9" s="35">
        <f t="shared" ref="N9:N14" si="6">L9+L9*M9</f>
        <v>1399.52685749055</v>
      </c>
      <c r="O9" s="35">
        <f t="shared" ref="O9:O14" si="7">ROUND(N9,2)</f>
        <v>1399.53</v>
      </c>
      <c r="R9" s="34"/>
      <c r="S9" s="34"/>
      <c r="V9" s="35">
        <v>101</v>
      </c>
      <c r="W9" s="35" t="s">
        <v>100</v>
      </c>
      <c r="X9" s="35" t="s">
        <v>101</v>
      </c>
      <c r="Y9" s="36">
        <v>0.118055555555556</v>
      </c>
      <c r="Z9" s="42">
        <v>0.486805555555556</v>
      </c>
      <c r="AA9" s="41">
        <f t="shared" ref="AA9:AA15" si="8">Y9+Z9</f>
        <v>0.604861111111111</v>
      </c>
      <c r="AB9" s="35">
        <v>100</v>
      </c>
      <c r="AC9" s="35">
        <v>958</v>
      </c>
      <c r="AD9" s="35">
        <v>0.919173904811399</v>
      </c>
      <c r="AE9" s="35">
        <f t="shared" ref="AE9:AE15" si="9">(AC9+AC9*AD9)*AB9</f>
        <v>183856.860080932</v>
      </c>
      <c r="AF9" s="35">
        <f t="shared" ref="AF9:AF15" si="10">ROUND(AE9,0)</f>
        <v>183857</v>
      </c>
    </row>
    <row r="10" ht="15.75" customHeight="1" spans="1:32">
      <c r="A10" s="35">
        <v>103</v>
      </c>
      <c r="B10" s="35" t="s">
        <v>104</v>
      </c>
      <c r="C10" s="35" t="str">
        <f t="shared" si="0"/>
        <v>BHOPAL</v>
      </c>
      <c r="D10" s="35" t="s">
        <v>101</v>
      </c>
      <c r="E10" s="35" t="str">
        <f t="shared" si="1"/>
        <v>new delhi</v>
      </c>
      <c r="F10" s="35" t="str">
        <f t="shared" si="2"/>
        <v>BHOPAL-New Delhi</v>
      </c>
      <c r="G10" s="35">
        <f t="shared" si="3"/>
        <v>6</v>
      </c>
      <c r="H10" s="37">
        <v>0.125</v>
      </c>
      <c r="I10" s="40">
        <f ca="1" t="shared" si="4"/>
        <v>45117.6902430556</v>
      </c>
      <c r="J10" s="41">
        <f ca="1" t="shared" si="5"/>
        <v>45117.8152430556</v>
      </c>
      <c r="K10" s="35">
        <v>154</v>
      </c>
      <c r="L10" s="35">
        <v>804</v>
      </c>
      <c r="M10" s="35">
        <v>0.621066774599872</v>
      </c>
      <c r="N10" s="35">
        <f t="shared" si="6"/>
        <v>1303.3376867783</v>
      </c>
      <c r="O10" s="35">
        <f t="shared" si="7"/>
        <v>1303.34</v>
      </c>
      <c r="R10" s="34"/>
      <c r="S10" s="34"/>
      <c r="V10" s="35">
        <v>102</v>
      </c>
      <c r="W10" s="35" t="s">
        <v>102</v>
      </c>
      <c r="X10" s="35" t="s">
        <v>103</v>
      </c>
      <c r="Y10" s="36">
        <v>0.0625</v>
      </c>
      <c r="Z10" s="42">
        <v>0.528472222222222</v>
      </c>
      <c r="AA10" s="41">
        <f t="shared" si="8"/>
        <v>0.590972222222222</v>
      </c>
      <c r="AB10" s="35">
        <v>120</v>
      </c>
      <c r="AC10" s="35">
        <v>727</v>
      </c>
      <c r="AD10" s="35">
        <v>0.925071330798551</v>
      </c>
      <c r="AE10" s="35">
        <f t="shared" si="9"/>
        <v>167943.222898866</v>
      </c>
      <c r="AF10" s="35">
        <f t="shared" si="10"/>
        <v>167943</v>
      </c>
    </row>
    <row r="11" ht="15.75" customHeight="1" spans="1:32">
      <c r="A11" s="35">
        <v>107</v>
      </c>
      <c r="B11" s="35" t="s">
        <v>105</v>
      </c>
      <c r="C11" s="35" t="str">
        <f t="shared" si="0"/>
        <v>INDORE</v>
      </c>
      <c r="D11" s="35" t="s">
        <v>102</v>
      </c>
      <c r="E11" s="35" t="str">
        <f t="shared" si="1"/>
        <v>mumbai</v>
      </c>
      <c r="F11" s="35" t="str">
        <f t="shared" si="2"/>
        <v>INDORE-Mumbai</v>
      </c>
      <c r="G11" s="35">
        <f t="shared" si="3"/>
        <v>6</v>
      </c>
      <c r="H11" s="37">
        <v>0.0972222222222222</v>
      </c>
      <c r="I11" s="40">
        <f ca="1" t="shared" si="4"/>
        <v>45117.6902430556</v>
      </c>
      <c r="J11" s="41">
        <f ca="1" t="shared" si="5"/>
        <v>45117.7874652778</v>
      </c>
      <c r="K11" s="35">
        <v>97</v>
      </c>
      <c r="L11" s="35">
        <v>665</v>
      </c>
      <c r="M11" s="35">
        <v>0.105035406940471</v>
      </c>
      <c r="N11" s="35">
        <f t="shared" si="6"/>
        <v>734.848545615413</v>
      </c>
      <c r="O11" s="35">
        <f t="shared" si="7"/>
        <v>734.85</v>
      </c>
      <c r="R11" s="34"/>
      <c r="S11" s="34"/>
      <c r="V11" s="35">
        <v>103</v>
      </c>
      <c r="W11" s="35" t="s">
        <v>104</v>
      </c>
      <c r="X11" s="35" t="s">
        <v>101</v>
      </c>
      <c r="Y11" s="36">
        <v>0.125</v>
      </c>
      <c r="Z11" s="42">
        <v>0.570138888888889</v>
      </c>
      <c r="AA11" s="41">
        <f t="shared" si="8"/>
        <v>0.695138888888889</v>
      </c>
      <c r="AB11" s="35">
        <v>154</v>
      </c>
      <c r="AC11" s="35">
        <v>804</v>
      </c>
      <c r="AD11" s="35">
        <v>0.621066774599872</v>
      </c>
      <c r="AE11" s="35">
        <f t="shared" si="9"/>
        <v>200714.003763858</v>
      </c>
      <c r="AF11" s="35">
        <f t="shared" si="10"/>
        <v>200714</v>
      </c>
    </row>
    <row r="12" ht="15.75" customHeight="1" spans="1:32">
      <c r="A12" s="35">
        <v>109</v>
      </c>
      <c r="B12" s="35" t="s">
        <v>106</v>
      </c>
      <c r="C12" s="35" t="str">
        <f t="shared" si="0"/>
        <v>DELHI</v>
      </c>
      <c r="D12" s="35" t="s">
        <v>107</v>
      </c>
      <c r="E12" s="35" t="str">
        <f t="shared" si="1"/>
        <v>patna</v>
      </c>
      <c r="F12" s="35" t="str">
        <f t="shared" si="2"/>
        <v>DELHI-Patna</v>
      </c>
      <c r="G12" s="35">
        <f t="shared" si="3"/>
        <v>5</v>
      </c>
      <c r="H12" s="37">
        <v>0.0763888888888889</v>
      </c>
      <c r="I12" s="40">
        <f ca="1" t="shared" si="4"/>
        <v>45117.6902430556</v>
      </c>
      <c r="J12" s="41">
        <f ca="1" t="shared" si="5"/>
        <v>45117.7666319444</v>
      </c>
      <c r="K12" s="35">
        <v>65</v>
      </c>
      <c r="L12" s="35">
        <v>774</v>
      </c>
      <c r="M12" s="35">
        <v>0.7613065531357</v>
      </c>
      <c r="N12" s="35">
        <f t="shared" si="6"/>
        <v>1363.25127212703</v>
      </c>
      <c r="O12" s="35">
        <f t="shared" si="7"/>
        <v>1363.25</v>
      </c>
      <c r="R12" s="34"/>
      <c r="S12" s="34"/>
      <c r="V12" s="35">
        <v>107</v>
      </c>
      <c r="W12" s="35" t="s">
        <v>105</v>
      </c>
      <c r="X12" s="35" t="s">
        <v>102</v>
      </c>
      <c r="Y12" s="36">
        <v>0.0972222222222222</v>
      </c>
      <c r="Z12" s="42">
        <v>0.611805555555555</v>
      </c>
      <c r="AA12" s="41">
        <f t="shared" si="8"/>
        <v>0.709027777777777</v>
      </c>
      <c r="AB12" s="35">
        <v>97</v>
      </c>
      <c r="AC12" s="35">
        <v>665</v>
      </c>
      <c r="AD12" s="35">
        <v>0.105035406940471</v>
      </c>
      <c r="AE12" s="35">
        <f t="shared" si="9"/>
        <v>71280.3089246951</v>
      </c>
      <c r="AF12" s="35">
        <f t="shared" si="10"/>
        <v>71280</v>
      </c>
    </row>
    <row r="13" ht="15.75" customHeight="1" spans="1:32">
      <c r="A13" s="35">
        <v>204</v>
      </c>
      <c r="B13" s="35" t="s">
        <v>107</v>
      </c>
      <c r="C13" s="35" t="str">
        <f t="shared" si="0"/>
        <v>PATNA</v>
      </c>
      <c r="D13" s="35" t="s">
        <v>103</v>
      </c>
      <c r="E13" s="35" t="str">
        <f t="shared" si="1"/>
        <v>bangalore</v>
      </c>
      <c r="F13" s="35" t="str">
        <f t="shared" si="2"/>
        <v>PATNA-Bangalore</v>
      </c>
      <c r="G13" s="35">
        <f t="shared" si="3"/>
        <v>5</v>
      </c>
      <c r="H13" s="37">
        <v>0.0972222222222222</v>
      </c>
      <c r="I13" s="40">
        <f ca="1" t="shared" si="4"/>
        <v>45117.6902430556</v>
      </c>
      <c r="J13" s="41">
        <f ca="1" t="shared" si="5"/>
        <v>45117.7874652778</v>
      </c>
      <c r="K13" s="35">
        <v>190</v>
      </c>
      <c r="L13" s="35">
        <v>783</v>
      </c>
      <c r="M13" s="35">
        <v>0.376139504613741</v>
      </c>
      <c r="N13" s="35">
        <f t="shared" si="6"/>
        <v>1077.51723211256</v>
      </c>
      <c r="O13" s="35">
        <f t="shared" si="7"/>
        <v>1077.52</v>
      </c>
      <c r="V13" s="35">
        <v>109</v>
      </c>
      <c r="W13" s="35" t="s">
        <v>106</v>
      </c>
      <c r="X13" s="35" t="s">
        <v>107</v>
      </c>
      <c r="Y13" s="36">
        <v>0.0625</v>
      </c>
      <c r="Z13" s="42">
        <v>0.653472222222222</v>
      </c>
      <c r="AA13" s="41">
        <f t="shared" si="8"/>
        <v>0.715972222222222</v>
      </c>
      <c r="AB13" s="35">
        <v>65</v>
      </c>
      <c r="AC13" s="35">
        <v>774</v>
      </c>
      <c r="AD13" s="35">
        <v>0.7613065531357</v>
      </c>
      <c r="AE13" s="35">
        <f t="shared" si="9"/>
        <v>88611.3326882571</v>
      </c>
      <c r="AF13" s="35">
        <f t="shared" si="10"/>
        <v>88611</v>
      </c>
    </row>
    <row r="14" ht="15.75" customHeight="1" spans="1:32">
      <c r="A14" s="35">
        <v>203</v>
      </c>
      <c r="B14" s="35" t="s">
        <v>108</v>
      </c>
      <c r="C14" s="35" t="str">
        <f t="shared" si="0"/>
        <v>HYDERABAD</v>
      </c>
      <c r="D14" s="35" t="s">
        <v>109</v>
      </c>
      <c r="E14" s="35" t="str">
        <f t="shared" si="1"/>
        <v>goa</v>
      </c>
      <c r="F14" s="35" t="str">
        <f t="shared" si="2"/>
        <v>HYDERABAD-Goa</v>
      </c>
      <c r="G14" s="35">
        <f t="shared" si="3"/>
        <v>9</v>
      </c>
      <c r="H14" s="37">
        <v>0.104166666666667</v>
      </c>
      <c r="I14" s="40">
        <f ca="1" t="shared" si="4"/>
        <v>45117.6902430556</v>
      </c>
      <c r="J14" s="41">
        <f ca="1" t="shared" si="5"/>
        <v>45117.7944097222</v>
      </c>
      <c r="K14" s="35">
        <v>200</v>
      </c>
      <c r="L14" s="35">
        <v>692</v>
      </c>
      <c r="M14" s="35">
        <v>0.924526282452785</v>
      </c>
      <c r="N14" s="35">
        <f t="shared" si="6"/>
        <v>1331.77218745733</v>
      </c>
      <c r="O14" s="35">
        <f t="shared" si="7"/>
        <v>1331.77</v>
      </c>
      <c r="V14" s="35">
        <v>204</v>
      </c>
      <c r="W14" s="35" t="s">
        <v>107</v>
      </c>
      <c r="X14" s="35" t="s">
        <v>103</v>
      </c>
      <c r="Y14" s="36">
        <v>0.0972222222222222</v>
      </c>
      <c r="Z14" s="42">
        <v>0.695138888888889</v>
      </c>
      <c r="AA14" s="41">
        <f t="shared" si="8"/>
        <v>0.792361111111111</v>
      </c>
      <c r="AB14" s="35">
        <v>190</v>
      </c>
      <c r="AC14" s="35">
        <v>783</v>
      </c>
      <c r="AD14" s="35">
        <v>0.376139504613741</v>
      </c>
      <c r="AE14" s="35">
        <f t="shared" si="9"/>
        <v>204728.274101386</v>
      </c>
      <c r="AF14" s="35">
        <f t="shared" si="10"/>
        <v>204728</v>
      </c>
    </row>
    <row r="15" ht="15.75" customHeight="1" spans="22:32">
      <c r="V15" s="35">
        <v>203</v>
      </c>
      <c r="W15" s="35" t="s">
        <v>108</v>
      </c>
      <c r="X15" s="35" t="s">
        <v>109</v>
      </c>
      <c r="Y15" s="36">
        <v>0.0791666666666667</v>
      </c>
      <c r="Z15" s="42">
        <v>0.736805555555555</v>
      </c>
      <c r="AA15" s="41">
        <f t="shared" si="8"/>
        <v>0.815972222222222</v>
      </c>
      <c r="AB15" s="35">
        <v>200</v>
      </c>
      <c r="AC15" s="35">
        <v>692</v>
      </c>
      <c r="AD15" s="35">
        <v>0.924526282452785</v>
      </c>
      <c r="AE15" s="35">
        <f t="shared" si="9"/>
        <v>266354.437491465</v>
      </c>
      <c r="AF15" s="35">
        <f t="shared" si="10"/>
        <v>266354</v>
      </c>
    </row>
    <row r="16" ht="15.75" customHeight="1" spans="1:9">
      <c r="A16" s="34" t="s">
        <v>110</v>
      </c>
      <c r="B16" s="34" t="s">
        <v>111</v>
      </c>
      <c r="C16" s="34"/>
      <c r="I16" s="27">
        <f>SUM(N8:N14)</f>
        <v>9048.8223823905</v>
      </c>
    </row>
    <row r="17" ht="15.75" customHeight="1" spans="1:9">
      <c r="A17" s="34" t="s">
        <v>112</v>
      </c>
      <c r="B17" s="34" t="s">
        <v>113</v>
      </c>
      <c r="C17" s="34"/>
      <c r="I17" s="27">
        <f>MAX(N8:N14)</f>
        <v>1838.56860080932</v>
      </c>
    </row>
    <row r="18" ht="15.75" customHeight="1" spans="1:9">
      <c r="A18" s="34" t="s">
        <v>114</v>
      </c>
      <c r="B18" s="34" t="s">
        <v>115</v>
      </c>
      <c r="C18" s="34"/>
      <c r="I18" s="27">
        <f>MIN(N8:N14)</f>
        <v>734.848545615413</v>
      </c>
    </row>
    <row r="19" ht="15.75" customHeight="1" spans="1:11">
      <c r="A19" s="34" t="s">
        <v>116</v>
      </c>
      <c r="B19" s="34" t="s">
        <v>117</v>
      </c>
      <c r="C19" s="34"/>
      <c r="I19" t="s">
        <v>118</v>
      </c>
      <c r="K19" t="str">
        <f>SUBSTITUTE(I19,B9,B8)</f>
        <v>I am going to Nagpur to Goa</v>
      </c>
    </row>
    <row r="20" ht="15.75" customHeight="1" spans="1:3">
      <c r="A20" s="34" t="s">
        <v>119</v>
      </c>
      <c r="B20" s="34" t="s">
        <v>120</v>
      </c>
      <c r="C20" s="34"/>
    </row>
    <row r="21" ht="15.75" customHeight="1" spans="1:7">
      <c r="A21" s="34" t="s">
        <v>121</v>
      </c>
      <c r="B21" s="34" t="s">
        <v>122</v>
      </c>
      <c r="C21" s="34"/>
      <c r="D21" s="34"/>
      <c r="E21" s="34"/>
      <c r="F21" s="34"/>
      <c r="G21" s="34"/>
    </row>
    <row r="22" ht="15.75" customHeight="1" spans="1:7">
      <c r="A22" s="34" t="s">
        <v>123</v>
      </c>
      <c r="B22" s="34" t="s">
        <v>124</v>
      </c>
      <c r="C22" s="34"/>
      <c r="D22" s="34"/>
      <c r="E22" s="34"/>
      <c r="F22" s="34"/>
      <c r="G22" s="34"/>
    </row>
    <row r="23" ht="15.75" customHeight="1" spans="1:10">
      <c r="A23" s="34" t="s">
        <v>125</v>
      </c>
      <c r="B23" s="34" t="s">
        <v>126</v>
      </c>
      <c r="C23" s="34"/>
      <c r="D23" s="34"/>
      <c r="E23" s="34"/>
      <c r="F23" s="34"/>
      <c r="G23" s="34"/>
      <c r="I23">
        <f>MAX(G8:G14)</f>
        <v>9</v>
      </c>
      <c r="J23">
        <f>MIN(G8:G14)</f>
        <v>5</v>
      </c>
    </row>
    <row r="24" ht="15.75" customHeight="1" spans="1:7">
      <c r="A24" s="34" t="s">
        <v>127</v>
      </c>
      <c r="B24" s="34" t="s">
        <v>128</v>
      </c>
      <c r="C24" s="34"/>
      <c r="D24" s="34"/>
      <c r="E24" s="34"/>
      <c r="F24" s="34"/>
      <c r="G24" s="34"/>
    </row>
    <row r="25" ht="15.75" customHeight="1" spans="2:7">
      <c r="B25" s="34"/>
      <c r="C25" s="34"/>
      <c r="D25" s="34"/>
      <c r="E25" s="34"/>
      <c r="F25" s="34"/>
      <c r="G25" s="34"/>
    </row>
    <row r="26" ht="15.75" customHeight="1"/>
    <row r="27" ht="15.75" customHeight="1" spans="1:1">
      <c r="A27" s="39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 spans="18:18">
      <c r="R33" s="3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0"/>
  <sheetViews>
    <sheetView workbookViewId="0">
      <selection activeCell="F17" sqref="F17"/>
    </sheetView>
  </sheetViews>
  <sheetFormatPr defaultColWidth="11.25" defaultRowHeight="15" customHeight="1"/>
  <cols>
    <col min="1" max="5" width="11" customWidth="1"/>
    <col min="6" max="6" width="21" customWidth="1"/>
    <col min="7" max="7" width="11" customWidth="1"/>
    <col min="8" max="8" width="15.125" customWidth="1"/>
    <col min="9" max="9" width="15" customWidth="1"/>
    <col min="10" max="10" width="12.375" customWidth="1"/>
    <col min="11" max="12" width="11" customWidth="1"/>
    <col min="13" max="13" width="14.875" customWidth="1"/>
    <col min="14" max="24" width="11" customWidth="1"/>
    <col min="25" max="25" width="12.125" customWidth="1"/>
    <col min="26" max="26" width="14.375" customWidth="1"/>
    <col min="27" max="32" width="11" customWidth="1"/>
  </cols>
  <sheetData>
    <row r="1" ht="15.75" customHeight="1" spans="1:3">
      <c r="A1" s="12" t="s">
        <v>83</v>
      </c>
      <c r="B1" s="12" t="s">
        <v>84</v>
      </c>
      <c r="C1" s="12"/>
    </row>
    <row r="2" ht="15.75" customHeight="1" spans="2:3">
      <c r="B2" s="12" t="s">
        <v>85</v>
      </c>
      <c r="C2" s="12"/>
    </row>
    <row r="3" ht="15.75" customHeight="1" spans="2:18">
      <c r="B3" s="34" t="s">
        <v>86</v>
      </c>
      <c r="C3" s="34"/>
      <c r="R3" s="34"/>
    </row>
    <row r="4" ht="15.75" customHeight="1" spans="2:3">
      <c r="B4" s="12" t="s">
        <v>87</v>
      </c>
      <c r="C4" s="12"/>
    </row>
    <row r="5" ht="15.75" customHeight="1"/>
    <row r="6" ht="15.75" customHeight="1"/>
    <row r="7" ht="15.75" customHeight="1" spans="1:15">
      <c r="A7" s="35" t="s">
        <v>88</v>
      </c>
      <c r="B7" s="35" t="s">
        <v>89</v>
      </c>
      <c r="C7" s="35" t="s">
        <v>89</v>
      </c>
      <c r="D7" s="35" t="s">
        <v>90</v>
      </c>
      <c r="E7" s="35" t="s">
        <v>129</v>
      </c>
      <c r="F7" s="35"/>
      <c r="G7" s="35" t="s">
        <v>91</v>
      </c>
      <c r="H7" s="35" t="s">
        <v>92</v>
      </c>
      <c r="I7" s="35" t="s">
        <v>93</v>
      </c>
      <c r="J7" s="35" t="s">
        <v>94</v>
      </c>
      <c r="K7" s="35" t="s">
        <v>95</v>
      </c>
      <c r="L7" s="35" t="s">
        <v>96</v>
      </c>
      <c r="M7" s="35" t="s">
        <v>97</v>
      </c>
      <c r="N7" s="35" t="s">
        <v>98</v>
      </c>
      <c r="O7" s="35" t="s">
        <v>99</v>
      </c>
    </row>
    <row r="8" ht="15.75" customHeight="1" spans="1:32">
      <c r="A8" s="35">
        <v>101</v>
      </c>
      <c r="B8" s="35" t="s">
        <v>100</v>
      </c>
      <c r="C8" s="35" t="str">
        <f>UPPER(B8)</f>
        <v>NAGPUR</v>
      </c>
      <c r="D8" s="35" t="s">
        <v>101</v>
      </c>
      <c r="E8" s="35" t="str">
        <f>LOWER(D8)</f>
        <v>new delhi</v>
      </c>
      <c r="F8" s="35" t="str">
        <f>_xlfn.CONCAT(C8," =&gt; ",D8)</f>
        <v>NAGPUR =&gt; New Delhi</v>
      </c>
      <c r="G8" s="35">
        <f>LEN(D8)</f>
        <v>9</v>
      </c>
      <c r="H8" s="36">
        <v>0.118055555555556</v>
      </c>
      <c r="I8" s="40">
        <f ca="1">NOW()</f>
        <v>45117.6902430556</v>
      </c>
      <c r="J8" s="41">
        <f ca="1">SUM(H8,I8)</f>
        <v>45117.8082986111</v>
      </c>
      <c r="K8" s="35">
        <f ca="1">RANDBETWEEN(10,100)</f>
        <v>78</v>
      </c>
      <c r="L8" s="35">
        <f ca="1">RANDBETWEEN(800,1500)</f>
        <v>1389</v>
      </c>
      <c r="M8" s="35">
        <f ca="1">ROUND(RAND()*100,2)</f>
        <v>38.54</v>
      </c>
      <c r="N8" s="35">
        <f ca="1">SUM(L8+L8)*M8</f>
        <v>107064.12</v>
      </c>
      <c r="O8" s="35"/>
      <c r="R8" s="34"/>
      <c r="S8" s="34"/>
      <c r="V8" s="35" t="s">
        <v>88</v>
      </c>
      <c r="W8" s="35" t="s">
        <v>89</v>
      </c>
      <c r="X8" s="35" t="s">
        <v>90</v>
      </c>
      <c r="Y8" s="35" t="s">
        <v>92</v>
      </c>
      <c r="Z8" s="35" t="s">
        <v>93</v>
      </c>
      <c r="AA8" s="35" t="s">
        <v>94</v>
      </c>
      <c r="AB8" s="35" t="s">
        <v>95</v>
      </c>
      <c r="AC8" s="35" t="s">
        <v>96</v>
      </c>
      <c r="AD8" s="35" t="s">
        <v>97</v>
      </c>
      <c r="AE8" s="35" t="s">
        <v>98</v>
      </c>
      <c r="AF8" s="35" t="s">
        <v>99</v>
      </c>
    </row>
    <row r="9" ht="15.75" customHeight="1" spans="1:32">
      <c r="A9" s="35">
        <v>102</v>
      </c>
      <c r="B9" s="35" t="s">
        <v>102</v>
      </c>
      <c r="C9" s="35" t="str">
        <f t="shared" ref="C9:C14" si="0">UPPER(B9)</f>
        <v>MUMBAI</v>
      </c>
      <c r="D9" s="35" t="s">
        <v>103</v>
      </c>
      <c r="E9" s="35" t="str">
        <f t="shared" ref="E9:E14" si="1">LOWER(D9)</f>
        <v>bangalore</v>
      </c>
      <c r="F9" s="35" t="str">
        <f t="shared" ref="F9:F14" si="2">_xlfn.CONCAT(C9," =&gt; ",D9)</f>
        <v>MUMBAI =&gt; Bangalore</v>
      </c>
      <c r="G9" s="35">
        <f t="shared" ref="G9:G14" si="3">LEN(D9)</f>
        <v>9</v>
      </c>
      <c r="H9" s="37">
        <v>0.0625</v>
      </c>
      <c r="I9" s="40">
        <f ca="1">NOW()</f>
        <v>45117.6902430556</v>
      </c>
      <c r="J9" s="41">
        <f ca="1" t="shared" ref="J9:J14" si="4">SUM(H9,I9)</f>
        <v>45117.7527430556</v>
      </c>
      <c r="K9" s="35">
        <f ca="1" t="shared" ref="K9:K14" si="5">RANDBETWEEN(10,100)</f>
        <v>17</v>
      </c>
      <c r="L9" s="35">
        <f ca="1" t="shared" ref="L9:L14" si="6">RANDBETWEEN(800,1500)</f>
        <v>978</v>
      </c>
      <c r="M9" s="35">
        <f ca="1" t="shared" ref="M9:M14" si="7">ROUND(RAND()*100,2)</f>
        <v>44.12</v>
      </c>
      <c r="N9" s="35">
        <f ca="1">SUM(L9+L9)*M9</f>
        <v>86298.72</v>
      </c>
      <c r="O9" s="35"/>
      <c r="R9" s="34"/>
      <c r="S9" s="34"/>
      <c r="V9" s="35">
        <v>101</v>
      </c>
      <c r="W9" s="35" t="s">
        <v>100</v>
      </c>
      <c r="X9" s="35" t="s">
        <v>101</v>
      </c>
      <c r="Y9" s="36">
        <v>0.118055555555556</v>
      </c>
      <c r="Z9" s="42">
        <v>0.486805555555556</v>
      </c>
      <c r="AA9" s="41">
        <f t="shared" ref="AA9:AA15" si="8">Y9+Z9</f>
        <v>0.604861111111111</v>
      </c>
      <c r="AB9" s="35">
        <v>100</v>
      </c>
      <c r="AC9" s="35">
        <v>958</v>
      </c>
      <c r="AD9" s="35">
        <v>0.919173904811399</v>
      </c>
      <c r="AE9" s="35">
        <f t="shared" ref="AE9:AE15" si="9">(AC9+AC9*AD9)*AB9</f>
        <v>183856.860080932</v>
      </c>
      <c r="AF9" s="35">
        <f t="shared" ref="AF9:AF15" si="10">ROUND(AE9,0)</f>
        <v>183857</v>
      </c>
    </row>
    <row r="10" ht="15.75" customHeight="1" spans="1:32">
      <c r="A10" s="35">
        <v>103</v>
      </c>
      <c r="B10" s="35" t="s">
        <v>104</v>
      </c>
      <c r="C10" s="35" t="str">
        <f t="shared" si="0"/>
        <v>BHOPAL</v>
      </c>
      <c r="D10" s="35" t="s">
        <v>101</v>
      </c>
      <c r="E10" s="35" t="str">
        <f t="shared" si="1"/>
        <v>new delhi</v>
      </c>
      <c r="F10" s="35" t="str">
        <f t="shared" si="2"/>
        <v>BHOPAL =&gt; New Delhi</v>
      </c>
      <c r="G10" s="35">
        <f t="shared" si="3"/>
        <v>9</v>
      </c>
      <c r="H10" s="37">
        <v>0.125</v>
      </c>
      <c r="I10" s="40">
        <f ca="1" t="shared" ref="I9:I14" si="11">NOW()</f>
        <v>45117.6902430556</v>
      </c>
      <c r="J10" s="41">
        <f ca="1" t="shared" si="4"/>
        <v>45117.8152430556</v>
      </c>
      <c r="K10" s="35">
        <f ca="1" t="shared" si="5"/>
        <v>44</v>
      </c>
      <c r="L10" s="35">
        <f ca="1" t="shared" si="6"/>
        <v>1392</v>
      </c>
      <c r="M10" s="35">
        <f ca="1" t="shared" si="7"/>
        <v>24.63</v>
      </c>
      <c r="N10" s="35">
        <f ca="1">SUM(L10+L10)*M10</f>
        <v>68569.92</v>
      </c>
      <c r="O10" s="35"/>
      <c r="R10" s="34"/>
      <c r="S10" s="34"/>
      <c r="V10" s="35">
        <v>102</v>
      </c>
      <c r="W10" s="35" t="s">
        <v>102</v>
      </c>
      <c r="X10" s="35" t="s">
        <v>103</v>
      </c>
      <c r="Y10" s="36">
        <v>0.0625</v>
      </c>
      <c r="Z10" s="42">
        <v>0.528472222222222</v>
      </c>
      <c r="AA10" s="41">
        <f t="shared" si="8"/>
        <v>0.590972222222222</v>
      </c>
      <c r="AB10" s="35">
        <v>120</v>
      </c>
      <c r="AC10" s="35">
        <v>727</v>
      </c>
      <c r="AD10" s="35">
        <v>0.925071330798551</v>
      </c>
      <c r="AE10" s="35">
        <f t="shared" si="9"/>
        <v>167943.222898866</v>
      </c>
      <c r="AF10" s="35">
        <f t="shared" si="10"/>
        <v>167943</v>
      </c>
    </row>
    <row r="11" ht="15.75" customHeight="1" spans="1:32">
      <c r="A11" s="35">
        <v>107</v>
      </c>
      <c r="B11" s="35" t="s">
        <v>105</v>
      </c>
      <c r="C11" s="35" t="str">
        <f t="shared" si="0"/>
        <v>INDORE</v>
      </c>
      <c r="D11" s="35" t="s">
        <v>102</v>
      </c>
      <c r="E11" s="35" t="str">
        <f t="shared" si="1"/>
        <v>mumbai</v>
      </c>
      <c r="F11" s="35" t="str">
        <f t="shared" si="2"/>
        <v>INDORE =&gt; Mumbai</v>
      </c>
      <c r="G11" s="35">
        <f t="shared" si="3"/>
        <v>6</v>
      </c>
      <c r="H11" s="37">
        <v>0.0972222222222222</v>
      </c>
      <c r="I11" s="40">
        <f ca="1" t="shared" si="11"/>
        <v>45117.6902430556</v>
      </c>
      <c r="J11" s="41">
        <f ca="1" t="shared" si="4"/>
        <v>45117.7874652778</v>
      </c>
      <c r="K11" s="35">
        <f ca="1" t="shared" si="5"/>
        <v>40</v>
      </c>
      <c r="L11" s="35">
        <f ca="1" t="shared" si="6"/>
        <v>1140</v>
      </c>
      <c r="M11" s="35">
        <f ca="1" t="shared" si="7"/>
        <v>68.88</v>
      </c>
      <c r="N11" s="35">
        <f ca="1">SUM(L11+L11)*M11</f>
        <v>157046.4</v>
      </c>
      <c r="O11" s="35"/>
      <c r="R11" s="34"/>
      <c r="S11" s="34"/>
      <c r="V11" s="35">
        <v>103</v>
      </c>
      <c r="W11" s="35" t="s">
        <v>104</v>
      </c>
      <c r="X11" s="35" t="s">
        <v>101</v>
      </c>
      <c r="Y11" s="36">
        <v>0.125</v>
      </c>
      <c r="Z11" s="42">
        <v>0.570138888888889</v>
      </c>
      <c r="AA11" s="41">
        <f t="shared" si="8"/>
        <v>0.695138888888889</v>
      </c>
      <c r="AB11" s="35">
        <v>154</v>
      </c>
      <c r="AC11" s="35">
        <v>804</v>
      </c>
      <c r="AD11" s="35">
        <v>0.621066774599872</v>
      </c>
      <c r="AE11" s="35">
        <f t="shared" si="9"/>
        <v>200714.003763858</v>
      </c>
      <c r="AF11" s="35">
        <f t="shared" si="10"/>
        <v>200714</v>
      </c>
    </row>
    <row r="12" ht="15.75" customHeight="1" spans="1:32">
      <c r="A12" s="35">
        <v>109</v>
      </c>
      <c r="B12" s="35" t="s">
        <v>106</v>
      </c>
      <c r="C12" s="35" t="str">
        <f t="shared" si="0"/>
        <v>DELHI</v>
      </c>
      <c r="D12" s="35" t="s">
        <v>107</v>
      </c>
      <c r="E12" s="35" t="str">
        <f t="shared" si="1"/>
        <v>patna</v>
      </c>
      <c r="F12" s="35" t="str">
        <f t="shared" si="2"/>
        <v>DELHI =&gt; Patna</v>
      </c>
      <c r="G12" s="35">
        <f t="shared" si="3"/>
        <v>5</v>
      </c>
      <c r="H12" s="37">
        <v>0.0763888888888889</v>
      </c>
      <c r="I12" s="40">
        <f ca="1" t="shared" si="11"/>
        <v>45117.6902430556</v>
      </c>
      <c r="J12" s="41">
        <f ca="1" t="shared" si="4"/>
        <v>45117.7666319444</v>
      </c>
      <c r="K12" s="35">
        <f ca="1" t="shared" si="5"/>
        <v>94</v>
      </c>
      <c r="L12" s="35">
        <f ca="1" t="shared" si="6"/>
        <v>1466</v>
      </c>
      <c r="M12" s="35">
        <f ca="1" t="shared" si="7"/>
        <v>28.69</v>
      </c>
      <c r="N12" s="35">
        <f ca="1">SUM(L12+L12)*M12</f>
        <v>84119.08</v>
      </c>
      <c r="O12" s="35"/>
      <c r="R12" s="34"/>
      <c r="S12" s="34"/>
      <c r="V12" s="35">
        <v>107</v>
      </c>
      <c r="W12" s="35" t="s">
        <v>105</v>
      </c>
      <c r="X12" s="35" t="s">
        <v>102</v>
      </c>
      <c r="Y12" s="36">
        <v>0.0972222222222222</v>
      </c>
      <c r="Z12" s="42">
        <v>0.611805555555555</v>
      </c>
      <c r="AA12" s="41">
        <f t="shared" si="8"/>
        <v>0.709027777777777</v>
      </c>
      <c r="AB12" s="35">
        <v>97</v>
      </c>
      <c r="AC12" s="35">
        <v>665</v>
      </c>
      <c r="AD12" s="35">
        <v>0.105035406940471</v>
      </c>
      <c r="AE12" s="35">
        <f t="shared" si="9"/>
        <v>71280.3089246951</v>
      </c>
      <c r="AF12" s="35">
        <f t="shared" si="10"/>
        <v>71280</v>
      </c>
    </row>
    <row r="13" ht="15.75" customHeight="1" spans="1:32">
      <c r="A13" s="35">
        <v>204</v>
      </c>
      <c r="B13" s="35" t="s">
        <v>107</v>
      </c>
      <c r="C13" s="35" t="str">
        <f t="shared" si="0"/>
        <v>PATNA</v>
      </c>
      <c r="D13" s="35" t="s">
        <v>103</v>
      </c>
      <c r="E13" s="35" t="str">
        <f t="shared" si="1"/>
        <v>bangalore</v>
      </c>
      <c r="F13" s="35" t="str">
        <f t="shared" si="2"/>
        <v>PATNA =&gt; Bangalore</v>
      </c>
      <c r="G13" s="35">
        <f t="shared" si="3"/>
        <v>9</v>
      </c>
      <c r="H13" s="37">
        <v>0.0972222222222222</v>
      </c>
      <c r="I13" s="40">
        <f ca="1" t="shared" si="11"/>
        <v>45117.6902430556</v>
      </c>
      <c r="J13" s="41">
        <f ca="1" t="shared" si="4"/>
        <v>45117.7874652778</v>
      </c>
      <c r="K13" s="35">
        <f ca="1" t="shared" si="5"/>
        <v>60</v>
      </c>
      <c r="L13" s="35">
        <f ca="1" t="shared" si="6"/>
        <v>1314</v>
      </c>
      <c r="M13" s="35">
        <f ca="1" t="shared" si="7"/>
        <v>78.19</v>
      </c>
      <c r="N13" s="35">
        <f ca="1">SUM(L13+L13)*M13</f>
        <v>205483.32</v>
      </c>
      <c r="O13" s="35"/>
      <c r="V13" s="35">
        <v>109</v>
      </c>
      <c r="W13" s="35" t="s">
        <v>106</v>
      </c>
      <c r="X13" s="35" t="s">
        <v>107</v>
      </c>
      <c r="Y13" s="36">
        <v>0.0625</v>
      </c>
      <c r="Z13" s="42">
        <v>0.653472222222222</v>
      </c>
      <c r="AA13" s="41">
        <f t="shared" si="8"/>
        <v>0.715972222222222</v>
      </c>
      <c r="AB13" s="35">
        <v>65</v>
      </c>
      <c r="AC13" s="35">
        <v>774</v>
      </c>
      <c r="AD13" s="35">
        <v>0.7613065531357</v>
      </c>
      <c r="AE13" s="35">
        <f t="shared" si="9"/>
        <v>88611.3326882571</v>
      </c>
      <c r="AF13" s="35">
        <f t="shared" si="10"/>
        <v>88611</v>
      </c>
    </row>
    <row r="14" ht="15.75" customHeight="1" spans="1:32">
      <c r="A14" s="35">
        <v>203</v>
      </c>
      <c r="B14" s="35" t="s">
        <v>108</v>
      </c>
      <c r="C14" s="35" t="str">
        <f t="shared" si="0"/>
        <v>HYDERABAD</v>
      </c>
      <c r="D14" s="35" t="s">
        <v>109</v>
      </c>
      <c r="E14" s="35" t="str">
        <f t="shared" si="1"/>
        <v>goa</v>
      </c>
      <c r="F14" s="35" t="str">
        <f t="shared" si="2"/>
        <v>HYDERABAD =&gt; Goa</v>
      </c>
      <c r="G14" s="35">
        <f t="shared" si="3"/>
        <v>3</v>
      </c>
      <c r="H14" s="37">
        <v>0.104166666666667</v>
      </c>
      <c r="I14" s="40">
        <f ca="1" t="shared" si="11"/>
        <v>45117.6902430556</v>
      </c>
      <c r="J14" s="41">
        <f ca="1" t="shared" si="4"/>
        <v>45117.7944097222</v>
      </c>
      <c r="K14" s="35">
        <f ca="1" t="shared" si="5"/>
        <v>63</v>
      </c>
      <c r="L14" s="35">
        <f ca="1" t="shared" si="6"/>
        <v>1362</v>
      </c>
      <c r="M14" s="35">
        <f ca="1" t="shared" si="7"/>
        <v>13.1</v>
      </c>
      <c r="N14" s="35">
        <f ca="1">SUM(L14+L14)*M14</f>
        <v>35684.4</v>
      </c>
      <c r="O14" s="35"/>
      <c r="V14" s="35">
        <v>204</v>
      </c>
      <c r="W14" s="35" t="s">
        <v>107</v>
      </c>
      <c r="X14" s="35" t="s">
        <v>103</v>
      </c>
      <c r="Y14" s="36">
        <v>0.0972222222222222</v>
      </c>
      <c r="Z14" s="42">
        <v>0.695138888888889</v>
      </c>
      <c r="AA14" s="41">
        <f t="shared" si="8"/>
        <v>0.792361111111111</v>
      </c>
      <c r="AB14" s="35">
        <v>190</v>
      </c>
      <c r="AC14" s="35">
        <v>783</v>
      </c>
      <c r="AD14" s="35">
        <v>0.376139504613741</v>
      </c>
      <c r="AE14" s="35">
        <f t="shared" si="9"/>
        <v>204728.274101386</v>
      </c>
      <c r="AF14" s="35">
        <f t="shared" si="10"/>
        <v>204728</v>
      </c>
    </row>
    <row r="15" ht="15.75" customHeight="1" spans="22:32">
      <c r="V15" s="35">
        <v>203</v>
      </c>
      <c r="W15" s="35" t="s">
        <v>108</v>
      </c>
      <c r="X15" s="35" t="s">
        <v>109</v>
      </c>
      <c r="Y15" s="36">
        <v>0.0791666666666667</v>
      </c>
      <c r="Z15" s="42">
        <v>0.736805555555555</v>
      </c>
      <c r="AA15" s="41">
        <f t="shared" si="8"/>
        <v>0.815972222222222</v>
      </c>
      <c r="AB15" s="35">
        <v>200</v>
      </c>
      <c r="AC15" s="35">
        <v>692</v>
      </c>
      <c r="AD15" s="35">
        <v>0.924526282452785</v>
      </c>
      <c r="AE15" s="35">
        <f t="shared" si="9"/>
        <v>266354.437491465</v>
      </c>
      <c r="AF15" s="35">
        <f t="shared" si="10"/>
        <v>266354</v>
      </c>
    </row>
    <row r="16" ht="15.75" customHeight="1" spans="1:9">
      <c r="A16" s="34" t="s">
        <v>110</v>
      </c>
      <c r="B16" s="34" t="s">
        <v>111</v>
      </c>
      <c r="C16" s="34"/>
      <c r="H16" s="38">
        <f ca="1">SUM(N8:N14)</f>
        <v>744265.96</v>
      </c>
      <c r="I16" s="27"/>
    </row>
    <row r="17" ht="15.75" customHeight="1" spans="1:9">
      <c r="A17" s="34" t="s">
        <v>112</v>
      </c>
      <c r="B17" s="34" t="s">
        <v>113</v>
      </c>
      <c r="C17" s="34"/>
      <c r="H17">
        <f ca="1">MAX(N8:N14)</f>
        <v>205483.32</v>
      </c>
      <c r="I17" s="27"/>
    </row>
    <row r="18" ht="15.75" customHeight="1" spans="1:9">
      <c r="A18" s="34" t="s">
        <v>114</v>
      </c>
      <c r="B18" s="34" t="s">
        <v>115</v>
      </c>
      <c r="C18" s="34"/>
      <c r="H18">
        <f ca="1">MIN(N8:N14)</f>
        <v>35684.4</v>
      </c>
      <c r="I18" s="27"/>
    </row>
    <row r="19" ht="15.75" customHeight="1" spans="1:11">
      <c r="A19" s="34" t="s">
        <v>116</v>
      </c>
      <c r="B19" s="34" t="s">
        <v>117</v>
      </c>
      <c r="C19" s="34"/>
      <c r="H19" t="str">
        <f>SUBSTITUTE("I am going to Mumbai then Delhi",$B$9,$B$8)</f>
        <v>I am going to Nagpur then Delhi</v>
      </c>
      <c r="K19" t="str">
        <f>SUBSTITUTE(I19,B9,B8)</f>
        <v/>
      </c>
    </row>
    <row r="20" ht="15.75" customHeight="1" spans="1:3">
      <c r="A20" s="34" t="s">
        <v>119</v>
      </c>
      <c r="B20" s="34" t="s">
        <v>120</v>
      </c>
      <c r="C20" s="34"/>
    </row>
    <row r="21" ht="15.75" customHeight="1" spans="1:7">
      <c r="A21" s="34" t="s">
        <v>121</v>
      </c>
      <c r="B21" s="34" t="s">
        <v>122</v>
      </c>
      <c r="C21" s="34"/>
      <c r="D21" s="34"/>
      <c r="E21" s="34"/>
      <c r="F21" s="34"/>
      <c r="G21" s="34"/>
    </row>
    <row r="22" ht="15.75" customHeight="1" spans="1:7">
      <c r="A22" s="34" t="s">
        <v>123</v>
      </c>
      <c r="B22" s="34" t="s">
        <v>124</v>
      </c>
      <c r="C22" s="34"/>
      <c r="D22" s="34"/>
      <c r="E22" s="34"/>
      <c r="F22" s="34"/>
      <c r="G22" s="34"/>
    </row>
    <row r="23" ht="15.75" customHeight="1" spans="1:9">
      <c r="A23" s="34" t="s">
        <v>125</v>
      </c>
      <c r="B23" s="34" t="s">
        <v>126</v>
      </c>
      <c r="C23" s="34"/>
      <c r="D23" s="34"/>
      <c r="E23" s="34"/>
      <c r="F23" s="34"/>
      <c r="G23" s="34"/>
      <c r="H23">
        <f>MAX(G8:G14)</f>
        <v>9</v>
      </c>
      <c r="I23">
        <f>MIN(G8:G14)</f>
        <v>3</v>
      </c>
    </row>
    <row r="24" ht="15.75" customHeight="1" spans="1:7">
      <c r="A24" s="34" t="s">
        <v>127</v>
      </c>
      <c r="B24" s="34" t="s">
        <v>128</v>
      </c>
      <c r="C24" s="34"/>
      <c r="D24" s="34"/>
      <c r="E24" s="34"/>
      <c r="F24" s="34"/>
      <c r="G24" s="34"/>
    </row>
    <row r="25" ht="15.75" customHeight="1" spans="2:7">
      <c r="B25" s="34"/>
      <c r="C25" s="34"/>
      <c r="D25" s="34"/>
      <c r="E25" s="34"/>
      <c r="F25" s="34"/>
      <c r="G25" s="34"/>
    </row>
    <row r="26" ht="15.75" customHeight="1"/>
    <row r="27" ht="15.75" customHeight="1" spans="1:1">
      <c r="A27" s="39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 spans="18:18">
      <c r="R33" s="3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workbookViewId="0">
      <selection activeCell="O9" sqref="O9"/>
    </sheetView>
  </sheetViews>
  <sheetFormatPr defaultColWidth="11.25" defaultRowHeight="15" customHeight="1"/>
  <cols>
    <col min="1" max="1" width="11.5" customWidth="1"/>
    <col min="2" max="2" width="11" customWidth="1"/>
    <col min="3" max="3" width="12.875" customWidth="1"/>
    <col min="4" max="4" width="11.5" customWidth="1"/>
    <col min="5" max="8" width="11" customWidth="1"/>
    <col min="9" max="9" width="11.5" customWidth="1"/>
    <col min="10" max="26" width="11" customWidth="1"/>
  </cols>
  <sheetData>
    <row r="1" ht="15.75" customHeight="1"/>
    <row r="2" ht="15.75" customHeight="1" spans="1:13">
      <c r="A2" s="25" t="s">
        <v>17</v>
      </c>
      <c r="B2" s="25" t="s">
        <v>130</v>
      </c>
      <c r="C2" s="25" t="s">
        <v>131</v>
      </c>
      <c r="D2" s="25" t="s">
        <v>17</v>
      </c>
      <c r="I2" s="25" t="s">
        <v>17</v>
      </c>
      <c r="J2" s="25" t="s">
        <v>17</v>
      </c>
      <c r="K2" s="25" t="s">
        <v>17</v>
      </c>
      <c r="L2" s="25" t="s">
        <v>17</v>
      </c>
      <c r="M2" s="25" t="s">
        <v>17</v>
      </c>
    </row>
    <row r="3" ht="15.75" customHeight="1" spans="1:13">
      <c r="A3" s="26">
        <v>10</v>
      </c>
      <c r="B3" s="26" t="s">
        <v>132</v>
      </c>
      <c r="C3" s="32">
        <v>45017</v>
      </c>
      <c r="D3" s="26">
        <v>10</v>
      </c>
      <c r="I3" s="26">
        <v>10</v>
      </c>
      <c r="J3" s="26">
        <v>10</v>
      </c>
      <c r="K3" s="26">
        <v>10</v>
      </c>
      <c r="L3" s="26">
        <v>10</v>
      </c>
      <c r="M3" s="26">
        <v>10</v>
      </c>
    </row>
    <row r="4" ht="15.75" customHeight="1" spans="1:13">
      <c r="A4" s="26">
        <v>20</v>
      </c>
      <c r="B4" s="26" t="s">
        <v>133</v>
      </c>
      <c r="C4" s="32">
        <v>45018</v>
      </c>
      <c r="D4" s="26">
        <v>11</v>
      </c>
      <c r="I4" s="26">
        <v>20</v>
      </c>
      <c r="J4" s="26">
        <v>20</v>
      </c>
      <c r="K4" s="26">
        <v>20</v>
      </c>
      <c r="L4" s="26">
        <v>20</v>
      </c>
      <c r="M4" s="26">
        <v>20</v>
      </c>
    </row>
    <row r="5" ht="15.75" customHeight="1" spans="1:13">
      <c r="A5" s="26">
        <f t="shared" ref="A5:A12" si="0">A4+10</f>
        <v>30</v>
      </c>
      <c r="B5" s="26" t="s">
        <v>134</v>
      </c>
      <c r="C5" s="32">
        <v>45019</v>
      </c>
      <c r="D5" s="26">
        <v>12</v>
      </c>
      <c r="I5" s="26">
        <f t="shared" ref="I5:M5" si="1">I4+10</f>
        <v>30</v>
      </c>
      <c r="J5" s="26">
        <f t="shared" si="1"/>
        <v>30</v>
      </c>
      <c r="K5" s="26">
        <f t="shared" si="1"/>
        <v>30</v>
      </c>
      <c r="L5" s="26">
        <f t="shared" si="1"/>
        <v>30</v>
      </c>
      <c r="M5" s="26">
        <f t="shared" si="1"/>
        <v>30</v>
      </c>
    </row>
    <row r="6" ht="15.75" customHeight="1" spans="1:13">
      <c r="A6" s="26">
        <f t="shared" si="0"/>
        <v>40</v>
      </c>
      <c r="B6" s="26" t="s">
        <v>135</v>
      </c>
      <c r="C6" s="32">
        <v>45020</v>
      </c>
      <c r="D6" s="26">
        <v>13</v>
      </c>
      <c r="I6" s="26">
        <f t="shared" ref="I6:M6" si="2">I5+10</f>
        <v>40</v>
      </c>
      <c r="J6" s="26">
        <f t="shared" si="2"/>
        <v>40</v>
      </c>
      <c r="K6" s="26">
        <f t="shared" si="2"/>
        <v>40</v>
      </c>
      <c r="L6" s="26">
        <f t="shared" si="2"/>
        <v>40</v>
      </c>
      <c r="M6" s="26">
        <f t="shared" si="2"/>
        <v>40</v>
      </c>
    </row>
    <row r="7" ht="15.75" customHeight="1" spans="1:13">
      <c r="A7" s="26">
        <f t="shared" si="0"/>
        <v>50</v>
      </c>
      <c r="B7" s="26" t="s">
        <v>136</v>
      </c>
      <c r="C7" s="32">
        <v>45021</v>
      </c>
      <c r="D7" s="26">
        <v>14</v>
      </c>
      <c r="I7" s="26">
        <f t="shared" ref="I7:M7" si="3">I6+10</f>
        <v>50</v>
      </c>
      <c r="J7" s="26">
        <f t="shared" si="3"/>
        <v>50</v>
      </c>
      <c r="K7" s="26">
        <f t="shared" si="3"/>
        <v>50</v>
      </c>
      <c r="L7" s="26">
        <f t="shared" si="3"/>
        <v>50</v>
      </c>
      <c r="M7" s="26">
        <f t="shared" si="3"/>
        <v>50</v>
      </c>
    </row>
    <row r="8" ht="15.75" customHeight="1" spans="1:13">
      <c r="A8" s="26">
        <f t="shared" si="0"/>
        <v>60</v>
      </c>
      <c r="B8" s="26" t="s">
        <v>137</v>
      </c>
      <c r="C8" s="32">
        <v>45022</v>
      </c>
      <c r="D8" s="26">
        <v>15</v>
      </c>
      <c r="I8" s="26">
        <f t="shared" ref="I8:M8" si="4">I7+10</f>
        <v>60</v>
      </c>
      <c r="J8" s="26">
        <f t="shared" si="4"/>
        <v>60</v>
      </c>
      <c r="K8" s="26">
        <f t="shared" si="4"/>
        <v>60</v>
      </c>
      <c r="L8" s="26">
        <f t="shared" si="4"/>
        <v>60</v>
      </c>
      <c r="M8" s="26">
        <f t="shared" si="4"/>
        <v>60</v>
      </c>
    </row>
    <row r="9" ht="15.75" customHeight="1" spans="1:13">
      <c r="A9" s="26">
        <f t="shared" si="0"/>
        <v>70</v>
      </c>
      <c r="B9" s="26" t="s">
        <v>138</v>
      </c>
      <c r="C9" s="32">
        <v>45023</v>
      </c>
      <c r="D9" s="26">
        <v>16</v>
      </c>
      <c r="I9" s="26">
        <f t="shared" ref="I9:M9" si="5">I8+10</f>
        <v>70</v>
      </c>
      <c r="J9" s="26">
        <f t="shared" si="5"/>
        <v>70</v>
      </c>
      <c r="K9" s="26">
        <f t="shared" si="5"/>
        <v>70</v>
      </c>
      <c r="L9" s="26">
        <f t="shared" si="5"/>
        <v>70</v>
      </c>
      <c r="M9" s="26">
        <f t="shared" si="5"/>
        <v>70</v>
      </c>
    </row>
    <row r="10" ht="15.75" customHeight="1" spans="1:13">
      <c r="A10" s="26">
        <f t="shared" si="0"/>
        <v>80</v>
      </c>
      <c r="B10" s="26" t="s">
        <v>132</v>
      </c>
      <c r="C10" s="32">
        <v>45024</v>
      </c>
      <c r="D10" s="26">
        <v>17</v>
      </c>
      <c r="I10" s="26">
        <f t="shared" ref="I10:M10" si="6">I9+10</f>
        <v>80</v>
      </c>
      <c r="J10" s="26">
        <f t="shared" si="6"/>
        <v>80</v>
      </c>
      <c r="K10" s="26">
        <f t="shared" si="6"/>
        <v>80</v>
      </c>
      <c r="L10" s="26">
        <f t="shared" si="6"/>
        <v>80</v>
      </c>
      <c r="M10" s="26">
        <f t="shared" si="6"/>
        <v>80</v>
      </c>
    </row>
    <row r="11" ht="15.75" customHeight="1" spans="1:13">
      <c r="A11" s="26">
        <f t="shared" si="0"/>
        <v>90</v>
      </c>
      <c r="B11" s="26" t="s">
        <v>133</v>
      </c>
      <c r="C11" s="32">
        <v>45025</v>
      </c>
      <c r="D11" s="26">
        <v>18</v>
      </c>
      <c r="I11" s="26">
        <f t="shared" ref="I11:M11" si="7">I10+10</f>
        <v>90</v>
      </c>
      <c r="J11" s="26">
        <f t="shared" si="7"/>
        <v>90</v>
      </c>
      <c r="K11" s="26">
        <f t="shared" si="7"/>
        <v>90</v>
      </c>
      <c r="L11" s="26">
        <f t="shared" si="7"/>
        <v>90</v>
      </c>
      <c r="M11" s="26">
        <f t="shared" si="7"/>
        <v>90</v>
      </c>
    </row>
    <row r="12" ht="15.75" customHeight="1" spans="1:13">
      <c r="A12" s="26">
        <f t="shared" si="0"/>
        <v>100</v>
      </c>
      <c r="B12" s="26" t="s">
        <v>134</v>
      </c>
      <c r="C12" s="32">
        <v>45026</v>
      </c>
      <c r="D12" s="26">
        <v>19</v>
      </c>
      <c r="I12" s="26">
        <f t="shared" ref="I12:M12" si="8">I11+10</f>
        <v>100</v>
      </c>
      <c r="J12" s="26">
        <f t="shared" si="8"/>
        <v>100</v>
      </c>
      <c r="K12" s="26">
        <f t="shared" si="8"/>
        <v>100</v>
      </c>
      <c r="L12" s="26">
        <f t="shared" si="8"/>
        <v>100</v>
      </c>
      <c r="M12" s="26">
        <f t="shared" si="8"/>
        <v>100</v>
      </c>
    </row>
    <row r="13" ht="15.75" customHeight="1"/>
    <row r="14" ht="15.75" customHeight="1"/>
    <row r="15" ht="15.75" customHeight="1"/>
    <row r="16" ht="15.75" customHeight="1" spans="1:1">
      <c r="A16" s="33" t="s">
        <v>139</v>
      </c>
    </row>
    <row r="17" ht="15.75" customHeight="1" spans="1:10">
      <c r="A17" s="34">
        <v>1</v>
      </c>
      <c r="B17" s="34" t="s">
        <v>140</v>
      </c>
      <c r="I17" s="34">
        <v>1</v>
      </c>
      <c r="J17" s="34" t="s">
        <v>141</v>
      </c>
    </row>
    <row r="18" ht="15.75" customHeight="1" spans="1:11">
      <c r="A18" s="34">
        <v>2</v>
      </c>
      <c r="B18" s="34" t="s">
        <v>142</v>
      </c>
      <c r="C18" s="34"/>
      <c r="D18" s="34"/>
      <c r="E18" s="34"/>
      <c r="F18" s="34"/>
      <c r="G18" s="34"/>
      <c r="H18" s="34"/>
      <c r="I18" s="34">
        <v>2</v>
      </c>
      <c r="J18" s="34" t="s">
        <v>143</v>
      </c>
      <c r="K18" s="34"/>
    </row>
    <row r="19" ht="15.75" customHeight="1" spans="1:11">
      <c r="A19" s="34">
        <v>3</v>
      </c>
      <c r="B19" s="34" t="s">
        <v>144</v>
      </c>
      <c r="C19" s="34"/>
      <c r="D19" s="34"/>
      <c r="E19" s="34"/>
      <c r="F19" s="34"/>
      <c r="G19" s="34"/>
      <c r="H19" s="34"/>
      <c r="I19" s="34">
        <v>3</v>
      </c>
      <c r="J19" s="34" t="s">
        <v>145</v>
      </c>
      <c r="K19" s="34"/>
    </row>
    <row r="20" ht="15.75" customHeight="1" spans="1:11">
      <c r="A20" s="34">
        <v>4</v>
      </c>
      <c r="B20" s="34" t="s">
        <v>146</v>
      </c>
      <c r="C20" s="34"/>
      <c r="D20" s="34"/>
      <c r="E20" s="34"/>
      <c r="F20" s="34"/>
      <c r="G20" s="34"/>
      <c r="H20" s="34"/>
      <c r="I20" s="34">
        <v>4</v>
      </c>
      <c r="J20" s="34" t="s">
        <v>147</v>
      </c>
      <c r="K20" s="34"/>
    </row>
    <row r="21" ht="15.75" customHeight="1" spans="1:11">
      <c r="A21" s="34">
        <v>5</v>
      </c>
      <c r="B21" s="34" t="s">
        <v>148</v>
      </c>
      <c r="C21" s="34"/>
      <c r="D21" s="34"/>
      <c r="E21" s="34"/>
      <c r="F21" s="34"/>
      <c r="G21" s="34"/>
      <c r="H21" s="34"/>
      <c r="I21" s="34">
        <v>5</v>
      </c>
      <c r="J21" s="34" t="s">
        <v>149</v>
      </c>
      <c r="K21" s="34"/>
    </row>
    <row r="22" ht="15.75" customHeight="1" spans="1:11">
      <c r="A22" s="34">
        <v>6</v>
      </c>
      <c r="B22" s="34" t="s">
        <v>150</v>
      </c>
      <c r="C22" s="34"/>
      <c r="D22" s="34"/>
      <c r="E22" s="34"/>
      <c r="F22" s="34"/>
      <c r="G22" s="34"/>
      <c r="H22" s="34"/>
      <c r="K22" s="34"/>
    </row>
    <row r="23" ht="15.75" customHeight="1" spans="1:11">
      <c r="A23" s="34">
        <v>7</v>
      </c>
      <c r="B23" s="34" t="s">
        <v>151</v>
      </c>
      <c r="C23" s="34"/>
      <c r="D23" s="34"/>
      <c r="E23" s="34"/>
      <c r="F23" s="34"/>
      <c r="G23" s="34"/>
      <c r="H23" s="34"/>
      <c r="I23" s="34"/>
      <c r="J23" s="34"/>
      <c r="K23" s="34"/>
    </row>
    <row r="24" ht="15.75" customHeight="1" spans="1:11">
      <c r="A24" s="34">
        <v>8</v>
      </c>
      <c r="B24" s="34" t="s">
        <v>152</v>
      </c>
      <c r="C24" s="34"/>
      <c r="D24" s="34"/>
      <c r="E24" s="34"/>
      <c r="F24" s="34"/>
      <c r="G24" s="34"/>
      <c r="H24" s="34"/>
      <c r="I24" s="34"/>
      <c r="J24" s="34"/>
      <c r="K24" s="34"/>
    </row>
    <row r="25" ht="15.75" customHeight="1" spans="1:11">
      <c r="A25" s="34">
        <v>9</v>
      </c>
      <c r="B25" s="34" t="s">
        <v>153</v>
      </c>
      <c r="C25" s="34"/>
      <c r="D25" s="34"/>
      <c r="E25" s="34"/>
      <c r="F25" s="34"/>
      <c r="G25" s="34"/>
      <c r="H25" s="34"/>
      <c r="I25" s="34"/>
      <c r="J25" s="34"/>
      <c r="K25" s="34"/>
    </row>
    <row r="26" ht="15.75" customHeight="1" spans="1:11">
      <c r="A26" s="34">
        <v>10</v>
      </c>
      <c r="B26" s="34" t="s">
        <v>154</v>
      </c>
      <c r="C26" s="34"/>
      <c r="D26" s="34"/>
      <c r="E26" s="34"/>
      <c r="F26" s="34"/>
      <c r="G26" s="34"/>
      <c r="H26" s="34"/>
      <c r="I26" s="34"/>
      <c r="J26" s="34"/>
      <c r="K26" s="34"/>
    </row>
    <row r="27" ht="15.75" customHeight="1" spans="3:11">
      <c r="C27" s="34"/>
      <c r="D27" s="34"/>
      <c r="E27" s="34"/>
      <c r="F27" s="34"/>
      <c r="G27" s="34"/>
      <c r="H27" s="34"/>
      <c r="I27" s="34"/>
      <c r="J27" s="34"/>
      <c r="K27" s="3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A12">
    <cfRule type="cellIs" dxfId="0" priority="23" operator="greaterThan">
      <formula>55</formula>
    </cfRule>
    <cfRule type="cellIs" dxfId="0" priority="22" operator="greaterThan">
      <formula>55</formula>
    </cfRule>
    <cfRule type="cellIs" dxfId="1" priority="21" operator="lessThan">
      <formula>40</formula>
    </cfRule>
    <cfRule type="cellIs" dxfId="2" priority="20" operator="between">
      <formula>20</formula>
      <formula>40</formula>
    </cfRule>
    <cfRule type="cellIs" dxfId="0" priority="19" operator="greaterThan">
      <formula>55</formula>
    </cfRule>
  </conditionalFormatting>
  <conditionalFormatting sqref="B3:B12">
    <cfRule type="containsText" dxfId="3" priority="18" operator="between" text="Mon">
      <formula>NOT(ISERROR(SEARCH("Mon",B3)))</formula>
    </cfRule>
    <cfRule type="duplicateValues" dxfId="4" priority="14"/>
    <cfRule type="duplicateValues" dxfId="5" priority="13"/>
    <cfRule type="duplicateValues" dxfId="6" priority="12"/>
    <cfRule type="uniqueValues" dxfId="7" priority="11"/>
    <cfRule type="duplicateValues" dxfId="8" priority="10"/>
  </conditionalFormatting>
  <conditionalFormatting sqref="C2:C12">
    <cfRule type="timePeriod" dxfId="9" priority="17" timePeriod="nextWeek">
      <formula>AND(ROUNDDOWN(C2,0)-TODAY()&gt;7-WEEKDAY(TODAY()),ROUNDDOWN(C2,0)-TODAY()&lt;15-WEEKDAY(TODAY()))</formula>
    </cfRule>
  </conditionalFormatting>
  <conditionalFormatting sqref="C3:C12">
    <cfRule type="timePeriod" dxfId="10" priority="16" timePeriod="nextWeek">
      <formula>AND(ROUNDDOWN(C3,0)-TODAY()&gt;7-WEEKDAY(TODAY()),ROUNDDOWN(C3,0)-TODAY()&lt;15-WEEKDAY(TODAY()))</formula>
    </cfRule>
    <cfRule type="timePeriod" dxfId="10" priority="15" timePeriod="nextWeek">
      <formula>AND(ROUNDDOWN(C3,0)-TODAY()&gt;7-WEEKDAY(TODAY()),ROUNDDOWN(C3,0)-TODAY()&lt;15-WEEKDAY(TODAY()))</formula>
    </cfRule>
  </conditionalFormatting>
  <conditionalFormatting sqref="D3:D12">
    <cfRule type="top10" dxfId="11" priority="9" rank="2"/>
    <cfRule type="top10" dxfId="11" priority="8" rank="2"/>
    <cfRule type="top10" dxfId="6" priority="7" percent="1" bottom="1" rank="20"/>
    <cfRule type="aboveAverage" dxfId="8" priority="6"/>
  </conditionalFormatting>
  <conditionalFormatting sqref="I3:I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{ea2f9579-48c7-4fee-822c-22fd4ab69523}</x14:id>
        </ext>
      </extLst>
    </cfRule>
  </conditionalFormatting>
  <conditionalFormatting sqref="J3:J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{1a11d7c9-688a-4492-ba7c-b17f3791c3ae}</x14:id>
        </ext>
      </extLst>
    </cfRule>
  </conditionalFormatting>
  <conditionalFormatting sqref="K3:K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L3:L12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M3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2f9579-48c7-4fee-822c-22fd4ab69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I3:I12</xm:sqref>
        </x14:conditionalFormatting>
        <x14:conditionalFormatting xmlns:xm="http://schemas.microsoft.com/office/excel/2006/main">
          <x14:cfRule type="dataBar" id="{1a11d7c9-688a-4492-ba7c-b17f3791c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workbookViewId="0">
      <selection activeCell="N16" sqref="N16"/>
    </sheetView>
  </sheetViews>
  <sheetFormatPr defaultColWidth="11.25" defaultRowHeight="15" customHeight="1"/>
  <cols>
    <col min="1" max="1" width="11.5" customWidth="1"/>
    <col min="2" max="2" width="11" customWidth="1"/>
    <col min="3" max="3" width="12.875" customWidth="1"/>
    <col min="4" max="4" width="11.5" customWidth="1"/>
    <col min="5" max="8" width="11" customWidth="1"/>
    <col min="9" max="9" width="11.5" customWidth="1"/>
    <col min="10" max="26" width="11" customWidth="1"/>
  </cols>
  <sheetData>
    <row r="1" ht="15.75" customHeight="1"/>
    <row r="2" ht="15.75" customHeight="1" spans="1:13">
      <c r="A2" s="25" t="s">
        <v>17</v>
      </c>
      <c r="B2" s="25" t="s">
        <v>130</v>
      </c>
      <c r="C2" s="25" t="s">
        <v>131</v>
      </c>
      <c r="D2" s="25" t="s">
        <v>17</v>
      </c>
      <c r="I2" s="25" t="s">
        <v>17</v>
      </c>
      <c r="J2" s="25" t="s">
        <v>17</v>
      </c>
      <c r="K2" s="25" t="s">
        <v>17</v>
      </c>
      <c r="L2" s="25" t="s">
        <v>17</v>
      </c>
      <c r="M2" s="25" t="s">
        <v>17</v>
      </c>
    </row>
    <row r="3" ht="15.75" customHeight="1" spans="1:13">
      <c r="A3" s="31">
        <v>10</v>
      </c>
      <c r="B3" s="26" t="s">
        <v>132</v>
      </c>
      <c r="C3" s="32">
        <f ca="1">NOW()</f>
        <v>45117.6902430556</v>
      </c>
      <c r="D3" s="26">
        <v>10</v>
      </c>
      <c r="E3" t="s">
        <v>20</v>
      </c>
      <c r="I3" s="26">
        <v>10</v>
      </c>
      <c r="J3" s="26">
        <v>10</v>
      </c>
      <c r="K3" s="26">
        <v>10</v>
      </c>
      <c r="L3" s="26">
        <v>10</v>
      </c>
      <c r="M3" s="26">
        <v>10</v>
      </c>
    </row>
    <row r="4" ht="15.75" customHeight="1" spans="1:13">
      <c r="A4" s="31">
        <f>A3+10</f>
        <v>20</v>
      </c>
      <c r="B4" s="26" t="s">
        <v>133</v>
      </c>
      <c r="C4" s="32">
        <f ca="1">NOW()+1</f>
        <v>45118.6902430556</v>
      </c>
      <c r="D4" s="26">
        <v>11</v>
      </c>
      <c r="E4" t="s">
        <v>21</v>
      </c>
      <c r="I4" s="26">
        <v>20</v>
      </c>
      <c r="J4" s="26">
        <v>20</v>
      </c>
      <c r="K4" s="26">
        <v>20</v>
      </c>
      <c r="L4" s="26">
        <v>20</v>
      </c>
      <c r="M4" s="26">
        <v>20</v>
      </c>
    </row>
    <row r="5" ht="15.75" customHeight="1" spans="1:13">
      <c r="A5" s="31">
        <f t="shared" ref="A5:A12" si="0">A4+10</f>
        <v>30</v>
      </c>
      <c r="B5" s="26" t="s">
        <v>134</v>
      </c>
      <c r="C5" s="32">
        <f ca="1">C4+1</f>
        <v>45119.6902430556</v>
      </c>
      <c r="D5" s="26">
        <v>12</v>
      </c>
      <c r="E5" t="s">
        <v>20</v>
      </c>
      <c r="I5" s="26">
        <f t="shared" ref="I5:M5" si="1">I4+10</f>
        <v>30</v>
      </c>
      <c r="J5" s="26">
        <f t="shared" si="1"/>
        <v>30</v>
      </c>
      <c r="K5" s="26">
        <f t="shared" si="1"/>
        <v>30</v>
      </c>
      <c r="L5" s="26">
        <f t="shared" si="1"/>
        <v>30</v>
      </c>
      <c r="M5" s="26">
        <f t="shared" si="1"/>
        <v>30</v>
      </c>
    </row>
    <row r="6" ht="15.75" customHeight="1" spans="1:13">
      <c r="A6" s="31">
        <f t="shared" si="0"/>
        <v>40</v>
      </c>
      <c r="B6" s="26" t="s">
        <v>135</v>
      </c>
      <c r="C6" s="32">
        <f ca="1" t="shared" ref="C6:C12" si="2">C5+1</f>
        <v>45120.6902430556</v>
      </c>
      <c r="D6" s="26">
        <v>13</v>
      </c>
      <c r="E6" t="s">
        <v>23</v>
      </c>
      <c r="I6" s="26">
        <f t="shared" ref="I6:M6" si="3">I5+10</f>
        <v>40</v>
      </c>
      <c r="J6" s="26">
        <f t="shared" si="3"/>
        <v>40</v>
      </c>
      <c r="K6" s="26">
        <f t="shared" si="3"/>
        <v>40</v>
      </c>
      <c r="L6" s="26">
        <f t="shared" si="3"/>
        <v>40</v>
      </c>
      <c r="M6" s="26">
        <f t="shared" si="3"/>
        <v>40</v>
      </c>
    </row>
    <row r="7" ht="15.75" customHeight="1" spans="1:13">
      <c r="A7" s="31">
        <f t="shared" si="0"/>
        <v>50</v>
      </c>
      <c r="B7" s="26" t="s">
        <v>136</v>
      </c>
      <c r="C7" s="32">
        <f ca="1" t="shared" si="2"/>
        <v>45121.6902430556</v>
      </c>
      <c r="D7" s="26">
        <v>14</v>
      </c>
      <c r="E7" t="s">
        <v>20</v>
      </c>
      <c r="I7" s="26">
        <f t="shared" ref="I7:M7" si="4">I6+10</f>
        <v>50</v>
      </c>
      <c r="J7" s="26">
        <f t="shared" si="4"/>
        <v>50</v>
      </c>
      <c r="K7" s="26">
        <f t="shared" si="4"/>
        <v>50</v>
      </c>
      <c r="L7" s="26">
        <f t="shared" si="4"/>
        <v>50</v>
      </c>
      <c r="M7" s="26">
        <f t="shared" si="4"/>
        <v>50</v>
      </c>
    </row>
    <row r="8" ht="15.75" customHeight="1" spans="1:13">
      <c r="A8" s="31">
        <f t="shared" si="0"/>
        <v>60</v>
      </c>
      <c r="B8" s="26" t="s">
        <v>137</v>
      </c>
      <c r="C8" s="32">
        <f ca="1" t="shared" si="2"/>
        <v>45122.6902430556</v>
      </c>
      <c r="D8" s="26">
        <v>15</v>
      </c>
      <c r="E8" t="s">
        <v>25</v>
      </c>
      <c r="I8" s="26">
        <f t="shared" ref="I8:M8" si="5">I7+10</f>
        <v>60</v>
      </c>
      <c r="J8" s="26">
        <f t="shared" si="5"/>
        <v>60</v>
      </c>
      <c r="K8" s="26">
        <f t="shared" si="5"/>
        <v>60</v>
      </c>
      <c r="L8" s="26">
        <f t="shared" si="5"/>
        <v>60</v>
      </c>
      <c r="M8" s="26">
        <f t="shared" si="5"/>
        <v>60</v>
      </c>
    </row>
    <row r="9" ht="15.75" customHeight="1" spans="1:13">
      <c r="A9" s="31">
        <f t="shared" si="0"/>
        <v>70</v>
      </c>
      <c r="B9" s="26" t="s">
        <v>138</v>
      </c>
      <c r="C9" s="32">
        <f ca="1" t="shared" si="2"/>
        <v>45123.6902430556</v>
      </c>
      <c r="D9" s="26">
        <v>16</v>
      </c>
      <c r="E9" t="s">
        <v>155</v>
      </c>
      <c r="I9" s="26">
        <f t="shared" ref="I9:M9" si="6">I8+10</f>
        <v>70</v>
      </c>
      <c r="J9" s="26">
        <f t="shared" si="6"/>
        <v>70</v>
      </c>
      <c r="K9" s="26">
        <f t="shared" si="6"/>
        <v>70</v>
      </c>
      <c r="L9" s="26">
        <f t="shared" si="6"/>
        <v>70</v>
      </c>
      <c r="M9" s="26">
        <f t="shared" si="6"/>
        <v>70</v>
      </c>
    </row>
    <row r="10" ht="15.75" customHeight="1" spans="1:13">
      <c r="A10" s="31">
        <f t="shared" si="0"/>
        <v>80</v>
      </c>
      <c r="B10" s="26" t="s">
        <v>132</v>
      </c>
      <c r="C10" s="32">
        <f ca="1" t="shared" si="2"/>
        <v>45124.6902430556</v>
      </c>
      <c r="D10" s="26">
        <v>17</v>
      </c>
      <c r="E10" t="s">
        <v>156</v>
      </c>
      <c r="I10" s="26">
        <f t="shared" ref="I10:M10" si="7">I9+10</f>
        <v>80</v>
      </c>
      <c r="J10" s="26">
        <f t="shared" si="7"/>
        <v>80</v>
      </c>
      <c r="K10" s="26">
        <f t="shared" si="7"/>
        <v>80</v>
      </c>
      <c r="L10" s="26">
        <f t="shared" si="7"/>
        <v>80</v>
      </c>
      <c r="M10" s="26">
        <f t="shared" si="7"/>
        <v>80</v>
      </c>
    </row>
    <row r="11" ht="15.75" customHeight="1" spans="1:13">
      <c r="A11" s="31">
        <f t="shared" si="0"/>
        <v>90</v>
      </c>
      <c r="B11" s="26" t="s">
        <v>133</v>
      </c>
      <c r="C11" s="32">
        <f ca="1" t="shared" si="2"/>
        <v>45125.6902430556</v>
      </c>
      <c r="D11" s="26">
        <v>18</v>
      </c>
      <c r="E11" t="s">
        <v>23</v>
      </c>
      <c r="I11" s="26">
        <f t="shared" ref="I11:M11" si="8">I10+10</f>
        <v>90</v>
      </c>
      <c r="J11" s="26">
        <f t="shared" si="8"/>
        <v>90</v>
      </c>
      <c r="K11" s="26">
        <f t="shared" si="8"/>
        <v>90</v>
      </c>
      <c r="L11" s="26">
        <f t="shared" si="8"/>
        <v>90</v>
      </c>
      <c r="M11" s="26">
        <f t="shared" si="8"/>
        <v>90</v>
      </c>
    </row>
    <row r="12" ht="15.75" customHeight="1" spans="1:13">
      <c r="A12" s="31">
        <f t="shared" si="0"/>
        <v>100</v>
      </c>
      <c r="B12" s="26" t="s">
        <v>134</v>
      </c>
      <c r="C12" s="32">
        <f ca="1" t="shared" si="2"/>
        <v>45126.6902430556</v>
      </c>
      <c r="D12" s="26">
        <v>19</v>
      </c>
      <c r="E12" t="s">
        <v>21</v>
      </c>
      <c r="I12" s="26">
        <f t="shared" ref="I12:M12" si="9">I11+10</f>
        <v>100</v>
      </c>
      <c r="J12" s="26">
        <f t="shared" si="9"/>
        <v>100</v>
      </c>
      <c r="K12" s="26">
        <f t="shared" si="9"/>
        <v>100</v>
      </c>
      <c r="L12" s="26">
        <f t="shared" si="9"/>
        <v>100</v>
      </c>
      <c r="M12" s="26">
        <f t="shared" si="9"/>
        <v>100</v>
      </c>
    </row>
    <row r="13" ht="15.75" customHeight="1"/>
    <row r="14" ht="15.75" customHeight="1"/>
    <row r="15" ht="15.75" customHeight="1"/>
    <row r="16" ht="15.75" customHeight="1" spans="1:1">
      <c r="A16" s="33" t="s">
        <v>139</v>
      </c>
    </row>
    <row r="17" ht="15.75" customHeight="1" spans="1:10">
      <c r="A17" s="34">
        <v>1</v>
      </c>
      <c r="B17" s="34" t="s">
        <v>140</v>
      </c>
      <c r="I17" s="34">
        <v>1</v>
      </c>
      <c r="J17" s="34" t="s">
        <v>141</v>
      </c>
    </row>
    <row r="18" ht="15.75" customHeight="1" spans="1:11">
      <c r="A18" s="34">
        <v>2</v>
      </c>
      <c r="B18" s="34" t="s">
        <v>142</v>
      </c>
      <c r="C18" s="34"/>
      <c r="D18" s="34"/>
      <c r="E18" s="34"/>
      <c r="F18" s="34"/>
      <c r="G18" s="34"/>
      <c r="H18" s="34"/>
      <c r="I18" s="34">
        <v>2</v>
      </c>
      <c r="J18" s="34" t="s">
        <v>143</v>
      </c>
      <c r="K18" s="34"/>
    </row>
    <row r="19" ht="15.75" customHeight="1" spans="1:11">
      <c r="A19" s="34">
        <v>3</v>
      </c>
      <c r="B19" s="34" t="s">
        <v>144</v>
      </c>
      <c r="C19" s="34"/>
      <c r="D19" s="34"/>
      <c r="E19" s="34"/>
      <c r="F19" s="34"/>
      <c r="G19" s="34"/>
      <c r="H19" s="34"/>
      <c r="I19" s="34">
        <v>3</v>
      </c>
      <c r="J19" s="34" t="s">
        <v>145</v>
      </c>
      <c r="K19" s="34"/>
    </row>
    <row r="20" ht="15.75" customHeight="1" spans="1:11">
      <c r="A20" s="34">
        <v>4</v>
      </c>
      <c r="B20" s="34" t="s">
        <v>146</v>
      </c>
      <c r="C20" s="34"/>
      <c r="D20" s="34"/>
      <c r="E20" s="34"/>
      <c r="F20" s="34"/>
      <c r="G20" s="34"/>
      <c r="H20" s="34"/>
      <c r="I20" s="34">
        <v>4</v>
      </c>
      <c r="J20" s="34" t="s">
        <v>147</v>
      </c>
      <c r="K20" s="34"/>
    </row>
    <row r="21" ht="15.75" customHeight="1" spans="1:11">
      <c r="A21" s="34">
        <v>5</v>
      </c>
      <c r="B21" s="34" t="s">
        <v>148</v>
      </c>
      <c r="C21" s="34"/>
      <c r="D21" s="34"/>
      <c r="E21" s="34"/>
      <c r="F21" s="34"/>
      <c r="G21" s="34"/>
      <c r="H21" s="34"/>
      <c r="I21" s="34">
        <v>5</v>
      </c>
      <c r="J21" s="34" t="s">
        <v>149</v>
      </c>
      <c r="K21" s="34"/>
    </row>
    <row r="22" ht="15.75" customHeight="1" spans="1:11">
      <c r="A22" s="34">
        <v>6</v>
      </c>
      <c r="B22" s="34" t="s">
        <v>150</v>
      </c>
      <c r="C22" s="34"/>
      <c r="D22" s="34"/>
      <c r="E22" s="34"/>
      <c r="F22" s="34"/>
      <c r="G22" s="34"/>
      <c r="H22" s="34"/>
      <c r="K22" s="34"/>
    </row>
    <row r="23" ht="15.75" customHeight="1" spans="1:11">
      <c r="A23" s="34">
        <v>7</v>
      </c>
      <c r="B23" s="34" t="s">
        <v>151</v>
      </c>
      <c r="C23" s="34"/>
      <c r="D23" s="34"/>
      <c r="E23" s="34"/>
      <c r="F23" s="34"/>
      <c r="G23" s="34"/>
      <c r="H23" s="34"/>
      <c r="I23" s="34"/>
      <c r="J23" s="34"/>
      <c r="K23" s="34"/>
    </row>
    <row r="24" ht="15.75" customHeight="1" spans="1:11">
      <c r="A24" s="34">
        <v>8</v>
      </c>
      <c r="B24" s="34" t="s">
        <v>152</v>
      </c>
      <c r="C24" s="34"/>
      <c r="D24" s="34"/>
      <c r="E24" s="34"/>
      <c r="F24" s="34"/>
      <c r="G24" s="34"/>
      <c r="H24" s="34"/>
      <c r="I24" s="34"/>
      <c r="J24" s="34"/>
      <c r="K24" s="34"/>
    </row>
    <row r="25" ht="15.75" customHeight="1" spans="1:11">
      <c r="A25" s="34">
        <v>9</v>
      </c>
      <c r="B25" s="34" t="s">
        <v>153</v>
      </c>
      <c r="C25" s="34"/>
      <c r="D25" s="34"/>
      <c r="E25" s="34"/>
      <c r="F25" s="34"/>
      <c r="G25" s="34"/>
      <c r="H25" s="34"/>
      <c r="I25" s="34"/>
      <c r="J25" s="34"/>
      <c r="K25" s="34"/>
    </row>
    <row r="26" ht="15.75" customHeight="1" spans="1:11">
      <c r="A26" s="34">
        <v>10</v>
      </c>
      <c r="B26" s="34" t="s">
        <v>154</v>
      </c>
      <c r="C26" s="34"/>
      <c r="D26" s="34"/>
      <c r="E26" s="34"/>
      <c r="F26" s="34"/>
      <c r="G26" s="34"/>
      <c r="H26" s="34"/>
      <c r="I26" s="34"/>
      <c r="J26" s="34"/>
      <c r="K26" s="34"/>
    </row>
    <row r="27" ht="15.75" customHeight="1" spans="3:11">
      <c r="C27" s="34"/>
      <c r="D27" s="34"/>
      <c r="E27" s="34"/>
      <c r="F27" s="34"/>
      <c r="G27" s="34"/>
      <c r="H27" s="34"/>
      <c r="I27" s="34"/>
      <c r="J27" s="34"/>
      <c r="K27" s="3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A12">
    <cfRule type="cellIs" dxfId="12" priority="18" operator="greaterThan">
      <formula>55</formula>
    </cfRule>
    <cfRule type="cellIs" dxfId="13" priority="17" operator="lessThan">
      <formula>40</formula>
    </cfRule>
  </conditionalFormatting>
  <conditionalFormatting sqref="B3:B12">
    <cfRule type="containsText" dxfId="14" priority="16" operator="between" text="Mon">
      <formula>NOT(ISERROR(SEARCH("Mon",B3)))</formula>
    </cfRule>
  </conditionalFormatting>
  <conditionalFormatting sqref="C3:C12">
    <cfRule type="timePeriod" dxfId="15" priority="15" timePeriod="nextWeek">
      <formula>AND(ROUNDDOWN(C3,0)-TODAY()&gt;7-WEEKDAY(TODAY()),ROUNDDOWN(C3,0)-TODAY()&lt;15-WEEKDAY(TODAY()))</formula>
    </cfRule>
    <cfRule type="top10" dxfId="16" priority="11" rank="1"/>
    <cfRule type="top10" dxfId="17" priority="10" bottom="1" rank="1"/>
  </conditionalFormatting>
  <conditionalFormatting sqref="D3:D12">
    <cfRule type="duplicateValues" dxfId="17" priority="14"/>
    <cfRule type="top10" dxfId="16" priority="9" percent="1" rank="10"/>
    <cfRule type="top10" dxfId="17" priority="8" percent="1" bottom="1" rank="10"/>
  </conditionalFormatting>
  <conditionalFormatting sqref="D3:D11">
    <cfRule type="aboveAverage" dxfId="18" priority="7"/>
  </conditionalFormatting>
  <conditionalFormatting sqref="D4:D11">
    <cfRule type="aboveAverage" dxfId="19" priority="6" aboveAverage="0"/>
  </conditionalFormatting>
  <conditionalFormatting sqref="E3:E12">
    <cfRule type="duplicateValues" dxfId="17" priority="13"/>
    <cfRule type="uniqueValues" dxfId="16" priority="12"/>
  </conditionalFormatting>
  <conditionalFormatting sqref="I3:I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{f2d7a82d-3190-4f5b-b353-8279ce4ced17}</x14:id>
        </ext>
      </extLst>
    </cfRule>
  </conditionalFormatting>
  <conditionalFormatting sqref="J3:J1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{84b304a7-4bcf-498c-a217-36c81a281959}</x14:id>
        </ext>
      </extLst>
    </cfRule>
  </conditionalFormatting>
  <conditionalFormatting sqref="K3:K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L3:L12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M3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d7a82d-3190-4f5b-b353-8279ce4ce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I3:I12</xm:sqref>
        </x14:conditionalFormatting>
        <x14:conditionalFormatting xmlns:xm="http://schemas.microsoft.com/office/excel/2006/main">
          <x14:cfRule type="dataBar" id="{84b304a7-4bcf-498c-a217-36c81a281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Cell Refrencing</vt:lpstr>
      <vt:lpstr>Sum</vt:lpstr>
      <vt:lpstr>Date Function</vt:lpstr>
      <vt:lpstr>Class Practice 1 </vt:lpstr>
      <vt:lpstr>Class Practice 1  (2)</vt:lpstr>
      <vt:lpstr>Class Practice 2</vt:lpstr>
      <vt:lpstr>Class Practice 2 (2)</vt:lpstr>
      <vt:lpstr>Class Practice 3</vt:lpstr>
      <vt:lpstr>Class Practice 3 (2)</vt:lpstr>
      <vt:lpstr>Class Practice 4</vt:lpstr>
      <vt:lpstr>Class Practice 5</vt:lpstr>
      <vt:lpstr>Class Practice 6</vt:lpstr>
      <vt:lpstr>Class Practice 6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navne</cp:lastModifiedBy>
  <dcterms:created xsi:type="dcterms:W3CDTF">2022-01-21T06:07:00Z</dcterms:created>
  <dcterms:modified xsi:type="dcterms:W3CDTF">2023-07-10T11:04:16Z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218D7F3E67B34891971B6218B667CCA2</vt:lpwstr>
  </property>
  <property fmtid="{D5CDD505-2E9C-101B-9397-08002B2CF9AE}" pid="3" name="KSOProductBuildVer">
    <vt:lpwstr>1033-11.2.0.11537</vt:lpwstr>
  </property>
</Properties>
</file>