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374ABEE6-6C11-4CB9-9003-24859F350AF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xhibit 3" sheetId="1" r:id="rId1"/>
    <sheet name="Exhibit 3 - Planned Vs. Actual" sheetId="2" r:id="rId2"/>
    <sheet name="Exhibit 3 - Proposal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2" l="1"/>
  <c r="R17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3" i="2"/>
  <c r="L19" i="3" l="1"/>
  <c r="L20" i="3" s="1"/>
  <c r="L21" i="3" s="1"/>
  <c r="L18" i="3"/>
  <c r="K18" i="3"/>
  <c r="K19" i="3"/>
  <c r="K20" i="3"/>
  <c r="K21" i="3" s="1"/>
  <c r="K22" i="3"/>
  <c r="E40" i="3"/>
  <c r="E36" i="3"/>
  <c r="E31" i="3"/>
  <c r="E27" i="3"/>
  <c r="E24" i="3"/>
  <c r="E21" i="3"/>
  <c r="E17" i="3"/>
  <c r="E14" i="3"/>
  <c r="E10" i="3"/>
  <c r="E8" i="3"/>
  <c r="E4" i="3"/>
  <c r="E5" i="3" s="1"/>
  <c r="E6" i="3" s="1"/>
  <c r="E7" i="3" s="1"/>
  <c r="F43" i="3"/>
  <c r="L14" i="3" s="1"/>
  <c r="D43" i="3"/>
  <c r="J22" i="3"/>
  <c r="J18" i="3"/>
  <c r="J19" i="3" s="1"/>
  <c r="J20" i="3" s="1"/>
  <c r="J21" i="3" s="1"/>
  <c r="K15" i="3"/>
  <c r="K23" i="3" s="1"/>
  <c r="K24" i="3" s="1"/>
  <c r="J15" i="3"/>
  <c r="J23" i="3" s="1"/>
  <c r="J24" i="3" s="1"/>
  <c r="S21" i="2"/>
  <c r="S17" i="2"/>
  <c r="S18" i="2" s="1"/>
  <c r="S19" i="2" s="1"/>
  <c r="S20" i="2" s="1"/>
  <c r="R18" i="2"/>
  <c r="R19" i="2" s="1"/>
  <c r="R20" i="2" s="1"/>
  <c r="S14" i="2"/>
  <c r="S22" i="2" s="1"/>
  <c r="S23" i="2" s="1"/>
  <c r="R14" i="2"/>
  <c r="R22" i="2" s="1"/>
  <c r="R23" i="2" s="1"/>
  <c r="I42" i="2"/>
  <c r="G42" i="2"/>
  <c r="F42" i="2"/>
  <c r="D42" i="2"/>
  <c r="H41" i="2"/>
  <c r="E41" i="2"/>
  <c r="H36" i="2"/>
  <c r="E36" i="2"/>
  <c r="H31" i="2"/>
  <c r="E31" i="2"/>
  <c r="H27" i="2"/>
  <c r="M27" i="2" s="1"/>
  <c r="E27" i="2"/>
  <c r="H23" i="2"/>
  <c r="E23" i="2"/>
  <c r="H19" i="2"/>
  <c r="E19" i="2"/>
  <c r="H15" i="2"/>
  <c r="E15" i="2"/>
  <c r="H12" i="2"/>
  <c r="E12" i="2"/>
  <c r="H9" i="2"/>
  <c r="E9" i="2"/>
  <c r="H6" i="2"/>
  <c r="E6" i="2"/>
  <c r="L22" i="3" l="1"/>
  <c r="L15" i="3"/>
  <c r="L23" i="3" s="1"/>
  <c r="L24" i="3" s="1"/>
  <c r="M12" i="2"/>
  <c r="H42" i="2"/>
  <c r="M6" i="2"/>
  <c r="M19" i="2"/>
  <c r="M36" i="2"/>
  <c r="M15" i="2"/>
  <c r="M31" i="2"/>
  <c r="E42" i="2"/>
  <c r="M9" i="2"/>
  <c r="M23" i="2"/>
  <c r="M41" i="2"/>
  <c r="E9" i="3"/>
  <c r="E11" i="3" s="1"/>
  <c r="E12" i="3" s="1"/>
  <c r="E13" i="3" s="1"/>
  <c r="E15" i="3" s="1"/>
  <c r="E16" i="3" s="1"/>
  <c r="E18" i="3" s="1"/>
  <c r="E19" i="3" s="1"/>
  <c r="E20" i="3" s="1"/>
  <c r="E22" i="3" s="1"/>
  <c r="E23" i="3" s="1"/>
  <c r="E25" i="3" s="1"/>
  <c r="E26" i="3" s="1"/>
  <c r="E28" i="3" s="1"/>
  <c r="E29" i="3" s="1"/>
  <c r="E30" i="3" s="1"/>
  <c r="E32" i="3" s="1"/>
  <c r="E33" i="3" s="1"/>
  <c r="E34" i="3" s="1"/>
  <c r="E35" i="3" s="1"/>
  <c r="E37" i="3" s="1"/>
  <c r="E38" i="3" s="1"/>
  <c r="E39" i="3" s="1"/>
  <c r="E41" i="3" s="1"/>
  <c r="E42" i="3" s="1"/>
  <c r="I42" i="1"/>
  <c r="F42" i="1"/>
  <c r="E9" i="1"/>
  <c r="E41" i="1"/>
  <c r="E36" i="1"/>
  <c r="E31" i="1"/>
  <c r="E27" i="1"/>
  <c r="E23" i="1"/>
  <c r="E19" i="1"/>
  <c r="E15" i="1"/>
  <c r="E12" i="1"/>
  <c r="E6" i="1"/>
  <c r="H41" i="1"/>
  <c r="H36" i="1"/>
  <c r="H31" i="1"/>
  <c r="H27" i="1"/>
  <c r="H23" i="1"/>
  <c r="H19" i="1"/>
  <c r="H15" i="1"/>
  <c r="H12" i="1"/>
  <c r="H9" i="1"/>
  <c r="H6" i="1"/>
  <c r="H42" i="1" l="1"/>
  <c r="E42" i="1"/>
  <c r="G42" i="1"/>
  <c r="D42" i="1"/>
</calcChain>
</file>

<file path=xl/sharedStrings.xml><?xml version="1.0" encoding="utf-8"?>
<sst xmlns="http://schemas.openxmlformats.org/spreadsheetml/2006/main" count="95" uniqueCount="38">
  <si>
    <t>TOTAL</t>
  </si>
  <si>
    <t>Station #</t>
  </si>
  <si>
    <t>Operation #</t>
  </si>
  <si>
    <t>Operation Planned Time (S)</t>
  </si>
  <si>
    <t>Station Planned Time (S)</t>
  </si>
  <si>
    <t>Operation Actual Time (S)</t>
  </si>
  <si>
    <t>Station Actual Time (S)</t>
  </si>
  <si>
    <t>Planned Workers per Station</t>
  </si>
  <si>
    <t>Actual Workers per Station</t>
  </si>
  <si>
    <t>Planned Process</t>
  </si>
  <si>
    <t>Cycle Time (s)</t>
  </si>
  <si>
    <t>Workers Needed (Direct)</t>
  </si>
  <si>
    <t>Workers (Direct + Indirect)</t>
  </si>
  <si>
    <t>Flow Time (s)</t>
  </si>
  <si>
    <t>Bottleneck(s)</t>
  </si>
  <si>
    <t>Throughput/shift/line</t>
  </si>
  <si>
    <t>Throughput/shift</t>
  </si>
  <si>
    <t>Throughput/day</t>
  </si>
  <si>
    <t xml:space="preserve">Annual Throughput </t>
  </si>
  <si>
    <t>Line Efficiency (w Direct Labour)</t>
  </si>
  <si>
    <t>Line Efficiency (w Total Labour)</t>
  </si>
  <si>
    <t>Other Parameters</t>
  </si>
  <si>
    <t>No. of Shifts/day</t>
  </si>
  <si>
    <t>No. of days/months</t>
  </si>
  <si>
    <t>No. of weeks/month</t>
  </si>
  <si>
    <t>No. of days/year</t>
  </si>
  <si>
    <t>No. of hours/shift</t>
  </si>
  <si>
    <t>No. of lines in the plant</t>
  </si>
  <si>
    <t>Actual Process</t>
  </si>
  <si>
    <t>No. of working hours/shift</t>
  </si>
  <si>
    <t>WS9</t>
  </si>
  <si>
    <t>WS2, WS6</t>
  </si>
  <si>
    <t xml:space="preserve">Idle </t>
  </si>
  <si>
    <t>Proposal 1</t>
  </si>
  <si>
    <t>W3, W4, W9</t>
  </si>
  <si>
    <t>Assignment of Operations to Stations based on Top-down Approach</t>
  </si>
  <si>
    <t>% Increase in Operation Times</t>
  </si>
  <si>
    <t>% Increase in Station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</si>
</sst>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0" borderId="0" xfId="1" applyFont="1" applyAlignment="1">
      <alignment horizontal="right"/>
    </xf>
    <xf numFmtId="164" fontId="0" fillId="0" borderId="0" xfId="1" applyNumberFormat="1" applyFont="1"/>
    <xf numFmtId="0" fontId="1" fillId="2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"/>
  <sheetViews>
    <sheetView zoomScale="81" zoomScaleNormal="81" workbookViewId="0">
      <selection activeCell="L30" sqref="L30"/>
    </sheetView>
  </sheetViews>
  <sheetFormatPr defaultRowHeight="15" x14ac:dyDescent="0.25"/>
  <cols>
    <col min="2" max="2" width="8.42578125" style="2" customWidth="1"/>
    <col min="3" max="3" width="11" style="2" bestFit="1" customWidth="1"/>
    <col min="4" max="4" width="17.28515625" style="2" bestFit="1" customWidth="1"/>
    <col min="5" max="5" width="8.28515625" style="2" customWidth="1"/>
    <col min="6" max="6" width="16.28515625" style="2" customWidth="1"/>
    <col min="7" max="7" width="15.42578125" style="2" bestFit="1" customWidth="1"/>
    <col min="8" max="8" width="13.7109375" style="2" bestFit="1" customWidth="1"/>
    <col min="9" max="9" width="14.42578125" style="2" customWidth="1"/>
    <col min="12" max="12" width="28.7109375" bestFit="1" customWidth="1"/>
    <col min="13" max="13" width="14.85546875" bestFit="1" customWidth="1"/>
    <col min="14" max="14" width="13.28515625" bestFit="1" customWidth="1"/>
  </cols>
  <sheetData>
    <row r="1" spans="2:14" ht="15.75" thickBot="1" x14ac:dyDescent="0.3"/>
    <row r="2" spans="2:14" ht="46.9" customHeight="1" thickBot="1" x14ac:dyDescent="0.3">
      <c r="B2" s="9" t="s">
        <v>1</v>
      </c>
      <c r="C2" s="9" t="s">
        <v>2</v>
      </c>
      <c r="D2" s="13" t="s">
        <v>3</v>
      </c>
      <c r="E2" s="20" t="s">
        <v>4</v>
      </c>
      <c r="F2" s="13" t="s">
        <v>7</v>
      </c>
      <c r="G2" s="13" t="s">
        <v>5</v>
      </c>
      <c r="H2" s="24" t="s">
        <v>6</v>
      </c>
      <c r="I2" s="14" t="s">
        <v>8</v>
      </c>
      <c r="L2" s="19" t="s">
        <v>21</v>
      </c>
    </row>
    <row r="3" spans="2:14" x14ac:dyDescent="0.25">
      <c r="B3" s="4">
        <v>1</v>
      </c>
      <c r="C3" s="5">
        <v>1</v>
      </c>
      <c r="D3" s="5">
        <v>10</v>
      </c>
      <c r="E3" s="21"/>
      <c r="F3" s="5"/>
      <c r="G3" s="5">
        <v>10</v>
      </c>
      <c r="H3" s="25"/>
      <c r="I3" s="10"/>
      <c r="L3" t="s">
        <v>27</v>
      </c>
      <c r="M3">
        <v>4</v>
      </c>
    </row>
    <row r="4" spans="2:14" x14ac:dyDescent="0.25">
      <c r="B4" s="6"/>
      <c r="C4" s="2">
        <v>2</v>
      </c>
      <c r="D4" s="2">
        <v>12</v>
      </c>
      <c r="E4" s="22"/>
      <c r="G4" s="2">
        <v>12</v>
      </c>
      <c r="H4" s="26"/>
      <c r="I4" s="11"/>
      <c r="L4" t="s">
        <v>26</v>
      </c>
      <c r="M4">
        <v>8</v>
      </c>
    </row>
    <row r="5" spans="2:14" x14ac:dyDescent="0.25">
      <c r="B5" s="6"/>
      <c r="C5" s="2">
        <v>3</v>
      </c>
      <c r="D5" s="2">
        <v>12</v>
      </c>
      <c r="E5" s="22"/>
      <c r="G5" s="2">
        <v>12</v>
      </c>
      <c r="H5" s="26"/>
      <c r="I5" s="11"/>
      <c r="L5" t="s">
        <v>22</v>
      </c>
      <c r="M5">
        <v>2</v>
      </c>
    </row>
    <row r="6" spans="2:14" ht="15.75" thickBot="1" x14ac:dyDescent="0.3">
      <c r="B6" s="7"/>
      <c r="C6" s="8">
        <v>4</v>
      </c>
      <c r="D6" s="8">
        <v>6</v>
      </c>
      <c r="E6" s="23">
        <f>SUM(D3:D6)</f>
        <v>40</v>
      </c>
      <c r="F6" s="8">
        <v>1</v>
      </c>
      <c r="G6" s="8">
        <v>6</v>
      </c>
      <c r="H6" s="27">
        <f>SUM(G3:G6)</f>
        <v>40</v>
      </c>
      <c r="I6" s="12">
        <v>1</v>
      </c>
      <c r="L6" t="s">
        <v>23</v>
      </c>
      <c r="M6">
        <v>26</v>
      </c>
    </row>
    <row r="7" spans="2:14" x14ac:dyDescent="0.25">
      <c r="B7" s="4">
        <v>2</v>
      </c>
      <c r="C7" s="5">
        <v>5</v>
      </c>
      <c r="D7" s="5">
        <v>15</v>
      </c>
      <c r="E7" s="21"/>
      <c r="F7" s="5"/>
      <c r="G7" s="5">
        <v>23</v>
      </c>
      <c r="H7" s="25"/>
      <c r="I7" s="10"/>
      <c r="L7" t="s">
        <v>24</v>
      </c>
      <c r="M7">
        <v>52</v>
      </c>
    </row>
    <row r="8" spans="2:14" x14ac:dyDescent="0.25">
      <c r="B8" s="6"/>
      <c r="C8" s="2">
        <v>6</v>
      </c>
      <c r="D8" s="2">
        <v>20</v>
      </c>
      <c r="E8" s="22"/>
      <c r="G8" s="2">
        <v>21</v>
      </c>
      <c r="H8" s="26"/>
      <c r="I8" s="11"/>
      <c r="L8" t="s">
        <v>25</v>
      </c>
      <c r="M8">
        <v>312</v>
      </c>
    </row>
    <row r="9" spans="2:14" ht="15.75" thickBot="1" x14ac:dyDescent="0.3">
      <c r="B9" s="7"/>
      <c r="C9" s="8">
        <v>7</v>
      </c>
      <c r="D9" s="8">
        <v>5</v>
      </c>
      <c r="E9" s="23">
        <f>SUM(D7:D9)</f>
        <v>40</v>
      </c>
      <c r="F9" s="8">
        <v>1</v>
      </c>
      <c r="G9" s="8">
        <v>6</v>
      </c>
      <c r="H9" s="27">
        <f>SUM(G7:G9)</f>
        <v>50</v>
      </c>
      <c r="I9" s="12">
        <v>1.2</v>
      </c>
    </row>
    <row r="10" spans="2:14" x14ac:dyDescent="0.25">
      <c r="B10" s="4">
        <v>3</v>
      </c>
      <c r="C10" s="5">
        <v>8</v>
      </c>
      <c r="D10" s="5">
        <v>12</v>
      </c>
      <c r="E10" s="21"/>
      <c r="F10" s="5"/>
      <c r="G10" s="5">
        <v>12</v>
      </c>
      <c r="H10" s="25"/>
      <c r="I10" s="10"/>
    </row>
    <row r="11" spans="2:14" x14ac:dyDescent="0.25">
      <c r="B11" s="6"/>
      <c r="C11" s="2">
        <v>9</v>
      </c>
      <c r="D11" s="2">
        <v>22</v>
      </c>
      <c r="E11" s="22"/>
      <c r="G11" s="2">
        <v>22</v>
      </c>
      <c r="H11" s="26"/>
      <c r="I11" s="11"/>
      <c r="M11" s="1" t="s">
        <v>9</v>
      </c>
      <c r="N11" s="1" t="s">
        <v>28</v>
      </c>
    </row>
    <row r="12" spans="2:14" ht="15.75" thickBot="1" x14ac:dyDescent="0.3">
      <c r="B12" s="7"/>
      <c r="C12" s="8">
        <v>10</v>
      </c>
      <c r="D12" s="8">
        <v>5</v>
      </c>
      <c r="E12" s="23">
        <f>SUM(D10:D12)</f>
        <v>39</v>
      </c>
      <c r="F12" s="8">
        <v>1</v>
      </c>
      <c r="G12" s="8">
        <v>5</v>
      </c>
      <c r="H12" s="27">
        <f>SUM(G10:G12)</f>
        <v>39</v>
      </c>
      <c r="I12" s="12">
        <v>1.2</v>
      </c>
      <c r="L12" t="s">
        <v>10</v>
      </c>
      <c r="M12" s="15"/>
    </row>
    <row r="13" spans="2:14" x14ac:dyDescent="0.25">
      <c r="B13" s="4">
        <v>4</v>
      </c>
      <c r="C13" s="5">
        <v>11</v>
      </c>
      <c r="D13" s="5">
        <v>17</v>
      </c>
      <c r="E13" s="21"/>
      <c r="F13" s="5"/>
      <c r="G13" s="5">
        <v>20</v>
      </c>
      <c r="H13" s="25"/>
      <c r="I13" s="10"/>
      <c r="L13" t="s">
        <v>11</v>
      </c>
      <c r="M13" s="15"/>
    </row>
    <row r="14" spans="2:14" x14ac:dyDescent="0.25">
      <c r="B14" s="6"/>
      <c r="C14" s="2">
        <v>12</v>
      </c>
      <c r="D14" s="2">
        <v>18</v>
      </c>
      <c r="E14" s="22"/>
      <c r="G14" s="2">
        <v>19</v>
      </c>
      <c r="H14" s="26"/>
      <c r="I14" s="11"/>
      <c r="L14" t="s">
        <v>12</v>
      </c>
      <c r="M14" s="15"/>
    </row>
    <row r="15" spans="2:14" ht="15.75" thickBot="1" x14ac:dyDescent="0.3">
      <c r="B15" s="7"/>
      <c r="C15" s="8">
        <v>13</v>
      </c>
      <c r="D15" s="8">
        <v>5</v>
      </c>
      <c r="E15" s="23">
        <f>SUM(D13:D15)</f>
        <v>40</v>
      </c>
      <c r="F15" s="8">
        <v>1</v>
      </c>
      <c r="G15" s="8">
        <v>6</v>
      </c>
      <c r="H15" s="27">
        <f>SUM(G13:G15)</f>
        <v>45</v>
      </c>
      <c r="I15" s="12">
        <v>1.2</v>
      </c>
      <c r="L15" t="s">
        <v>13</v>
      </c>
      <c r="M15" s="15"/>
    </row>
    <row r="16" spans="2:14" x14ac:dyDescent="0.25">
      <c r="B16" s="4">
        <v>5</v>
      </c>
      <c r="C16" s="5">
        <v>14</v>
      </c>
      <c r="D16" s="5">
        <v>19</v>
      </c>
      <c r="E16" s="21"/>
      <c r="F16" s="5"/>
      <c r="G16" s="5">
        <v>19</v>
      </c>
      <c r="H16" s="25"/>
      <c r="I16" s="10"/>
      <c r="L16" t="s">
        <v>14</v>
      </c>
      <c r="M16" s="15"/>
    </row>
    <row r="17" spans="2:13" x14ac:dyDescent="0.25">
      <c r="B17" s="6"/>
      <c r="C17" s="2">
        <v>15</v>
      </c>
      <c r="D17" s="2">
        <v>11</v>
      </c>
      <c r="E17" s="22"/>
      <c r="G17" s="2">
        <v>11</v>
      </c>
      <c r="H17" s="26"/>
      <c r="I17" s="11"/>
      <c r="L17" t="s">
        <v>15</v>
      </c>
      <c r="M17" s="16"/>
    </row>
    <row r="18" spans="2:13" x14ac:dyDescent="0.25">
      <c r="B18" s="6"/>
      <c r="C18" s="2">
        <v>16</v>
      </c>
      <c r="D18" s="2">
        <v>4</v>
      </c>
      <c r="E18" s="22"/>
      <c r="G18" s="2">
        <v>4</v>
      </c>
      <c r="H18" s="26"/>
      <c r="I18" s="11"/>
      <c r="L18" t="s">
        <v>16</v>
      </c>
      <c r="M18" s="16"/>
    </row>
    <row r="19" spans="2:13" ht="15.75" thickBot="1" x14ac:dyDescent="0.3">
      <c r="B19" s="7"/>
      <c r="C19" s="8">
        <v>17</v>
      </c>
      <c r="D19" s="8">
        <v>5</v>
      </c>
      <c r="E19" s="23">
        <f>SUM(D16:D19)</f>
        <v>39</v>
      </c>
      <c r="F19" s="8">
        <v>1</v>
      </c>
      <c r="G19" s="8">
        <v>5</v>
      </c>
      <c r="H19" s="27">
        <f>SUM(G16:G19)</f>
        <v>39</v>
      </c>
      <c r="I19" s="12">
        <v>1.2</v>
      </c>
      <c r="L19" t="s">
        <v>17</v>
      </c>
      <c r="M19" s="16"/>
    </row>
    <row r="20" spans="2:13" x14ac:dyDescent="0.25">
      <c r="B20" s="4">
        <v>6</v>
      </c>
      <c r="C20" s="5">
        <v>18</v>
      </c>
      <c r="D20" s="5">
        <v>16</v>
      </c>
      <c r="E20" s="21"/>
      <c r="F20" s="5"/>
      <c r="G20" s="5">
        <v>21</v>
      </c>
      <c r="H20" s="25"/>
      <c r="I20" s="10"/>
      <c r="L20" t="s">
        <v>18</v>
      </c>
      <c r="M20" s="17"/>
    </row>
    <row r="21" spans="2:13" x14ac:dyDescent="0.25">
      <c r="B21" s="6"/>
      <c r="C21" s="2">
        <v>19</v>
      </c>
      <c r="D21" s="2">
        <v>11</v>
      </c>
      <c r="E21" s="22"/>
      <c r="G21" s="2">
        <v>14</v>
      </c>
      <c r="H21" s="26"/>
      <c r="I21" s="11"/>
      <c r="L21" t="s">
        <v>19</v>
      </c>
      <c r="M21" s="18"/>
    </row>
    <row r="22" spans="2:13" x14ac:dyDescent="0.25">
      <c r="B22" s="6"/>
      <c r="C22" s="2">
        <v>20</v>
      </c>
      <c r="D22" s="2">
        <v>8</v>
      </c>
      <c r="E22" s="22"/>
      <c r="G22" s="2">
        <v>9</v>
      </c>
      <c r="H22" s="26"/>
      <c r="I22" s="11"/>
      <c r="L22" t="s">
        <v>20</v>
      </c>
      <c r="M22" s="18"/>
    </row>
    <row r="23" spans="2:13" ht="15.75" thickBot="1" x14ac:dyDescent="0.3">
      <c r="B23" s="7"/>
      <c r="C23" s="8">
        <v>21</v>
      </c>
      <c r="D23" s="8">
        <v>5</v>
      </c>
      <c r="E23" s="23">
        <f>SUM(D20:D23)</f>
        <v>40</v>
      </c>
      <c r="F23" s="8">
        <v>1</v>
      </c>
      <c r="G23" s="8">
        <v>6</v>
      </c>
      <c r="H23" s="27">
        <f>SUM(G20:G23)</f>
        <v>50</v>
      </c>
      <c r="I23" s="12">
        <v>1.2</v>
      </c>
    </row>
    <row r="24" spans="2:13" x14ac:dyDescent="0.25">
      <c r="B24" s="4">
        <v>7</v>
      </c>
      <c r="C24" s="5">
        <v>22</v>
      </c>
      <c r="D24" s="5">
        <v>16</v>
      </c>
      <c r="E24" s="21"/>
      <c r="F24" s="5"/>
      <c r="G24" s="5">
        <v>22</v>
      </c>
      <c r="H24" s="25"/>
      <c r="I24" s="10"/>
    </row>
    <row r="25" spans="2:13" x14ac:dyDescent="0.25">
      <c r="B25" s="6"/>
      <c r="C25" s="2">
        <v>23</v>
      </c>
      <c r="D25" s="2">
        <v>10</v>
      </c>
      <c r="E25" s="22"/>
      <c r="G25" s="2">
        <v>11</v>
      </c>
      <c r="H25" s="26"/>
      <c r="I25" s="11"/>
    </row>
    <row r="26" spans="2:13" x14ac:dyDescent="0.25">
      <c r="B26" s="6"/>
      <c r="C26" s="2">
        <v>24</v>
      </c>
      <c r="D26" s="2">
        <v>9</v>
      </c>
      <c r="E26" s="22"/>
      <c r="G26" s="2">
        <v>10</v>
      </c>
      <c r="H26" s="26"/>
      <c r="I26" s="11"/>
    </row>
    <row r="27" spans="2:13" ht="15.75" thickBot="1" x14ac:dyDescent="0.3">
      <c r="B27" s="7"/>
      <c r="C27" s="8">
        <v>25</v>
      </c>
      <c r="D27" s="8">
        <v>5</v>
      </c>
      <c r="E27" s="23">
        <f>SUM(D24:D27)</f>
        <v>40</v>
      </c>
      <c r="F27" s="8">
        <v>1</v>
      </c>
      <c r="G27" s="8">
        <v>6</v>
      </c>
      <c r="H27" s="27">
        <f>SUM(G24:G27)</f>
        <v>49</v>
      </c>
      <c r="I27" s="12">
        <v>1.25</v>
      </c>
    </row>
    <row r="28" spans="2:13" x14ac:dyDescent="0.25">
      <c r="B28" s="4">
        <v>8</v>
      </c>
      <c r="C28" s="5">
        <v>26</v>
      </c>
      <c r="D28" s="5">
        <v>9</v>
      </c>
      <c r="E28" s="21"/>
      <c r="F28" s="5"/>
      <c r="G28" s="5">
        <v>9</v>
      </c>
      <c r="H28" s="25"/>
      <c r="I28" s="10"/>
    </row>
    <row r="29" spans="2:13" x14ac:dyDescent="0.25">
      <c r="B29" s="6"/>
      <c r="C29" s="2">
        <v>27</v>
      </c>
      <c r="D29" s="2">
        <v>13</v>
      </c>
      <c r="E29" s="22"/>
      <c r="G29" s="2">
        <v>13</v>
      </c>
      <c r="H29" s="26"/>
      <c r="I29" s="11"/>
    </row>
    <row r="30" spans="2:13" x14ac:dyDescent="0.25">
      <c r="B30" s="6"/>
      <c r="C30" s="2">
        <v>28</v>
      </c>
      <c r="D30" s="2">
        <v>10</v>
      </c>
      <c r="E30" s="22"/>
      <c r="G30" s="2">
        <v>10</v>
      </c>
      <c r="H30" s="26"/>
      <c r="I30" s="11"/>
    </row>
    <row r="31" spans="2:13" ht="15.75" thickBot="1" x14ac:dyDescent="0.3">
      <c r="B31" s="7"/>
      <c r="C31" s="8">
        <v>29</v>
      </c>
      <c r="D31" s="8">
        <v>5</v>
      </c>
      <c r="E31" s="23">
        <f>SUM(D28:D31)</f>
        <v>37</v>
      </c>
      <c r="F31" s="8">
        <v>1</v>
      </c>
      <c r="G31" s="8">
        <v>5</v>
      </c>
      <c r="H31" s="27">
        <f>SUM(G28:G31)</f>
        <v>37</v>
      </c>
      <c r="I31" s="12">
        <v>1.25</v>
      </c>
    </row>
    <row r="32" spans="2:13" x14ac:dyDescent="0.25">
      <c r="B32" s="4">
        <v>9</v>
      </c>
      <c r="C32" s="5">
        <v>30</v>
      </c>
      <c r="D32" s="5">
        <v>5</v>
      </c>
      <c r="E32" s="21"/>
      <c r="F32" s="5"/>
      <c r="G32" s="5">
        <v>6</v>
      </c>
      <c r="H32" s="25"/>
      <c r="I32" s="10"/>
    </row>
    <row r="33" spans="2:9" x14ac:dyDescent="0.25">
      <c r="B33" s="6"/>
      <c r="C33" s="2">
        <v>31</v>
      </c>
      <c r="D33" s="2">
        <v>8</v>
      </c>
      <c r="E33" s="22"/>
      <c r="G33" s="2">
        <v>9</v>
      </c>
      <c r="H33" s="26"/>
      <c r="I33" s="11"/>
    </row>
    <row r="34" spans="2:9" x14ac:dyDescent="0.25">
      <c r="B34" s="6"/>
      <c r="C34" s="2">
        <v>32</v>
      </c>
      <c r="D34" s="2">
        <v>13</v>
      </c>
      <c r="E34" s="22"/>
      <c r="G34" s="2">
        <v>15</v>
      </c>
      <c r="H34" s="26"/>
      <c r="I34" s="11"/>
    </row>
    <row r="35" spans="2:9" x14ac:dyDescent="0.25">
      <c r="B35" s="6"/>
      <c r="C35" s="2">
        <v>33</v>
      </c>
      <c r="D35" s="2">
        <v>10</v>
      </c>
      <c r="E35" s="22"/>
      <c r="G35" s="2">
        <v>12</v>
      </c>
      <c r="H35" s="26"/>
      <c r="I35" s="11"/>
    </row>
    <row r="36" spans="2:9" ht="15.75" thickBot="1" x14ac:dyDescent="0.3">
      <c r="B36" s="7"/>
      <c r="C36" s="8">
        <v>34</v>
      </c>
      <c r="D36" s="8">
        <v>5</v>
      </c>
      <c r="E36" s="23">
        <f>SUM(D32:D36)</f>
        <v>41</v>
      </c>
      <c r="F36" s="8">
        <v>1</v>
      </c>
      <c r="G36" s="8">
        <v>6</v>
      </c>
      <c r="H36" s="27">
        <f>SUM(G32:G36)</f>
        <v>48</v>
      </c>
      <c r="I36" s="12">
        <v>1.25</v>
      </c>
    </row>
    <row r="37" spans="2:9" x14ac:dyDescent="0.25">
      <c r="B37" s="4">
        <v>10</v>
      </c>
      <c r="C37" s="5">
        <v>35</v>
      </c>
      <c r="D37" s="5">
        <v>8</v>
      </c>
      <c r="E37" s="21"/>
      <c r="F37" s="5"/>
      <c r="G37" s="5">
        <v>9</v>
      </c>
      <c r="H37" s="25"/>
      <c r="I37" s="10"/>
    </row>
    <row r="38" spans="2:9" x14ac:dyDescent="0.25">
      <c r="B38" s="6"/>
      <c r="C38" s="2">
        <v>36</v>
      </c>
      <c r="D38" s="2">
        <v>12</v>
      </c>
      <c r="E38" s="22"/>
      <c r="G38" s="2">
        <v>13</v>
      </c>
      <c r="H38" s="26"/>
      <c r="I38" s="11"/>
    </row>
    <row r="39" spans="2:9" x14ac:dyDescent="0.25">
      <c r="B39" s="6"/>
      <c r="C39" s="2">
        <v>37</v>
      </c>
      <c r="D39" s="2">
        <v>8</v>
      </c>
      <c r="E39" s="22"/>
      <c r="G39" s="2">
        <v>10</v>
      </c>
      <c r="H39" s="26"/>
      <c r="I39" s="11"/>
    </row>
    <row r="40" spans="2:9" x14ac:dyDescent="0.25">
      <c r="B40" s="6"/>
      <c r="C40" s="2">
        <v>38</v>
      </c>
      <c r="D40" s="2">
        <v>8</v>
      </c>
      <c r="E40" s="22"/>
      <c r="G40" s="2">
        <v>9</v>
      </c>
      <c r="H40" s="26"/>
      <c r="I40" s="11"/>
    </row>
    <row r="41" spans="2:9" ht="15.75" thickBot="1" x14ac:dyDescent="0.3">
      <c r="B41" s="7"/>
      <c r="C41" s="8">
        <v>39</v>
      </c>
      <c r="D41" s="8">
        <v>4</v>
      </c>
      <c r="E41" s="23">
        <f>SUM(D37:D41)</f>
        <v>40</v>
      </c>
      <c r="F41" s="8">
        <v>1</v>
      </c>
      <c r="G41" s="8">
        <v>5</v>
      </c>
      <c r="H41" s="27">
        <f>SUM(G37:G41)</f>
        <v>46</v>
      </c>
      <c r="I41" s="12">
        <v>1.25</v>
      </c>
    </row>
    <row r="42" spans="2:9" x14ac:dyDescent="0.25">
      <c r="C42" s="3" t="s">
        <v>0</v>
      </c>
      <c r="D42" s="3">
        <f t="shared" ref="D42:I42" si="0">SUM(D3:D41)</f>
        <v>396</v>
      </c>
      <c r="E42" s="3">
        <f t="shared" si="0"/>
        <v>396</v>
      </c>
      <c r="F42" s="3">
        <f t="shared" si="0"/>
        <v>10</v>
      </c>
      <c r="G42" s="3">
        <f t="shared" si="0"/>
        <v>443</v>
      </c>
      <c r="H42" s="3">
        <f t="shared" si="0"/>
        <v>443</v>
      </c>
      <c r="I42" s="3">
        <f t="shared" si="0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2"/>
  <sheetViews>
    <sheetView tabSelected="1" zoomScale="81" zoomScaleNormal="81" workbookViewId="0">
      <selection activeCell="T4" sqref="T4"/>
    </sheetView>
  </sheetViews>
  <sheetFormatPr defaultRowHeight="15" x14ac:dyDescent="0.25"/>
  <cols>
    <col min="1" max="1" width="5" customWidth="1"/>
    <col min="2" max="2" width="8.42578125" style="2" bestFit="1" customWidth="1"/>
    <col min="3" max="3" width="11" style="2" bestFit="1" customWidth="1"/>
    <col min="4" max="4" width="16.28515625" style="2" customWidth="1"/>
    <col min="5" max="5" width="14.5703125" style="2" bestFit="1" customWidth="1"/>
    <col min="6" max="6" width="11.7109375" style="2" customWidth="1"/>
    <col min="7" max="7" width="13.7109375" style="2" customWidth="1"/>
    <col min="8" max="8" width="13.7109375" style="2" bestFit="1" customWidth="1"/>
    <col min="9" max="9" width="14.42578125" style="2" customWidth="1"/>
    <col min="11" max="11" width="12.85546875" customWidth="1"/>
    <col min="12" max="12" width="10.42578125" customWidth="1"/>
    <col min="13" max="13" width="12" bestFit="1" customWidth="1"/>
    <col min="17" max="17" width="28.7109375" bestFit="1" customWidth="1"/>
    <col min="18" max="18" width="20" bestFit="1" customWidth="1"/>
    <col min="19" max="19" width="13.28515625" bestFit="1" customWidth="1"/>
  </cols>
  <sheetData>
    <row r="1" spans="2:19" ht="15.75" thickBot="1" x14ac:dyDescent="0.3"/>
    <row r="2" spans="2:19" ht="42.6" customHeight="1" thickBot="1" x14ac:dyDescent="0.3">
      <c r="B2" s="9" t="s">
        <v>1</v>
      </c>
      <c r="C2" s="9" t="s">
        <v>2</v>
      </c>
      <c r="D2" s="13" t="s">
        <v>3</v>
      </c>
      <c r="E2" s="20" t="s">
        <v>4</v>
      </c>
      <c r="F2" s="13" t="s">
        <v>7</v>
      </c>
      <c r="G2" s="13" t="s">
        <v>5</v>
      </c>
      <c r="H2" s="24" t="s">
        <v>6</v>
      </c>
      <c r="I2" s="14" t="s">
        <v>8</v>
      </c>
      <c r="K2" s="19" t="s">
        <v>36</v>
      </c>
      <c r="M2" s="19" t="s">
        <v>37</v>
      </c>
      <c r="Q2" s="19" t="s">
        <v>21</v>
      </c>
    </row>
    <row r="3" spans="2:19" x14ac:dyDescent="0.25">
      <c r="B3" s="4">
        <v>1</v>
      </c>
      <c r="C3" s="5">
        <v>1</v>
      </c>
      <c r="D3" s="5">
        <v>10</v>
      </c>
      <c r="E3" s="21"/>
      <c r="F3" s="5"/>
      <c r="G3" s="5">
        <v>10</v>
      </c>
      <c r="H3" s="25"/>
      <c r="I3" s="10"/>
      <c r="K3" s="57">
        <f>(G3-D3)/D3</f>
        <v>0</v>
      </c>
      <c r="L3" s="57"/>
      <c r="M3" s="57"/>
      <c r="Q3" s="28" t="s">
        <v>27</v>
      </c>
      <c r="R3" s="28">
        <v>4</v>
      </c>
    </row>
    <row r="4" spans="2:19" x14ac:dyDescent="0.25">
      <c r="B4" s="6"/>
      <c r="C4" s="2">
        <v>2</v>
      </c>
      <c r="D4" s="2">
        <v>12</v>
      </c>
      <c r="E4" s="22"/>
      <c r="G4" s="2">
        <v>12</v>
      </c>
      <c r="H4" s="26"/>
      <c r="I4" s="11"/>
      <c r="K4" s="57">
        <f t="shared" ref="K4:K41" si="0">(G4-D4)/D4</f>
        <v>0</v>
      </c>
      <c r="L4" s="57"/>
      <c r="M4" s="57"/>
      <c r="Q4" s="28" t="s">
        <v>29</v>
      </c>
      <c r="R4" s="28">
        <v>8</v>
      </c>
    </row>
    <row r="5" spans="2:19" x14ac:dyDescent="0.25">
      <c r="B5" s="6"/>
      <c r="C5" s="2">
        <v>3</v>
      </c>
      <c r="D5" s="2">
        <v>12</v>
      </c>
      <c r="E5" s="22"/>
      <c r="G5" s="2">
        <v>12</v>
      </c>
      <c r="H5" s="26"/>
      <c r="I5" s="11"/>
      <c r="K5" s="57">
        <f t="shared" si="0"/>
        <v>0</v>
      </c>
      <c r="L5" s="57"/>
      <c r="M5" s="57"/>
      <c r="Q5" s="28" t="s">
        <v>22</v>
      </c>
      <c r="R5" s="28">
        <v>2</v>
      </c>
    </row>
    <row r="6" spans="2:19" ht="15.75" thickBot="1" x14ac:dyDescent="0.3">
      <c r="B6" s="7"/>
      <c r="C6" s="8">
        <v>4</v>
      </c>
      <c r="D6" s="8">
        <v>6</v>
      </c>
      <c r="E6" s="23">
        <f>SUM(D3:D6)</f>
        <v>40</v>
      </c>
      <c r="F6" s="8">
        <v>1</v>
      </c>
      <c r="G6" s="8">
        <v>6</v>
      </c>
      <c r="H6" s="27">
        <f>SUM(G3:G6)</f>
        <v>40</v>
      </c>
      <c r="I6" s="12">
        <v>1</v>
      </c>
      <c r="K6" s="57">
        <f t="shared" si="0"/>
        <v>0</v>
      </c>
      <c r="L6" s="57"/>
      <c r="M6" s="57">
        <f>(H6-E6)/E6</f>
        <v>0</v>
      </c>
      <c r="Q6" s="28" t="s">
        <v>23</v>
      </c>
      <c r="R6" s="28">
        <v>26</v>
      </c>
    </row>
    <row r="7" spans="2:19" x14ac:dyDescent="0.25">
      <c r="B7" s="4">
        <v>2</v>
      </c>
      <c r="C7" s="5">
        <v>5</v>
      </c>
      <c r="D7" s="5">
        <v>15</v>
      </c>
      <c r="E7" s="21"/>
      <c r="F7" s="5"/>
      <c r="G7" s="5">
        <v>23</v>
      </c>
      <c r="H7" s="25"/>
      <c r="I7" s="10"/>
      <c r="K7" s="57">
        <f t="shared" si="0"/>
        <v>0.53333333333333333</v>
      </c>
      <c r="L7" s="57"/>
      <c r="M7" s="57"/>
      <c r="Q7" s="28" t="s">
        <v>24</v>
      </c>
      <c r="R7" s="28">
        <v>52</v>
      </c>
    </row>
    <row r="8" spans="2:19" x14ac:dyDescent="0.25">
      <c r="B8" s="6"/>
      <c r="C8" s="2">
        <v>6</v>
      </c>
      <c r="D8" s="2">
        <v>20</v>
      </c>
      <c r="E8" s="22"/>
      <c r="G8" s="2">
        <v>21</v>
      </c>
      <c r="H8" s="26"/>
      <c r="I8" s="11"/>
      <c r="K8" s="57">
        <f t="shared" si="0"/>
        <v>0.05</v>
      </c>
      <c r="L8" s="57"/>
      <c r="M8" s="57"/>
      <c r="Q8" s="28" t="s">
        <v>25</v>
      </c>
      <c r="R8" s="28">
        <v>312</v>
      </c>
    </row>
    <row r="9" spans="2:19" ht="15.75" thickBot="1" x14ac:dyDescent="0.3">
      <c r="B9" s="7"/>
      <c r="C9" s="8">
        <v>7</v>
      </c>
      <c r="D9" s="8">
        <v>5</v>
      </c>
      <c r="E9" s="23">
        <f>SUM(D7:D9)</f>
        <v>40</v>
      </c>
      <c r="F9" s="8">
        <v>1</v>
      </c>
      <c r="G9" s="8">
        <v>6</v>
      </c>
      <c r="H9" s="32">
        <f>SUM(G7:G9)</f>
        <v>50</v>
      </c>
      <c r="I9" s="12">
        <v>1.2</v>
      </c>
      <c r="K9" s="57">
        <f t="shared" si="0"/>
        <v>0.2</v>
      </c>
      <c r="L9" s="57"/>
      <c r="M9" s="57">
        <f>(H9-E9)/E9</f>
        <v>0.25</v>
      </c>
    </row>
    <row r="10" spans="2:19" x14ac:dyDescent="0.25">
      <c r="B10" s="4">
        <v>3</v>
      </c>
      <c r="C10" s="5">
        <v>8</v>
      </c>
      <c r="D10" s="5">
        <v>12</v>
      </c>
      <c r="E10" s="21"/>
      <c r="F10" s="5"/>
      <c r="G10" s="5">
        <v>12</v>
      </c>
      <c r="H10" s="25"/>
      <c r="I10" s="10"/>
      <c r="K10" s="57">
        <f t="shared" si="0"/>
        <v>0</v>
      </c>
      <c r="L10" s="57"/>
      <c r="M10" s="57"/>
    </row>
    <row r="11" spans="2:19" x14ac:dyDescent="0.25">
      <c r="B11" s="6"/>
      <c r="C11" s="2">
        <v>9</v>
      </c>
      <c r="D11" s="2">
        <v>22</v>
      </c>
      <c r="E11" s="22"/>
      <c r="G11" s="2">
        <v>22</v>
      </c>
      <c r="H11" s="26"/>
      <c r="I11" s="11"/>
      <c r="K11" s="57">
        <f t="shared" si="0"/>
        <v>0</v>
      </c>
      <c r="L11" s="57"/>
      <c r="M11" s="57"/>
      <c r="R11" s="1" t="s">
        <v>9</v>
      </c>
      <c r="S11" s="1" t="s">
        <v>28</v>
      </c>
    </row>
    <row r="12" spans="2:19" ht="15.75" thickBot="1" x14ac:dyDescent="0.3">
      <c r="B12" s="7"/>
      <c r="C12" s="8">
        <v>10</v>
      </c>
      <c r="D12" s="8">
        <v>5</v>
      </c>
      <c r="E12" s="23">
        <f>SUM(D10:D12)</f>
        <v>39</v>
      </c>
      <c r="F12" s="8">
        <v>1</v>
      </c>
      <c r="G12" s="8">
        <v>5</v>
      </c>
      <c r="H12" s="27">
        <f>SUM(G10:G12)</f>
        <v>39</v>
      </c>
      <c r="I12" s="12">
        <v>1.2</v>
      </c>
      <c r="K12" s="57">
        <f t="shared" si="0"/>
        <v>0</v>
      </c>
      <c r="L12" s="57"/>
      <c r="M12" s="57">
        <f>(H12-E12)/E12</f>
        <v>0</v>
      </c>
      <c r="Q12" t="s">
        <v>10</v>
      </c>
      <c r="R12" s="37">
        <v>41</v>
      </c>
      <c r="S12" s="39">
        <v>50</v>
      </c>
    </row>
    <row r="13" spans="2:19" x14ac:dyDescent="0.25">
      <c r="B13" s="4">
        <v>4</v>
      </c>
      <c r="C13" s="5">
        <v>11</v>
      </c>
      <c r="D13" s="5">
        <v>17</v>
      </c>
      <c r="E13" s="21"/>
      <c r="F13" s="5"/>
      <c r="G13" s="5">
        <v>20</v>
      </c>
      <c r="H13" s="25"/>
      <c r="I13" s="10"/>
      <c r="K13" s="57">
        <f t="shared" si="0"/>
        <v>0.17647058823529413</v>
      </c>
      <c r="L13" s="57"/>
      <c r="M13" s="57"/>
      <c r="Q13" t="s">
        <v>11</v>
      </c>
      <c r="R13" s="15">
        <v>10</v>
      </c>
      <c r="S13">
        <v>12</v>
      </c>
    </row>
    <row r="14" spans="2:19" x14ac:dyDescent="0.25">
      <c r="B14" s="6"/>
      <c r="C14" s="2">
        <v>12</v>
      </c>
      <c r="D14" s="2">
        <v>18</v>
      </c>
      <c r="E14" s="22"/>
      <c r="G14" s="2">
        <v>19</v>
      </c>
      <c r="H14" s="26"/>
      <c r="I14" s="11"/>
      <c r="K14" s="57">
        <f t="shared" si="0"/>
        <v>5.5555555555555552E-2</v>
      </c>
      <c r="L14" s="57"/>
      <c r="M14" s="57"/>
      <c r="Q14" t="s">
        <v>12</v>
      </c>
      <c r="R14" s="15">
        <f>10+0.5+1</f>
        <v>11.5</v>
      </c>
      <c r="S14">
        <f>S13+0.5+1</f>
        <v>13.5</v>
      </c>
    </row>
    <row r="15" spans="2:19" ht="15.75" thickBot="1" x14ac:dyDescent="0.3">
      <c r="B15" s="7"/>
      <c r="C15" s="8">
        <v>13</v>
      </c>
      <c r="D15" s="8">
        <v>5</v>
      </c>
      <c r="E15" s="23">
        <f>SUM(D13:D15)</f>
        <v>40</v>
      </c>
      <c r="F15" s="8">
        <v>1</v>
      </c>
      <c r="G15" s="8">
        <v>6</v>
      </c>
      <c r="H15" s="27">
        <f>SUM(G13:G15)</f>
        <v>45</v>
      </c>
      <c r="I15" s="12">
        <v>1.2</v>
      </c>
      <c r="K15" s="57">
        <f t="shared" si="0"/>
        <v>0.2</v>
      </c>
      <c r="L15" s="57"/>
      <c r="M15" s="57">
        <f>(H15-E15)/E15</f>
        <v>0.125</v>
      </c>
      <c r="Q15" t="s">
        <v>13</v>
      </c>
      <c r="R15" s="15">
        <v>396</v>
      </c>
      <c r="S15">
        <v>443</v>
      </c>
    </row>
    <row r="16" spans="2:19" x14ac:dyDescent="0.25">
      <c r="B16" s="4">
        <v>5</v>
      </c>
      <c r="C16" s="5">
        <v>14</v>
      </c>
      <c r="D16" s="5">
        <v>19</v>
      </c>
      <c r="E16" s="21"/>
      <c r="F16" s="5"/>
      <c r="G16" s="5">
        <v>19</v>
      </c>
      <c r="H16" s="25"/>
      <c r="I16" s="10"/>
      <c r="K16" s="57">
        <f t="shared" si="0"/>
        <v>0</v>
      </c>
      <c r="L16" s="57"/>
      <c r="M16" s="57"/>
      <c r="Q16" t="s">
        <v>14</v>
      </c>
      <c r="R16" s="15" t="s">
        <v>30</v>
      </c>
      <c r="S16" s="15" t="s">
        <v>31</v>
      </c>
    </row>
    <row r="17" spans="2:19" x14ac:dyDescent="0.25">
      <c r="B17" s="6"/>
      <c r="C17" s="2">
        <v>15</v>
      </c>
      <c r="D17" s="2">
        <v>11</v>
      </c>
      <c r="E17" s="22"/>
      <c r="G17" s="2">
        <v>11</v>
      </c>
      <c r="H17" s="26"/>
      <c r="I17" s="11"/>
      <c r="K17" s="57">
        <f t="shared" si="0"/>
        <v>0</v>
      </c>
      <c r="L17" s="57"/>
      <c r="M17" s="57"/>
      <c r="Q17" t="s">
        <v>15</v>
      </c>
      <c r="R17" s="16">
        <f>480*60/R12</f>
        <v>702.43902439024396</v>
      </c>
      <c r="S17" s="16">
        <f>480*60/S12</f>
        <v>576</v>
      </c>
    </row>
    <row r="18" spans="2:19" x14ac:dyDescent="0.25">
      <c r="B18" s="6"/>
      <c r="C18" s="2">
        <v>16</v>
      </c>
      <c r="D18" s="2">
        <v>4</v>
      </c>
      <c r="E18" s="22"/>
      <c r="G18" s="2">
        <v>4</v>
      </c>
      <c r="H18" s="26"/>
      <c r="I18" s="11"/>
      <c r="K18" s="57">
        <f t="shared" si="0"/>
        <v>0</v>
      </c>
      <c r="L18" s="57"/>
      <c r="M18" s="57"/>
      <c r="Q18" t="s">
        <v>16</v>
      </c>
      <c r="R18" s="16">
        <f>R17*$R$3</f>
        <v>2809.7560975609758</v>
      </c>
      <c r="S18" s="16">
        <f>S17*$R$3</f>
        <v>2304</v>
      </c>
    </row>
    <row r="19" spans="2:19" ht="15.75" thickBot="1" x14ac:dyDescent="0.3">
      <c r="B19" s="7"/>
      <c r="C19" s="8">
        <v>17</v>
      </c>
      <c r="D19" s="8">
        <v>5</v>
      </c>
      <c r="E19" s="23">
        <f>SUM(D16:D19)</f>
        <v>39</v>
      </c>
      <c r="F19" s="8">
        <v>1</v>
      </c>
      <c r="G19" s="8">
        <v>5</v>
      </c>
      <c r="H19" s="27">
        <f>SUM(G16:G19)</f>
        <v>39</v>
      </c>
      <c r="I19" s="12">
        <v>1.2</v>
      </c>
      <c r="K19" s="57">
        <f t="shared" si="0"/>
        <v>0</v>
      </c>
      <c r="L19" s="57"/>
      <c r="M19" s="57">
        <f>(H19-E19)/E19</f>
        <v>0</v>
      </c>
      <c r="Q19" t="s">
        <v>17</v>
      </c>
      <c r="R19" s="16">
        <f>R18*$R$5</f>
        <v>5619.5121951219517</v>
      </c>
      <c r="S19" s="16">
        <f>S18*$R$5</f>
        <v>4608</v>
      </c>
    </row>
    <row r="20" spans="2:19" x14ac:dyDescent="0.25">
      <c r="B20" s="4">
        <v>6</v>
      </c>
      <c r="C20" s="5">
        <v>18</v>
      </c>
      <c r="D20" s="5">
        <v>16</v>
      </c>
      <c r="E20" s="21"/>
      <c r="F20" s="5"/>
      <c r="G20" s="5">
        <v>21</v>
      </c>
      <c r="H20" s="25"/>
      <c r="I20" s="10"/>
      <c r="K20" s="57">
        <f t="shared" si="0"/>
        <v>0.3125</v>
      </c>
      <c r="L20" s="57"/>
      <c r="M20" s="57"/>
      <c r="Q20" s="33" t="s">
        <v>18</v>
      </c>
      <c r="R20" s="34">
        <f>R19*$R$8</f>
        <v>1753287.8048780488</v>
      </c>
      <c r="S20" s="34">
        <f>S19*$R$8</f>
        <v>1437696</v>
      </c>
    </row>
    <row r="21" spans="2:19" x14ac:dyDescent="0.25">
      <c r="B21" s="6"/>
      <c r="C21" s="2">
        <v>19</v>
      </c>
      <c r="D21" s="2">
        <v>11</v>
      </c>
      <c r="E21" s="22"/>
      <c r="G21" s="2">
        <v>14</v>
      </c>
      <c r="H21" s="26"/>
      <c r="I21" s="11"/>
      <c r="K21" s="57">
        <f t="shared" si="0"/>
        <v>0.27272727272727271</v>
      </c>
      <c r="L21" s="57"/>
      <c r="M21" s="57"/>
      <c r="Q21" t="s">
        <v>19</v>
      </c>
      <c r="R21" s="18">
        <f>R15/(R12*R13)</f>
        <v>0.96585365853658534</v>
      </c>
      <c r="S21" s="18">
        <f>S15/(S12*S13)</f>
        <v>0.73833333333333329</v>
      </c>
    </row>
    <row r="22" spans="2:19" x14ac:dyDescent="0.25">
      <c r="B22" s="6"/>
      <c r="C22" s="2">
        <v>20</v>
      </c>
      <c r="D22" s="2">
        <v>8</v>
      </c>
      <c r="E22" s="22"/>
      <c r="G22" s="2">
        <v>9</v>
      </c>
      <c r="H22" s="26"/>
      <c r="I22" s="11"/>
      <c r="K22" s="57">
        <f t="shared" si="0"/>
        <v>0.125</v>
      </c>
      <c r="L22" s="57"/>
      <c r="M22" s="57"/>
      <c r="Q22" s="33" t="s">
        <v>20</v>
      </c>
      <c r="R22" s="35">
        <f>R15/(R12*R14)</f>
        <v>0.83987274655355248</v>
      </c>
      <c r="S22" s="35">
        <f>S15/(S12*S14)</f>
        <v>0.65629629629629627</v>
      </c>
    </row>
    <row r="23" spans="2:19" ht="15.75" thickBot="1" x14ac:dyDescent="0.3">
      <c r="B23" s="7"/>
      <c r="C23" s="8">
        <v>21</v>
      </c>
      <c r="D23" s="8">
        <v>5</v>
      </c>
      <c r="E23" s="23">
        <f>SUM(D20:D23)</f>
        <v>40</v>
      </c>
      <c r="F23" s="8">
        <v>1</v>
      </c>
      <c r="G23" s="8">
        <v>6</v>
      </c>
      <c r="H23" s="32">
        <f>SUM(G20:G23)</f>
        <v>50</v>
      </c>
      <c r="I23" s="12">
        <v>1.2</v>
      </c>
      <c r="K23" s="57">
        <f t="shared" si="0"/>
        <v>0.2</v>
      </c>
      <c r="L23" s="57"/>
      <c r="M23" s="57">
        <f>(H23-E23)/E23</f>
        <v>0.25</v>
      </c>
      <c r="Q23" t="s">
        <v>32</v>
      </c>
      <c r="R23" s="36">
        <f>100%-R22</f>
        <v>0.16012725344644752</v>
      </c>
      <c r="S23" s="36">
        <f>100%-S22</f>
        <v>0.34370370370370373</v>
      </c>
    </row>
    <row r="24" spans="2:19" x14ac:dyDescent="0.25">
      <c r="B24" s="4">
        <v>7</v>
      </c>
      <c r="C24" s="5">
        <v>22</v>
      </c>
      <c r="D24" s="5">
        <v>16</v>
      </c>
      <c r="E24" s="21"/>
      <c r="F24" s="5"/>
      <c r="G24" s="5">
        <v>22</v>
      </c>
      <c r="H24" s="25"/>
      <c r="I24" s="10"/>
      <c r="K24" s="57">
        <f t="shared" si="0"/>
        <v>0.375</v>
      </c>
      <c r="L24" s="57"/>
      <c r="M24" s="57"/>
    </row>
    <row r="25" spans="2:19" x14ac:dyDescent="0.25">
      <c r="B25" s="6"/>
      <c r="C25" s="2">
        <v>23</v>
      </c>
      <c r="D25" s="2">
        <v>10</v>
      </c>
      <c r="E25" s="22"/>
      <c r="G25" s="2">
        <v>11</v>
      </c>
      <c r="H25" s="26"/>
      <c r="I25" s="11"/>
      <c r="K25" s="57">
        <f t="shared" si="0"/>
        <v>0.1</v>
      </c>
      <c r="L25" s="57"/>
      <c r="M25" s="57"/>
    </row>
    <row r="26" spans="2:19" x14ac:dyDescent="0.25">
      <c r="B26" s="6"/>
      <c r="C26" s="2">
        <v>24</v>
      </c>
      <c r="D26" s="2">
        <v>9</v>
      </c>
      <c r="E26" s="22"/>
      <c r="G26" s="2">
        <v>10</v>
      </c>
      <c r="H26" s="26"/>
      <c r="I26" s="11"/>
      <c r="K26" s="57">
        <f t="shared" si="0"/>
        <v>0.1111111111111111</v>
      </c>
      <c r="L26" s="57"/>
      <c r="M26" s="57"/>
    </row>
    <row r="27" spans="2:19" ht="15.75" thickBot="1" x14ac:dyDescent="0.3">
      <c r="B27" s="7"/>
      <c r="C27" s="8">
        <v>25</v>
      </c>
      <c r="D27" s="8">
        <v>5</v>
      </c>
      <c r="E27" s="23">
        <f>SUM(D24:D27)</f>
        <v>40</v>
      </c>
      <c r="F27" s="8">
        <v>1</v>
      </c>
      <c r="G27" s="8">
        <v>6</v>
      </c>
      <c r="H27" s="27">
        <f>SUM(G24:G27)</f>
        <v>49</v>
      </c>
      <c r="I27" s="12">
        <v>1.25</v>
      </c>
      <c r="K27" s="57">
        <f t="shared" si="0"/>
        <v>0.2</v>
      </c>
      <c r="L27" s="57"/>
      <c r="M27" s="57">
        <f>(H27-E27)/E27</f>
        <v>0.22500000000000001</v>
      </c>
    </row>
    <row r="28" spans="2:19" x14ac:dyDescent="0.25">
      <c r="B28" s="4">
        <v>8</v>
      </c>
      <c r="C28" s="5">
        <v>26</v>
      </c>
      <c r="D28" s="5">
        <v>9</v>
      </c>
      <c r="E28" s="21"/>
      <c r="F28" s="5"/>
      <c r="G28" s="5">
        <v>9</v>
      </c>
      <c r="H28" s="25"/>
      <c r="I28" s="10"/>
      <c r="K28" s="57">
        <f t="shared" si="0"/>
        <v>0</v>
      </c>
      <c r="L28" s="57"/>
      <c r="M28" s="57"/>
    </row>
    <row r="29" spans="2:19" x14ac:dyDescent="0.25">
      <c r="B29" s="6"/>
      <c r="C29" s="2">
        <v>27</v>
      </c>
      <c r="D29" s="2">
        <v>13</v>
      </c>
      <c r="E29" s="22"/>
      <c r="G29" s="2">
        <v>13</v>
      </c>
      <c r="H29" s="26"/>
      <c r="I29" s="11"/>
      <c r="K29" s="57">
        <f t="shared" si="0"/>
        <v>0</v>
      </c>
      <c r="L29" s="57"/>
      <c r="M29" s="57"/>
    </row>
    <row r="30" spans="2:19" x14ac:dyDescent="0.25">
      <c r="B30" s="6"/>
      <c r="C30" s="2">
        <v>28</v>
      </c>
      <c r="D30" s="2">
        <v>10</v>
      </c>
      <c r="E30" s="22"/>
      <c r="G30" s="2">
        <v>10</v>
      </c>
      <c r="H30" s="26"/>
      <c r="I30" s="11"/>
      <c r="K30" s="57">
        <f t="shared" si="0"/>
        <v>0</v>
      </c>
      <c r="L30" s="57"/>
      <c r="M30" s="57"/>
    </row>
    <row r="31" spans="2:19" ht="15.75" thickBot="1" x14ac:dyDescent="0.3">
      <c r="B31" s="7"/>
      <c r="C31" s="8">
        <v>29</v>
      </c>
      <c r="D31" s="8">
        <v>5</v>
      </c>
      <c r="E31" s="23">
        <f>SUM(D28:D31)</f>
        <v>37</v>
      </c>
      <c r="F31" s="8">
        <v>1</v>
      </c>
      <c r="G31" s="8">
        <v>5</v>
      </c>
      <c r="H31" s="27">
        <f>SUM(G28:G31)</f>
        <v>37</v>
      </c>
      <c r="I31" s="12">
        <v>1.25</v>
      </c>
      <c r="K31" s="57">
        <f t="shared" si="0"/>
        <v>0</v>
      </c>
      <c r="L31" s="57"/>
      <c r="M31" s="57">
        <f>(H31-E31)/E31</f>
        <v>0</v>
      </c>
    </row>
    <row r="32" spans="2:19" x14ac:dyDescent="0.25">
      <c r="B32" s="4">
        <v>9</v>
      </c>
      <c r="C32" s="5">
        <v>30</v>
      </c>
      <c r="D32" s="5">
        <v>5</v>
      </c>
      <c r="E32" s="29"/>
      <c r="F32" s="5"/>
      <c r="G32" s="5">
        <v>6</v>
      </c>
      <c r="H32" s="25"/>
      <c r="I32" s="10"/>
      <c r="K32" s="57">
        <f t="shared" si="0"/>
        <v>0.2</v>
      </c>
      <c r="L32" s="57"/>
      <c r="M32" s="57"/>
    </row>
    <row r="33" spans="2:13" x14ac:dyDescent="0.25">
      <c r="B33" s="6"/>
      <c r="C33" s="2">
        <v>31</v>
      </c>
      <c r="D33" s="2">
        <v>8</v>
      </c>
      <c r="E33" s="30"/>
      <c r="G33" s="2">
        <v>9</v>
      </c>
      <c r="H33" s="26"/>
      <c r="I33" s="11"/>
      <c r="K33" s="57">
        <f t="shared" si="0"/>
        <v>0.125</v>
      </c>
      <c r="L33" s="57"/>
      <c r="M33" s="57"/>
    </row>
    <row r="34" spans="2:13" x14ac:dyDescent="0.25">
      <c r="B34" s="6"/>
      <c r="C34" s="2">
        <v>32</v>
      </c>
      <c r="D34" s="2">
        <v>13</v>
      </c>
      <c r="E34" s="30"/>
      <c r="G34" s="2">
        <v>15</v>
      </c>
      <c r="H34" s="26"/>
      <c r="I34" s="11"/>
      <c r="K34" s="57">
        <f t="shared" si="0"/>
        <v>0.15384615384615385</v>
      </c>
      <c r="L34" s="57"/>
      <c r="M34" s="57"/>
    </row>
    <row r="35" spans="2:13" x14ac:dyDescent="0.25">
      <c r="B35" s="6"/>
      <c r="C35" s="2">
        <v>33</v>
      </c>
      <c r="D35" s="2">
        <v>10</v>
      </c>
      <c r="E35" s="30"/>
      <c r="G35" s="2">
        <v>12</v>
      </c>
      <c r="H35" s="26"/>
      <c r="I35" s="11"/>
      <c r="K35" s="57">
        <f t="shared" si="0"/>
        <v>0.2</v>
      </c>
      <c r="L35" s="57"/>
      <c r="M35" s="57"/>
    </row>
    <row r="36" spans="2:13" ht="15.75" thickBot="1" x14ac:dyDescent="0.3">
      <c r="B36" s="7"/>
      <c r="C36" s="8">
        <v>34</v>
      </c>
      <c r="D36" s="8">
        <v>5</v>
      </c>
      <c r="E36" s="31">
        <f>SUM(D32:D36)</f>
        <v>41</v>
      </c>
      <c r="F36" s="8">
        <v>1</v>
      </c>
      <c r="G36" s="8">
        <v>6</v>
      </c>
      <c r="H36" s="27">
        <f>SUM(G32:G36)</f>
        <v>48</v>
      </c>
      <c r="I36" s="12">
        <v>1.25</v>
      </c>
      <c r="K36" s="57">
        <f t="shared" si="0"/>
        <v>0.2</v>
      </c>
      <c r="L36" s="57"/>
      <c r="M36" s="57">
        <f>(H36-E36)/E36</f>
        <v>0.17073170731707318</v>
      </c>
    </row>
    <row r="37" spans="2:13" x14ac:dyDescent="0.25">
      <c r="B37" s="4">
        <v>10</v>
      </c>
      <c r="C37" s="5">
        <v>35</v>
      </c>
      <c r="D37" s="5">
        <v>8</v>
      </c>
      <c r="E37" s="21"/>
      <c r="F37" s="5"/>
      <c r="G37" s="5">
        <v>9</v>
      </c>
      <c r="H37" s="25"/>
      <c r="I37" s="10"/>
      <c r="K37" s="57">
        <f t="shared" si="0"/>
        <v>0.125</v>
      </c>
      <c r="L37" s="57"/>
      <c r="M37" s="57"/>
    </row>
    <row r="38" spans="2:13" x14ac:dyDescent="0.25">
      <c r="B38" s="6"/>
      <c r="C38" s="2">
        <v>36</v>
      </c>
      <c r="D38" s="2">
        <v>12</v>
      </c>
      <c r="E38" s="22"/>
      <c r="G38" s="2">
        <v>13</v>
      </c>
      <c r="H38" s="26"/>
      <c r="I38" s="11"/>
      <c r="K38" s="57">
        <f t="shared" si="0"/>
        <v>8.3333333333333329E-2</v>
      </c>
      <c r="L38" s="57"/>
      <c r="M38" s="57"/>
    </row>
    <row r="39" spans="2:13" x14ac:dyDescent="0.25">
      <c r="B39" s="6"/>
      <c r="C39" s="2">
        <v>37</v>
      </c>
      <c r="D39" s="2">
        <v>8</v>
      </c>
      <c r="E39" s="22"/>
      <c r="G39" s="2">
        <v>10</v>
      </c>
      <c r="H39" s="26"/>
      <c r="I39" s="11"/>
      <c r="K39" s="57">
        <f t="shared" si="0"/>
        <v>0.25</v>
      </c>
      <c r="L39" s="57"/>
      <c r="M39" s="57"/>
    </row>
    <row r="40" spans="2:13" x14ac:dyDescent="0.25">
      <c r="B40" s="6"/>
      <c r="C40" s="2">
        <v>38</v>
      </c>
      <c r="D40" s="2">
        <v>8</v>
      </c>
      <c r="E40" s="22"/>
      <c r="G40" s="2">
        <v>9</v>
      </c>
      <c r="H40" s="26"/>
      <c r="I40" s="11"/>
      <c r="K40" s="57">
        <f t="shared" si="0"/>
        <v>0.125</v>
      </c>
      <c r="L40" s="57"/>
      <c r="M40" s="57"/>
    </row>
    <row r="41" spans="2:13" ht="15.75" thickBot="1" x14ac:dyDescent="0.3">
      <c r="B41" s="7"/>
      <c r="C41" s="8">
        <v>39</v>
      </c>
      <c r="D41" s="8">
        <v>4</v>
      </c>
      <c r="E41" s="23">
        <f>SUM(D37:D41)</f>
        <v>40</v>
      </c>
      <c r="F41" s="8">
        <v>1</v>
      </c>
      <c r="G41" s="8">
        <v>5</v>
      </c>
      <c r="H41" s="27">
        <f>SUM(G37:G41)</f>
        <v>46</v>
      </c>
      <c r="I41" s="12">
        <v>1.25</v>
      </c>
      <c r="K41" s="57">
        <f t="shared" si="0"/>
        <v>0.25</v>
      </c>
      <c r="L41" s="57"/>
      <c r="M41" s="57">
        <f>(H41-E41)/E41</f>
        <v>0.15</v>
      </c>
    </row>
    <row r="42" spans="2:13" x14ac:dyDescent="0.25">
      <c r="C42" s="3" t="s">
        <v>0</v>
      </c>
      <c r="D42" s="3">
        <f t="shared" ref="D42:I42" si="1">SUM(D3:D41)</f>
        <v>396</v>
      </c>
      <c r="E42" s="3">
        <f t="shared" si="1"/>
        <v>396</v>
      </c>
      <c r="F42" s="3">
        <f t="shared" si="1"/>
        <v>10</v>
      </c>
      <c r="G42" s="3">
        <f t="shared" si="1"/>
        <v>443</v>
      </c>
      <c r="H42" s="3">
        <f t="shared" si="1"/>
        <v>443</v>
      </c>
      <c r="I42" s="3">
        <f t="shared" si="1"/>
        <v>12</v>
      </c>
    </row>
  </sheetData>
  <conditionalFormatting sqref="K3:L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3"/>
  <sheetViews>
    <sheetView zoomScale="81" zoomScaleNormal="81" workbookViewId="0">
      <selection activeCell="N4" sqref="N4"/>
    </sheetView>
  </sheetViews>
  <sheetFormatPr defaultRowHeight="15" x14ac:dyDescent="0.25"/>
  <cols>
    <col min="2" max="2" width="8.42578125" style="2" bestFit="1" customWidth="1"/>
    <col min="3" max="3" width="11" style="2" bestFit="1" customWidth="1"/>
    <col min="4" max="4" width="13.7109375" style="2" customWidth="1"/>
    <col min="5" max="5" width="13.7109375" style="2" bestFit="1" customWidth="1"/>
    <col min="6" max="6" width="14.42578125" style="2" customWidth="1"/>
    <col min="9" max="9" width="28.7109375" bestFit="1" customWidth="1"/>
    <col min="10" max="10" width="20" bestFit="1" customWidth="1"/>
    <col min="11" max="11" width="13.85546875" bestFit="1" customWidth="1"/>
    <col min="12" max="12" width="15.28515625" customWidth="1"/>
  </cols>
  <sheetData>
    <row r="2" spans="2:12" ht="15.75" thickBot="1" x14ac:dyDescent="0.3">
      <c r="B2" s="58" t="s">
        <v>35</v>
      </c>
      <c r="C2" s="58"/>
      <c r="D2" s="58"/>
      <c r="E2" s="58"/>
      <c r="F2" s="58"/>
    </row>
    <row r="3" spans="2:12" ht="34.15" customHeight="1" x14ac:dyDescent="0.25">
      <c r="B3" s="40" t="s">
        <v>1</v>
      </c>
      <c r="C3" s="40" t="s">
        <v>2</v>
      </c>
      <c r="D3" s="41" t="s">
        <v>5</v>
      </c>
      <c r="E3" s="42" t="s">
        <v>6</v>
      </c>
      <c r="F3" s="43" t="s">
        <v>8</v>
      </c>
      <c r="I3" s="19" t="s">
        <v>21</v>
      </c>
    </row>
    <row r="4" spans="2:12" x14ac:dyDescent="0.25">
      <c r="B4" s="44">
        <v>1</v>
      </c>
      <c r="C4" s="45">
        <v>1</v>
      </c>
      <c r="D4" s="45">
        <v>10</v>
      </c>
      <c r="E4" s="46">
        <f>D4</f>
        <v>10</v>
      </c>
      <c r="F4" s="47">
        <v>1</v>
      </c>
      <c r="I4" s="28" t="s">
        <v>27</v>
      </c>
      <c r="J4" s="28">
        <v>4</v>
      </c>
    </row>
    <row r="5" spans="2:12" x14ac:dyDescent="0.25">
      <c r="B5" s="48"/>
      <c r="C5" s="2">
        <v>2</v>
      </c>
      <c r="D5" s="2">
        <v>12</v>
      </c>
      <c r="E5" s="22">
        <f>D5+E4</f>
        <v>22</v>
      </c>
      <c r="F5" s="49"/>
      <c r="I5" s="28" t="s">
        <v>29</v>
      </c>
      <c r="J5" s="28">
        <v>8</v>
      </c>
    </row>
    <row r="6" spans="2:12" x14ac:dyDescent="0.25">
      <c r="B6" s="48"/>
      <c r="C6" s="2">
        <v>3</v>
      </c>
      <c r="D6" s="2">
        <v>12</v>
      </c>
      <c r="E6" s="22">
        <f t="shared" ref="E6:E42" si="0">D6+E5</f>
        <v>34</v>
      </c>
      <c r="F6" s="49"/>
      <c r="I6" s="28" t="s">
        <v>22</v>
      </c>
      <c r="J6" s="28">
        <v>2</v>
      </c>
    </row>
    <row r="7" spans="2:12" ht="15.75" thickBot="1" x14ac:dyDescent="0.3">
      <c r="B7" s="48"/>
      <c r="C7" s="2">
        <v>4</v>
      </c>
      <c r="D7" s="2">
        <v>6</v>
      </c>
      <c r="E7" s="22">
        <f t="shared" si="0"/>
        <v>40</v>
      </c>
      <c r="F7" s="49"/>
      <c r="I7" s="28" t="s">
        <v>23</v>
      </c>
      <c r="J7" s="28">
        <v>26</v>
      </c>
    </row>
    <row r="8" spans="2:12" x14ac:dyDescent="0.25">
      <c r="B8" s="4">
        <v>2</v>
      </c>
      <c r="C8" s="5">
        <v>5</v>
      </c>
      <c r="D8" s="5">
        <v>23</v>
      </c>
      <c r="E8" s="21">
        <f>D8</f>
        <v>23</v>
      </c>
      <c r="F8" s="53">
        <v>1.2</v>
      </c>
      <c r="I8" s="28" t="s">
        <v>24</v>
      </c>
      <c r="J8" s="28">
        <v>52</v>
      </c>
    </row>
    <row r="9" spans="2:12" ht="15.75" thickBot="1" x14ac:dyDescent="0.3">
      <c r="B9" s="7"/>
      <c r="C9" s="8">
        <v>6</v>
      </c>
      <c r="D9" s="8">
        <v>21</v>
      </c>
      <c r="E9" s="23">
        <f t="shared" si="0"/>
        <v>44</v>
      </c>
      <c r="F9" s="54"/>
      <c r="I9" s="28" t="s">
        <v>25</v>
      </c>
      <c r="J9" s="28">
        <v>312</v>
      </c>
    </row>
    <row r="10" spans="2:12" x14ac:dyDescent="0.25">
      <c r="B10" s="4">
        <v>3</v>
      </c>
      <c r="C10" s="5">
        <v>7</v>
      </c>
      <c r="D10" s="5">
        <v>6</v>
      </c>
      <c r="E10" s="21">
        <f>D10</f>
        <v>6</v>
      </c>
      <c r="F10" s="53">
        <v>1.2</v>
      </c>
    </row>
    <row r="11" spans="2:12" x14ac:dyDescent="0.25">
      <c r="B11" s="6"/>
      <c r="C11" s="2">
        <v>8</v>
      </c>
      <c r="D11" s="2">
        <v>12</v>
      </c>
      <c r="E11" s="22">
        <f t="shared" si="0"/>
        <v>18</v>
      </c>
      <c r="F11" s="55"/>
    </row>
    <row r="12" spans="2:12" x14ac:dyDescent="0.25">
      <c r="B12" s="6"/>
      <c r="C12" s="2">
        <v>9</v>
      </c>
      <c r="D12" s="2">
        <v>22</v>
      </c>
      <c r="E12" s="22">
        <f t="shared" si="0"/>
        <v>40</v>
      </c>
      <c r="F12" s="55"/>
      <c r="J12" s="1" t="s">
        <v>9</v>
      </c>
      <c r="K12" s="1" t="s">
        <v>28</v>
      </c>
      <c r="L12" s="38" t="s">
        <v>33</v>
      </c>
    </row>
    <row r="13" spans="2:12" ht="15.75" thickBot="1" x14ac:dyDescent="0.3">
      <c r="B13" s="7"/>
      <c r="C13" s="8">
        <v>10</v>
      </c>
      <c r="D13" s="8">
        <v>5</v>
      </c>
      <c r="E13" s="31">
        <f t="shared" si="0"/>
        <v>45</v>
      </c>
      <c r="F13" s="54"/>
      <c r="I13" t="s">
        <v>10</v>
      </c>
      <c r="J13" s="37">
        <v>41</v>
      </c>
      <c r="K13" s="39">
        <v>50</v>
      </c>
      <c r="L13" s="33">
        <v>45</v>
      </c>
    </row>
    <row r="14" spans="2:12" x14ac:dyDescent="0.25">
      <c r="B14" s="4">
        <v>4</v>
      </c>
      <c r="C14" s="5">
        <v>11</v>
      </c>
      <c r="D14" s="5">
        <v>20</v>
      </c>
      <c r="E14" s="21">
        <f>D14</f>
        <v>20</v>
      </c>
      <c r="F14" s="53">
        <v>1.2</v>
      </c>
      <c r="I14" t="s">
        <v>11</v>
      </c>
      <c r="J14" s="15">
        <v>10</v>
      </c>
      <c r="K14">
        <v>12</v>
      </c>
      <c r="L14">
        <f>F43</f>
        <v>12.999999999999998</v>
      </c>
    </row>
    <row r="15" spans="2:12" x14ac:dyDescent="0.25">
      <c r="B15" s="6"/>
      <c r="C15" s="2">
        <v>12</v>
      </c>
      <c r="D15" s="2">
        <v>19</v>
      </c>
      <c r="E15" s="22">
        <f t="shared" si="0"/>
        <v>39</v>
      </c>
      <c r="F15" s="55"/>
      <c r="I15" t="s">
        <v>12</v>
      </c>
      <c r="J15" s="15">
        <f>10+0.5+1</f>
        <v>11.5</v>
      </c>
      <c r="K15">
        <f>K14+0.5+1</f>
        <v>13.5</v>
      </c>
      <c r="L15">
        <f>L14+0.5+1</f>
        <v>14.499999999999998</v>
      </c>
    </row>
    <row r="16" spans="2:12" ht="15.75" thickBot="1" x14ac:dyDescent="0.3">
      <c r="B16" s="7"/>
      <c r="C16" s="8">
        <v>13</v>
      </c>
      <c r="D16" s="8">
        <v>6</v>
      </c>
      <c r="E16" s="31">
        <f t="shared" si="0"/>
        <v>45</v>
      </c>
      <c r="F16" s="54"/>
      <c r="I16" t="s">
        <v>13</v>
      </c>
      <c r="J16" s="15">
        <v>396</v>
      </c>
      <c r="K16">
        <v>443</v>
      </c>
      <c r="L16">
        <v>443</v>
      </c>
    </row>
    <row r="17" spans="2:12" x14ac:dyDescent="0.25">
      <c r="B17" s="4">
        <v>5</v>
      </c>
      <c r="C17" s="5">
        <v>14</v>
      </c>
      <c r="D17" s="5">
        <v>19</v>
      </c>
      <c r="E17" s="21">
        <f>D17</f>
        <v>19</v>
      </c>
      <c r="F17" s="53">
        <v>1.2</v>
      </c>
      <c r="I17" t="s">
        <v>14</v>
      </c>
      <c r="J17" s="15" t="s">
        <v>30</v>
      </c>
      <c r="K17" s="15" t="s">
        <v>31</v>
      </c>
      <c r="L17" s="56" t="s">
        <v>34</v>
      </c>
    </row>
    <row r="18" spans="2:12" x14ac:dyDescent="0.25">
      <c r="B18" s="6"/>
      <c r="C18" s="2">
        <v>15</v>
      </c>
      <c r="D18" s="2">
        <v>11</v>
      </c>
      <c r="E18" s="22">
        <f t="shared" si="0"/>
        <v>30</v>
      </c>
      <c r="F18" s="55"/>
      <c r="I18" t="s">
        <v>15</v>
      </c>
      <c r="J18" s="16">
        <f>480*60/J13</f>
        <v>702.43902439024396</v>
      </c>
      <c r="K18" s="16">
        <f>480*60/K13</f>
        <v>576</v>
      </c>
      <c r="L18" s="16">
        <f>480*60/L13</f>
        <v>640</v>
      </c>
    </row>
    <row r="19" spans="2:12" x14ac:dyDescent="0.25">
      <c r="B19" s="6"/>
      <c r="C19" s="2">
        <v>16</v>
      </c>
      <c r="D19" s="2">
        <v>4</v>
      </c>
      <c r="E19" s="22">
        <f t="shared" si="0"/>
        <v>34</v>
      </c>
      <c r="F19" s="55"/>
      <c r="I19" t="s">
        <v>16</v>
      </c>
      <c r="J19" s="16">
        <f>J18*$J$4</f>
        <v>2809.7560975609758</v>
      </c>
      <c r="K19" s="16">
        <f>K18*$J$4</f>
        <v>2304</v>
      </c>
      <c r="L19" s="16">
        <f>L18*$J$4</f>
        <v>2560</v>
      </c>
    </row>
    <row r="20" spans="2:12" ht="15.75" thickBot="1" x14ac:dyDescent="0.3">
      <c r="B20" s="7"/>
      <c r="C20" s="8">
        <v>17</v>
      </c>
      <c r="D20" s="8">
        <v>5</v>
      </c>
      <c r="E20" s="23">
        <f t="shared" si="0"/>
        <v>39</v>
      </c>
      <c r="F20" s="54"/>
      <c r="I20" t="s">
        <v>17</v>
      </c>
      <c r="J20" s="16">
        <f>J19*$J$6</f>
        <v>5619.5121951219517</v>
      </c>
      <c r="K20" s="16">
        <f>K19*$J$6</f>
        <v>4608</v>
      </c>
      <c r="L20" s="16">
        <f>L19*$J$6</f>
        <v>5120</v>
      </c>
    </row>
    <row r="21" spans="2:12" x14ac:dyDescent="0.25">
      <c r="B21" s="4">
        <v>6</v>
      </c>
      <c r="C21" s="5">
        <v>18</v>
      </c>
      <c r="D21" s="5">
        <v>21</v>
      </c>
      <c r="E21" s="21">
        <f>D21</f>
        <v>21</v>
      </c>
      <c r="F21" s="53">
        <v>1.2</v>
      </c>
      <c r="I21" s="33" t="s">
        <v>18</v>
      </c>
      <c r="J21" s="34">
        <f>J20*$J$9</f>
        <v>1753287.8048780488</v>
      </c>
      <c r="K21" s="34">
        <f>K20*$J$9</f>
        <v>1437696</v>
      </c>
      <c r="L21" s="34">
        <f>L20*$J$9</f>
        <v>1597440</v>
      </c>
    </row>
    <row r="22" spans="2:12" x14ac:dyDescent="0.25">
      <c r="B22" s="6"/>
      <c r="C22" s="2">
        <v>19</v>
      </c>
      <c r="D22" s="2">
        <v>14</v>
      </c>
      <c r="E22" s="22">
        <f t="shared" si="0"/>
        <v>35</v>
      </c>
      <c r="F22" s="55"/>
      <c r="I22" t="s">
        <v>19</v>
      </c>
      <c r="J22" s="18">
        <f>J16/(J13*J14)</f>
        <v>0.96585365853658534</v>
      </c>
      <c r="K22" s="18">
        <f>K16/(K13*K14)</f>
        <v>0.73833333333333329</v>
      </c>
      <c r="L22" s="18">
        <f>L16/(L13*L14)</f>
        <v>0.75726495726495746</v>
      </c>
    </row>
    <row r="23" spans="2:12" ht="15.75" thickBot="1" x14ac:dyDescent="0.3">
      <c r="B23" s="7"/>
      <c r="C23" s="8">
        <v>20</v>
      </c>
      <c r="D23" s="8">
        <v>9</v>
      </c>
      <c r="E23" s="23">
        <f t="shared" si="0"/>
        <v>44</v>
      </c>
      <c r="F23" s="54"/>
      <c r="I23" s="33" t="s">
        <v>20</v>
      </c>
      <c r="J23" s="35">
        <f>J16/(J13*J15)</f>
        <v>0.83987274655355248</v>
      </c>
      <c r="K23" s="35">
        <f>K16/(K13*K15)</f>
        <v>0.65629629629629627</v>
      </c>
      <c r="L23" s="35">
        <f>L16/(L13*L15)</f>
        <v>0.67892720306513421</v>
      </c>
    </row>
    <row r="24" spans="2:12" x14ac:dyDescent="0.25">
      <c r="B24" s="4">
        <v>7</v>
      </c>
      <c r="C24" s="5">
        <v>21</v>
      </c>
      <c r="D24" s="5">
        <v>6</v>
      </c>
      <c r="E24" s="21">
        <f>D24</f>
        <v>6</v>
      </c>
      <c r="F24" s="50">
        <v>1.2</v>
      </c>
      <c r="I24" t="s">
        <v>32</v>
      </c>
      <c r="J24" s="36">
        <f>100%-J23</f>
        <v>0.16012725344644752</v>
      </c>
      <c r="K24" s="36">
        <f>100%-K23</f>
        <v>0.34370370370370373</v>
      </c>
      <c r="L24" s="36">
        <f>100%-L23</f>
        <v>0.32107279693486579</v>
      </c>
    </row>
    <row r="25" spans="2:12" x14ac:dyDescent="0.25">
      <c r="B25" s="6"/>
      <c r="C25" s="2">
        <v>22</v>
      </c>
      <c r="D25" s="2">
        <v>22</v>
      </c>
      <c r="E25" s="22">
        <f t="shared" si="0"/>
        <v>28</v>
      </c>
      <c r="F25" s="52"/>
    </row>
    <row r="26" spans="2:12" ht="15.75" thickBot="1" x14ac:dyDescent="0.3">
      <c r="B26" s="7"/>
      <c r="C26" s="8">
        <v>23</v>
      </c>
      <c r="D26" s="8">
        <v>11</v>
      </c>
      <c r="E26" s="23">
        <f t="shared" si="0"/>
        <v>39</v>
      </c>
      <c r="F26" s="51"/>
    </row>
    <row r="27" spans="2:12" x14ac:dyDescent="0.25">
      <c r="B27" s="4">
        <v>8</v>
      </c>
      <c r="C27" s="5">
        <v>24</v>
      </c>
      <c r="D27" s="5">
        <v>10</v>
      </c>
      <c r="E27" s="21">
        <f>D27</f>
        <v>10</v>
      </c>
      <c r="F27" s="50">
        <v>1.2</v>
      </c>
    </row>
    <row r="28" spans="2:12" x14ac:dyDescent="0.25">
      <c r="B28" s="6"/>
      <c r="C28" s="2">
        <v>25</v>
      </c>
      <c r="D28" s="2">
        <v>6</v>
      </c>
      <c r="E28" s="22">
        <f t="shared" si="0"/>
        <v>16</v>
      </c>
      <c r="F28" s="52"/>
    </row>
    <row r="29" spans="2:12" x14ac:dyDescent="0.25">
      <c r="B29" s="6"/>
      <c r="C29" s="2">
        <v>26</v>
      </c>
      <c r="D29" s="2">
        <v>9</v>
      </c>
      <c r="E29" s="22">
        <f t="shared" si="0"/>
        <v>25</v>
      </c>
      <c r="F29" s="52"/>
    </row>
    <row r="30" spans="2:12" ht="15.75" thickBot="1" x14ac:dyDescent="0.3">
      <c r="B30" s="7"/>
      <c r="C30" s="8">
        <v>27</v>
      </c>
      <c r="D30" s="8">
        <v>13</v>
      </c>
      <c r="E30" s="23">
        <f t="shared" si="0"/>
        <v>38</v>
      </c>
      <c r="F30" s="51"/>
    </row>
    <row r="31" spans="2:12" x14ac:dyDescent="0.25">
      <c r="B31" s="4">
        <v>9</v>
      </c>
      <c r="C31" s="5">
        <v>28</v>
      </c>
      <c r="D31" s="5">
        <v>10</v>
      </c>
      <c r="E31" s="21">
        <f>D31</f>
        <v>10</v>
      </c>
      <c r="F31" s="50">
        <v>1.2</v>
      </c>
    </row>
    <row r="32" spans="2:12" x14ac:dyDescent="0.25">
      <c r="B32" s="6"/>
      <c r="C32" s="2">
        <v>29</v>
      </c>
      <c r="D32" s="2">
        <v>5</v>
      </c>
      <c r="E32" s="22">
        <f t="shared" si="0"/>
        <v>15</v>
      </c>
      <c r="F32" s="52"/>
    </row>
    <row r="33" spans="2:6" x14ac:dyDescent="0.25">
      <c r="B33" s="6"/>
      <c r="C33" s="2">
        <v>30</v>
      </c>
      <c r="D33" s="2">
        <v>6</v>
      </c>
      <c r="E33" s="22">
        <f t="shared" si="0"/>
        <v>21</v>
      </c>
      <c r="F33" s="52"/>
    </row>
    <row r="34" spans="2:6" x14ac:dyDescent="0.25">
      <c r="B34" s="6"/>
      <c r="C34" s="2">
        <v>31</v>
      </c>
      <c r="D34" s="2">
        <v>9</v>
      </c>
      <c r="E34" s="22">
        <f t="shared" si="0"/>
        <v>30</v>
      </c>
      <c r="F34" s="52"/>
    </row>
    <row r="35" spans="2:6" ht="15.75" thickBot="1" x14ac:dyDescent="0.3">
      <c r="B35" s="7"/>
      <c r="C35" s="8">
        <v>32</v>
      </c>
      <c r="D35" s="8">
        <v>15</v>
      </c>
      <c r="E35" s="31">
        <f t="shared" si="0"/>
        <v>45</v>
      </c>
      <c r="F35" s="51"/>
    </row>
    <row r="36" spans="2:6" x14ac:dyDescent="0.25">
      <c r="B36" s="4">
        <v>10</v>
      </c>
      <c r="C36" s="5">
        <v>33</v>
      </c>
      <c r="D36" s="5">
        <v>12</v>
      </c>
      <c r="E36" s="21">
        <f>D36</f>
        <v>12</v>
      </c>
      <c r="F36" s="50">
        <v>1.2</v>
      </c>
    </row>
    <row r="37" spans="2:6" x14ac:dyDescent="0.25">
      <c r="B37" s="6"/>
      <c r="C37" s="2">
        <v>34</v>
      </c>
      <c r="D37" s="2">
        <v>6</v>
      </c>
      <c r="E37" s="22">
        <f t="shared" si="0"/>
        <v>18</v>
      </c>
      <c r="F37" s="52"/>
    </row>
    <row r="38" spans="2:6" x14ac:dyDescent="0.25">
      <c r="B38" s="6"/>
      <c r="C38" s="2">
        <v>35</v>
      </c>
      <c r="D38" s="2">
        <v>9</v>
      </c>
      <c r="E38" s="22">
        <f t="shared" si="0"/>
        <v>27</v>
      </c>
      <c r="F38" s="52"/>
    </row>
    <row r="39" spans="2:6" ht="15.75" thickBot="1" x14ac:dyDescent="0.3">
      <c r="B39" s="7"/>
      <c r="C39" s="8">
        <v>36</v>
      </c>
      <c r="D39" s="8">
        <v>13</v>
      </c>
      <c r="E39" s="23">
        <f t="shared" si="0"/>
        <v>40</v>
      </c>
      <c r="F39" s="51"/>
    </row>
    <row r="40" spans="2:6" x14ac:dyDescent="0.25">
      <c r="B40" s="4">
        <v>11</v>
      </c>
      <c r="C40" s="5">
        <v>37</v>
      </c>
      <c r="D40" s="5">
        <v>10</v>
      </c>
      <c r="E40" s="21">
        <f>D40</f>
        <v>10</v>
      </c>
      <c r="F40" s="50">
        <v>1.2</v>
      </c>
    </row>
    <row r="41" spans="2:6" x14ac:dyDescent="0.25">
      <c r="B41" s="6"/>
      <c r="C41" s="2">
        <v>38</v>
      </c>
      <c r="D41" s="2">
        <v>9</v>
      </c>
      <c r="E41" s="22">
        <f t="shared" si="0"/>
        <v>19</v>
      </c>
      <c r="F41" s="52"/>
    </row>
    <row r="42" spans="2:6" ht="15.75" thickBot="1" x14ac:dyDescent="0.3">
      <c r="B42" s="7"/>
      <c r="C42" s="8">
        <v>39</v>
      </c>
      <c r="D42" s="8">
        <v>5</v>
      </c>
      <c r="E42" s="23">
        <f t="shared" si="0"/>
        <v>24</v>
      </c>
      <c r="F42" s="51"/>
    </row>
    <row r="43" spans="2:6" x14ac:dyDescent="0.25">
      <c r="C43" s="3" t="s">
        <v>0</v>
      </c>
      <c r="D43" s="3">
        <f t="shared" ref="D43:F43" si="1">SUM(D4:D42)</f>
        <v>443</v>
      </c>
      <c r="E43" s="3"/>
      <c r="F43" s="3">
        <f t="shared" si="1"/>
        <v>12.999999999999998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 3</vt:lpstr>
      <vt:lpstr>Exhibit 3 - Planned Vs. Actual</vt:lpstr>
      <vt:lpstr>Exhibit 3 - Proposal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2023-01-31T03:52:25Z</dcterms:modified>
</cp:coreProperties>
</file>