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F7810000-C3A2-4234-BD71-123BC8EA1338}" xr6:coauthVersionLast="47" xr6:coauthVersionMax="47" xr10:uidLastSave="{00000000-0000-0000-0000-000000000000}"/>
  <bookViews>
    <workbookView xWindow="-28920" yWindow="-120" windowWidth="29040" windowHeight="15840" activeTab="5" xr2:uid="{00000000-000D-0000-FFFF-FFFF00000000}"/>
  </bookViews>
  <sheets>
    <sheet name="Project Description" sheetId="1" r:id="rId1"/>
    <sheet name="Project Crash Data" sheetId="2" r:id="rId2"/>
    <sheet name="Sheet1" sheetId="4" r:id="rId3"/>
    <sheet name="Project Description (2)" sheetId="5" r:id="rId4"/>
    <sheet name="Project Description (3)" sheetId="6" r:id="rId5"/>
    <sheet name="Expected-Duration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D22" i="2"/>
  <c r="F21" i="2"/>
  <c r="G21" i="2" s="1"/>
  <c r="H21" i="2" s="1"/>
  <c r="I21" i="2" s="1"/>
  <c r="J21" i="2" s="1"/>
  <c r="K21" i="2" s="1"/>
  <c r="F20" i="2"/>
  <c r="G20" i="2" s="1"/>
  <c r="H20" i="2" s="1"/>
  <c r="I20" i="2" s="1"/>
  <c r="J20" i="2" s="1"/>
  <c r="K20" i="2" s="1"/>
  <c r="E21" i="2"/>
  <c r="E20" i="2"/>
  <c r="E19" i="2"/>
  <c r="F19" i="2" s="1"/>
  <c r="G19" i="2" s="1"/>
  <c r="H19" i="2" s="1"/>
  <c r="I19" i="2" s="1"/>
  <c r="J19" i="2" s="1"/>
  <c r="K19" i="2" s="1"/>
  <c r="E18" i="2"/>
  <c r="F18" i="2" s="1"/>
  <c r="G18" i="2" s="1"/>
  <c r="H18" i="2" s="1"/>
  <c r="I18" i="2" s="1"/>
  <c r="J18" i="2" s="1"/>
  <c r="K18" i="2" s="1"/>
  <c r="E17" i="2"/>
  <c r="F17" i="2" s="1"/>
  <c r="G17" i="2" s="1"/>
  <c r="H17" i="2" s="1"/>
  <c r="I17" i="2" s="1"/>
  <c r="J17" i="2" s="1"/>
  <c r="K17" i="2" s="1"/>
  <c r="E16" i="2"/>
  <c r="E22" i="2" s="1"/>
  <c r="G3" i="2"/>
  <c r="G4" i="2"/>
  <c r="G5" i="2"/>
  <c r="G6" i="2"/>
  <c r="G7" i="2"/>
  <c r="H7" i="2" s="1"/>
  <c r="G8" i="2"/>
  <c r="G9" i="2"/>
  <c r="G10" i="2"/>
  <c r="G11" i="2"/>
  <c r="G12" i="2"/>
  <c r="G2" i="2"/>
  <c r="F3" i="2"/>
  <c r="F4" i="2"/>
  <c r="H23" i="2" s="1"/>
  <c r="F5" i="2"/>
  <c r="G23" i="2" s="1"/>
  <c r="F6" i="2"/>
  <c r="K23" i="2" s="1"/>
  <c r="F7" i="2"/>
  <c r="E23" i="2" s="1"/>
  <c r="E24" i="2" s="1"/>
  <c r="F8" i="2"/>
  <c r="F9" i="2"/>
  <c r="F11" i="2"/>
  <c r="J23" i="2" s="1"/>
  <c r="F12" i="2"/>
  <c r="I23" i="2" s="1"/>
  <c r="M19" i="7"/>
  <c r="F3" i="1"/>
  <c r="J14" i="6"/>
  <c r="D3" i="7"/>
  <c r="C5" i="7" s="1"/>
  <c r="D5" i="7" s="1"/>
  <c r="D3" i="6"/>
  <c r="C5" i="6" s="1"/>
  <c r="D5" i="6" s="1"/>
  <c r="E4" i="1"/>
  <c r="S3" i="5"/>
  <c r="R5" i="5" s="1"/>
  <c r="S5" i="5" s="1"/>
  <c r="E3" i="1"/>
  <c r="N3" i="5"/>
  <c r="M4" i="5" s="1"/>
  <c r="N4" i="5" s="1"/>
  <c r="I3" i="5"/>
  <c r="H5" i="5" s="1"/>
  <c r="I5" i="5" s="1"/>
  <c r="D3" i="5"/>
  <c r="C5" i="5" s="1"/>
  <c r="D5" i="5" s="1"/>
  <c r="C6" i="5" l="1"/>
  <c r="D6" i="5" s="1"/>
  <c r="C4" i="5"/>
  <c r="D4" i="5" s="1"/>
  <c r="M5" i="5"/>
  <c r="N5" i="5" s="1"/>
  <c r="M6" i="5" s="1"/>
  <c r="N6" i="5" s="1"/>
  <c r="F16" i="2"/>
  <c r="G16" i="2" s="1"/>
  <c r="G22" i="2"/>
  <c r="H16" i="2"/>
  <c r="F22" i="2"/>
  <c r="F23" i="2"/>
  <c r="F24" i="2" s="1"/>
  <c r="G24" i="2" s="1"/>
  <c r="H24" i="2" s="1"/>
  <c r="I24" i="2" s="1"/>
  <c r="J24" i="2" s="1"/>
  <c r="K24" i="2" s="1"/>
  <c r="C6" i="7"/>
  <c r="D6" i="7" s="1"/>
  <c r="C4" i="7"/>
  <c r="D4" i="7" s="1"/>
  <c r="C6" i="6"/>
  <c r="D6" i="6" s="1"/>
  <c r="C4" i="6"/>
  <c r="D4" i="6" s="1"/>
  <c r="R6" i="5"/>
  <c r="S6" i="5" s="1"/>
  <c r="R4" i="5"/>
  <c r="S4" i="5" s="1"/>
  <c r="M11" i="5"/>
  <c r="N11" i="5" s="1"/>
  <c r="H6" i="5"/>
  <c r="I6" i="5" s="1"/>
  <c r="H4" i="5"/>
  <c r="I4" i="5" s="1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C11" i="5" l="1"/>
  <c r="D11" i="5" s="1"/>
  <c r="C9" i="5"/>
  <c r="D9" i="5" s="1"/>
  <c r="C7" i="5"/>
  <c r="D7" i="5" s="1"/>
  <c r="C10" i="5" s="1"/>
  <c r="D10" i="5" s="1"/>
  <c r="H22" i="2"/>
  <c r="I16" i="2"/>
  <c r="C11" i="7"/>
  <c r="D11" i="7" s="1"/>
  <c r="C9" i="7"/>
  <c r="D9" i="7" s="1"/>
  <c r="C7" i="7"/>
  <c r="D7" i="7" s="1"/>
  <c r="C10" i="7" s="1"/>
  <c r="D10" i="7" s="1"/>
  <c r="C7" i="6"/>
  <c r="D7" i="6" s="1"/>
  <c r="C10" i="6" s="1"/>
  <c r="D10" i="6" s="1"/>
  <c r="C9" i="6"/>
  <c r="D9" i="6" s="1"/>
  <c r="C11" i="6"/>
  <c r="D11" i="6" s="1"/>
  <c r="R11" i="5"/>
  <c r="S11" i="5" s="1"/>
  <c r="R9" i="5"/>
  <c r="S9" i="5" s="1"/>
  <c r="R7" i="5"/>
  <c r="S7" i="5" s="1"/>
  <c r="R10" i="5" s="1"/>
  <c r="S10" i="5" s="1"/>
  <c r="M9" i="5"/>
  <c r="N9" i="5" s="1"/>
  <c r="M7" i="5"/>
  <c r="N7" i="5" s="1"/>
  <c r="H11" i="5"/>
  <c r="I11" i="5" s="1"/>
  <c r="H9" i="5"/>
  <c r="I9" i="5" s="1"/>
  <c r="H7" i="5"/>
  <c r="I7" i="5" s="1"/>
  <c r="H10" i="5" s="1"/>
  <c r="I10" i="5" s="1"/>
  <c r="E13" i="4"/>
  <c r="C8" i="5" l="1"/>
  <c r="J16" i="2"/>
  <c r="I22" i="2"/>
  <c r="C8" i="6"/>
  <c r="C8" i="7"/>
  <c r="D8" i="7" s="1"/>
  <c r="D8" i="6"/>
  <c r="C12" i="6" s="1"/>
  <c r="D12" i="6" s="1"/>
  <c r="C13" i="6" s="1"/>
  <c r="D13" i="6" s="1"/>
  <c r="F13" i="6" s="1"/>
  <c r="R8" i="5"/>
  <c r="M8" i="5"/>
  <c r="M10" i="5"/>
  <c r="N10" i="5" s="1"/>
  <c r="H8" i="5"/>
  <c r="D13" i="2"/>
  <c r="B13" i="2"/>
  <c r="F4" i="1"/>
  <c r="F5" i="1"/>
  <c r="F6" i="1"/>
  <c r="F7" i="1"/>
  <c r="F8" i="1"/>
  <c r="F9" i="1"/>
  <c r="F10" i="1"/>
  <c r="F11" i="1"/>
  <c r="F12" i="1"/>
  <c r="F13" i="1"/>
  <c r="E5" i="1"/>
  <c r="E6" i="1"/>
  <c r="E7" i="1"/>
  <c r="E8" i="1"/>
  <c r="E9" i="1"/>
  <c r="E10" i="1"/>
  <c r="E11" i="1"/>
  <c r="E12" i="1"/>
  <c r="E13" i="1"/>
  <c r="E14" i="1" l="1"/>
  <c r="C12" i="7"/>
  <c r="D12" i="7" s="1"/>
  <c r="C13" i="7" s="1"/>
  <c r="D13" i="7" s="1"/>
  <c r="D8" i="5"/>
  <c r="C12" i="5"/>
  <c r="D12" i="5" s="1"/>
  <c r="C13" i="5" s="1"/>
  <c r="D13" i="5" s="1"/>
  <c r="K16" i="2"/>
  <c r="K22" i="2" s="1"/>
  <c r="J22" i="2"/>
  <c r="E13" i="6"/>
  <c r="H13" i="6"/>
  <c r="S8" i="5"/>
  <c r="R12" i="5"/>
  <c r="S12" i="5" s="1"/>
  <c r="R13" i="5" s="1"/>
  <c r="S13" i="5" s="1"/>
  <c r="N8" i="5"/>
  <c r="M12" i="5"/>
  <c r="N12" i="5" s="1"/>
  <c r="M13" i="5" s="1"/>
  <c r="N13" i="5" s="1"/>
  <c r="I8" i="5"/>
  <c r="H12" i="5"/>
  <c r="I12" i="5" s="1"/>
  <c r="H13" i="5" s="1"/>
  <c r="I13" i="5" s="1"/>
  <c r="F13" i="7" l="1"/>
  <c r="E17" i="7"/>
  <c r="L19" i="7"/>
  <c r="F12" i="6"/>
  <c r="G13" i="6"/>
  <c r="N22" i="7" l="1"/>
  <c r="N23" i="7"/>
  <c r="N24" i="7"/>
  <c r="N25" i="7"/>
  <c r="N26" i="7"/>
  <c r="N27" i="7"/>
  <c r="N28" i="7"/>
  <c r="N29" i="7"/>
  <c r="N19" i="7"/>
  <c r="N20" i="7"/>
  <c r="N21" i="7"/>
  <c r="E13" i="7"/>
  <c r="H13" i="7"/>
  <c r="E12" i="6"/>
  <c r="H12" i="6"/>
  <c r="F12" i="7" l="1"/>
  <c r="G13" i="7"/>
  <c r="G12" i="6"/>
  <c r="F8" i="6"/>
  <c r="F9" i="6"/>
  <c r="F11" i="6"/>
  <c r="F10" i="6"/>
  <c r="H12" i="7" l="1"/>
  <c r="E12" i="7"/>
  <c r="E11" i="6"/>
  <c r="H11" i="6"/>
  <c r="E9" i="6"/>
  <c r="G9" i="6" s="1"/>
  <c r="H9" i="6"/>
  <c r="E8" i="6"/>
  <c r="G8" i="6" s="1"/>
  <c r="H8" i="6"/>
  <c r="E10" i="6"/>
  <c r="H10" i="6"/>
  <c r="F11" i="7" l="1"/>
  <c r="F10" i="7"/>
  <c r="F8" i="7"/>
  <c r="G12" i="7"/>
  <c r="F9" i="7"/>
  <c r="F7" i="6"/>
  <c r="G10" i="6"/>
  <c r="G11" i="6"/>
  <c r="F4" i="6"/>
  <c r="H9" i="7" l="1"/>
  <c r="E9" i="7"/>
  <c r="G9" i="7" s="1"/>
  <c r="H8" i="7"/>
  <c r="E8" i="7"/>
  <c r="G8" i="7" s="1"/>
  <c r="H10" i="7"/>
  <c r="E10" i="7"/>
  <c r="E11" i="7"/>
  <c r="H11" i="7"/>
  <c r="H4" i="6"/>
  <c r="E4" i="6"/>
  <c r="E7" i="6"/>
  <c r="H7" i="6"/>
  <c r="G10" i="7" l="1"/>
  <c r="F7" i="7"/>
  <c r="G11" i="7"/>
  <c r="F4" i="7"/>
  <c r="F6" i="6"/>
  <c r="G7" i="6"/>
  <c r="G4" i="6"/>
  <c r="E4" i="7" l="1"/>
  <c r="G4" i="7" s="1"/>
  <c r="H4" i="7"/>
  <c r="E7" i="7"/>
  <c r="H7" i="7"/>
  <c r="E6" i="6"/>
  <c r="H6" i="6"/>
  <c r="G7" i="7" l="1"/>
  <c r="F6" i="7"/>
  <c r="F5" i="6"/>
  <c r="H5" i="6" s="1"/>
  <c r="G6" i="6"/>
  <c r="H6" i="7" l="1"/>
  <c r="E6" i="7"/>
  <c r="E5" i="6"/>
  <c r="F5" i="7" l="1"/>
  <c r="G6" i="7"/>
  <c r="G5" i="6"/>
  <c r="F3" i="6"/>
  <c r="E5" i="7" l="1"/>
  <c r="H5" i="7"/>
  <c r="E3" i="6"/>
  <c r="G3" i="6" s="1"/>
  <c r="H3" i="6"/>
  <c r="G5" i="7" l="1"/>
  <c r="F3" i="7"/>
  <c r="E3" i="7" l="1"/>
  <c r="G3" i="7" s="1"/>
  <c r="H3" i="7"/>
</calcChain>
</file>

<file path=xl/sharedStrings.xml><?xml version="1.0" encoding="utf-8"?>
<sst xmlns="http://schemas.openxmlformats.org/spreadsheetml/2006/main" count="194" uniqueCount="52">
  <si>
    <t>Task</t>
  </si>
  <si>
    <t>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</si>
  <si>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</si>
  <si>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</si>
  <si>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</si>
  <si>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</si>
  <si>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</si>
  <si>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</si>
  <si>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</si>
  <si>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</si>
  <si>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</si>
  <si>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</si>
  <si>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Most Optimistic</t>
  </si>
  <si>
    <t>Most Likely</t>
  </si>
  <si>
    <t>Most Pessimistic</t>
  </si>
  <si>
    <t>Expected Time</t>
  </si>
  <si>
    <t>Variance</t>
  </si>
  <si>
    <t>Normal Costs</t>
  </si>
  <si>
    <t>Crash Costs</t>
  </si>
  <si>
    <t>Crash Time</t>
  </si>
  <si>
    <t>Duration</t>
  </si>
  <si>
    <t>Early Start</t>
  </si>
  <si>
    <t>Early Finish</t>
  </si>
  <si>
    <t>Late Start</t>
  </si>
  <si>
    <t>Late Finish</t>
  </si>
  <si>
    <t>LS-ES</t>
  </si>
  <si>
    <t>LF-EF</t>
  </si>
  <si>
    <t>critical</t>
  </si>
  <si>
    <t>Path</t>
  </si>
  <si>
    <t>A-C-D-E-F-J-K</t>
  </si>
  <si>
    <t>Target Deadline (X)</t>
  </si>
  <si>
    <t>Mean</t>
  </si>
  <si>
    <t>St. Dev.</t>
  </si>
  <si>
    <t>Probability</t>
  </si>
  <si>
    <t>Marginal Cost ($ per week)</t>
  </si>
  <si>
    <t>No. of weeks crashable</t>
  </si>
  <si>
    <t>Paths</t>
  </si>
  <si>
    <t>ABIJK</t>
  </si>
  <si>
    <t>ABFJK</t>
  </si>
  <si>
    <t>ACDGJK</t>
  </si>
  <si>
    <t>ACDEHJK</t>
  </si>
  <si>
    <t>ACDEFJK</t>
  </si>
  <si>
    <t>ACHJK</t>
  </si>
  <si>
    <t>F(0.84W)</t>
  </si>
  <si>
    <t>F(0.16)+H(0.16)</t>
  </si>
  <si>
    <t>Cost</t>
  </si>
  <si>
    <t>Total Proj. Cost</t>
  </si>
  <si>
    <t>D(3)</t>
  </si>
  <si>
    <t>C(2)</t>
  </si>
  <si>
    <t>K(1)</t>
  </si>
  <si>
    <t>J(1)</t>
  </si>
  <si>
    <t>E(1)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</si>
</sst>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&quot;$&quot;* #,##0_-;\-&quot;$&quot;* #,##0_-;_-&quot;$&quot;* &quot;-&quot;??_-;_-@_-"/>
    <numFmt numFmtId="166" formatCode="0.000"/>
    <numFmt numFmtId="167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Gill Sans MT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3" fontId="1" fillId="0" borderId="0" xfId="0" applyNumberFormat="1" applyFont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5" fillId="2" borderId="0" xfId="0" applyNumberFormat="1" applyFont="1" applyFill="1"/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66" fontId="0" fillId="0" borderId="0" xfId="0" applyNumberFormat="1"/>
    <xf numFmtId="166" fontId="4" fillId="0" borderId="0" xfId="0" applyNumberFormat="1" applyFont="1"/>
    <xf numFmtId="9" fontId="0" fillId="0" borderId="0" xfId="2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9" fontId="4" fillId="3" borderId="0" xfId="2" applyFont="1" applyFill="1"/>
    <xf numFmtId="0" fontId="4" fillId="2" borderId="0" xfId="0" applyFont="1" applyFill="1"/>
    <xf numFmtId="0" fontId="4" fillId="0" borderId="0" xfId="0" applyFont="1"/>
    <xf numFmtId="44" fontId="4" fillId="2" borderId="0" xfId="1" applyFont="1" applyFill="1"/>
    <xf numFmtId="44" fontId="4" fillId="0" borderId="0" xfId="1" applyFont="1"/>
    <xf numFmtId="0" fontId="5" fillId="0" borderId="0" xfId="0" applyFont="1" applyAlignment="1">
      <alignment horizontal="center"/>
    </xf>
    <xf numFmtId="2" fontId="0" fillId="4" borderId="0" xfId="0" applyNumberFormat="1" applyFill="1"/>
    <xf numFmtId="167" fontId="1" fillId="0" borderId="0" xfId="0" applyNumberFormat="1" applyFont="1" applyAlignment="1">
      <alignment horizontal="center"/>
    </xf>
    <xf numFmtId="164" fontId="0" fillId="0" borderId="0" xfId="0" applyNumberFormat="1"/>
    <xf numFmtId="0" fontId="5" fillId="0" borderId="0" xfId="0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'Project Crash Data'!$C$32</c:f>
              <c:strCache>
                <c:ptCount val="1"/>
                <c:pt idx="0">
                  <c:v>Total Proj.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Crash Data'!$D$31:$K$31</c:f>
              <c:numCache>
                <c:formatCode>General</c:formatCode>
                <c:ptCount val="8"/>
                <c:pt idx="0">
                  <c:v>40</c:v>
                </c:pt>
                <c:pt idx="1">
                  <c:v>39.159999999999997</c:v>
                </c:pt>
                <c:pt idx="2">
                  <c:v>39</c:v>
                </c:pt>
                <c:pt idx="3">
                  <c:v>36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</c:numCache>
            </c:numRef>
          </c:xVal>
          <c:yVal>
            <c:numRef>
              <c:f>'Project Crash Data'!$D$32:$K$32</c:f>
              <c:numCache>
                <c:formatCode>General</c:formatCode>
                <c:ptCount val="8"/>
                <c:pt idx="0">
                  <c:v>205000</c:v>
                </c:pt>
                <c:pt idx="1">
                  <c:v>207520</c:v>
                </c:pt>
                <c:pt idx="2">
                  <c:v>208400</c:v>
                </c:pt>
                <c:pt idx="3">
                  <c:v>228400</c:v>
                </c:pt>
                <c:pt idx="4">
                  <c:v>243400</c:v>
                </c:pt>
                <c:pt idx="5">
                  <c:v>253400</c:v>
                </c:pt>
                <c:pt idx="6">
                  <c:v>263400</c:v>
                </c:pt>
                <c:pt idx="7">
                  <c:v>273400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E-4BDF-900E-94468303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54640"/>
        <c:axId val="347052976"/>
      </c:scatterChart>
      <c:valAx>
        <c:axId val="34705464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52976"/>
        <c:crosses val="autoZero"/>
        <c:crossBetween val="midCat"/>
      </c:valAx>
      <c:valAx>
        <c:axId val="347052976"/>
        <c:scaling>
          <c:orientation val="minMax"/>
          <c:min val="20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5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15</xdr:row>
      <xdr:rowOff>60959</xdr:rowOff>
    </xdr:from>
    <xdr:to>
      <xdr:col>6</xdr:col>
      <xdr:colOff>561111</xdr:colOff>
      <xdr:row>31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2621279"/>
          <a:ext cx="5018811" cy="2880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147927</xdr:colOff>
      <xdr:row>34</xdr:row>
      <xdr:rowOff>165388</xdr:rowOff>
    </xdr:from>
    <xdr:to>
      <xdr:col>7</xdr:col>
      <xdr:colOff>126279</xdr:colOff>
      <xdr:row>51</xdr:row>
      <xdr:rowOff>140710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16509</xdr:rowOff>
    </xdr:from>
    <xdr:to>
      <xdr:col>7</xdr:col>
      <xdr:colOff>525551</xdr:colOff>
      <xdr:row>30</xdr:row>
      <xdr:rowOff>154940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8759"/>
          <a:ext cx="5091201" cy="2900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0</xdr:row>
      <xdr:rowOff>50800</xdr:rowOff>
    </xdr:from>
    <xdr:to>
      <xdr:col>18</xdr:col>
      <xdr:colOff>671601</xdr:colOff>
      <xdr:row>16</xdr:row>
      <xdr:rowOff>5081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50800"/>
          <a:ext cx="5091201" cy="2900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450850</xdr:colOff>
      <xdr:row>0</xdr:row>
      <xdr:rowOff>95250</xdr:rowOff>
    </xdr:from>
    <xdr:to>
      <xdr:col>18</xdr:col>
      <xdr:colOff>182651</xdr:colOff>
      <xdr:row>16</xdr:row>
      <xdr:rowOff>49531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8450" y="95250"/>
          <a:ext cx="5091201" cy="2900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"/>
  <sheetViews>
    <sheetView workbookViewId="0">
      <selection activeCell="F2" sqref="F2:F13"/>
    </sheetView>
  </sheetViews>
  <sheetFormatPr defaultRowHeight="15" x14ac:dyDescent="0.25"/>
  <cols>
    <col min="1" max="1" width="8.85546875" style="1"/>
    <col min="2" max="2" width="14" bestFit="1" customWidth="1"/>
    <col min="3" max="3" width="10.140625" bestFit="1" customWidth="1"/>
    <col min="4" max="4" width="14.5703125" bestFit="1" customWidth="1"/>
    <col min="5" max="5" width="12.85546875" bestFit="1" customWidth="1"/>
    <col min="6" max="6" width="8.140625" bestFit="1" customWidth="1"/>
  </cols>
  <sheetData>
    <row r="2" spans="1:6" x14ac:dyDescent="0.25">
      <c r="A2" s="1" t="s">
        <v>0</v>
      </c>
      <c r="B2" t="s">
        <v>12</v>
      </c>
      <c r="C2" t="s">
        <v>13</v>
      </c>
      <c r="D2" t="s">
        <v>14</v>
      </c>
      <c r="E2" t="s">
        <v>15</v>
      </c>
      <c r="F2" s="14" t="s">
        <v>16</v>
      </c>
    </row>
    <row r="3" spans="1:6" x14ac:dyDescent="0.25">
      <c r="A3" s="1" t="s">
        <v>2</v>
      </c>
      <c r="B3">
        <v>2</v>
      </c>
      <c r="C3">
        <v>3</v>
      </c>
      <c r="D3">
        <v>4</v>
      </c>
      <c r="E3" s="2">
        <f>(B3+4*C3+D3)/6</f>
        <v>3</v>
      </c>
      <c r="F3" s="15">
        <f>(D3-B3)^2/36</f>
        <v>0.1111111111111111</v>
      </c>
    </row>
    <row r="4" spans="1:6" x14ac:dyDescent="0.25">
      <c r="A4" s="1" t="s">
        <v>3</v>
      </c>
      <c r="B4">
        <v>4</v>
      </c>
      <c r="C4">
        <v>7</v>
      </c>
      <c r="D4">
        <v>10</v>
      </c>
      <c r="E4" s="2">
        <f>(B4+4*C4+D4)/6</f>
        <v>7</v>
      </c>
      <c r="F4" s="15">
        <f t="shared" ref="F4:F13" si="0">(D4-B4)^2/36</f>
        <v>1</v>
      </c>
    </row>
    <row r="5" spans="1:6" x14ac:dyDescent="0.25">
      <c r="A5" s="1" t="s">
        <v>4</v>
      </c>
      <c r="B5">
        <v>5</v>
      </c>
      <c r="C5">
        <v>6</v>
      </c>
      <c r="D5">
        <v>9</v>
      </c>
      <c r="E5" s="2">
        <f t="shared" ref="E5:E13" si="1">(B5+4*C5+D5)/6</f>
        <v>6.333333333333333</v>
      </c>
      <c r="F5" s="15">
        <f t="shared" si="0"/>
        <v>0.44444444444444442</v>
      </c>
    </row>
    <row r="6" spans="1:6" x14ac:dyDescent="0.25">
      <c r="A6" s="1" t="s">
        <v>5</v>
      </c>
      <c r="B6">
        <v>6</v>
      </c>
      <c r="C6">
        <v>7</v>
      </c>
      <c r="D6">
        <v>16</v>
      </c>
      <c r="E6" s="2">
        <f t="shared" si="1"/>
        <v>8.3333333333333339</v>
      </c>
      <c r="F6" s="16">
        <f t="shared" si="0"/>
        <v>2.7777777777777777</v>
      </c>
    </row>
    <row r="7" spans="1:6" x14ac:dyDescent="0.25">
      <c r="A7" s="1" t="s">
        <v>6</v>
      </c>
      <c r="B7">
        <v>7</v>
      </c>
      <c r="C7">
        <v>9</v>
      </c>
      <c r="D7">
        <v>10</v>
      </c>
      <c r="E7" s="2">
        <f t="shared" si="1"/>
        <v>8.8333333333333339</v>
      </c>
      <c r="F7" s="15">
        <f t="shared" si="0"/>
        <v>0.25</v>
      </c>
    </row>
    <row r="8" spans="1:6" x14ac:dyDescent="0.25">
      <c r="A8" s="1" t="s">
        <v>7</v>
      </c>
      <c r="B8">
        <v>4</v>
      </c>
      <c r="C8">
        <v>5</v>
      </c>
      <c r="D8">
        <v>6</v>
      </c>
      <c r="E8" s="2">
        <f t="shared" si="1"/>
        <v>5</v>
      </c>
      <c r="F8" s="15">
        <f t="shared" si="0"/>
        <v>0.1111111111111111</v>
      </c>
    </row>
    <row r="9" spans="1:6" x14ac:dyDescent="0.25">
      <c r="A9" s="1" t="s">
        <v>8</v>
      </c>
      <c r="B9">
        <v>3</v>
      </c>
      <c r="C9">
        <v>6</v>
      </c>
      <c r="D9">
        <v>10</v>
      </c>
      <c r="E9" s="2">
        <f t="shared" si="1"/>
        <v>6.166666666666667</v>
      </c>
      <c r="F9" s="16">
        <f t="shared" si="0"/>
        <v>1.3611111111111112</v>
      </c>
    </row>
    <row r="10" spans="1:6" x14ac:dyDescent="0.25">
      <c r="A10" s="1" t="s">
        <v>9</v>
      </c>
      <c r="B10">
        <v>2</v>
      </c>
      <c r="C10">
        <v>4</v>
      </c>
      <c r="D10">
        <v>7</v>
      </c>
      <c r="E10" s="2">
        <f t="shared" si="1"/>
        <v>4.166666666666667</v>
      </c>
      <c r="F10" s="15">
        <f t="shared" si="0"/>
        <v>0.69444444444444442</v>
      </c>
    </row>
    <row r="11" spans="1:6" x14ac:dyDescent="0.25">
      <c r="A11" s="1" t="s">
        <v>10</v>
      </c>
      <c r="B11">
        <v>2</v>
      </c>
      <c r="C11">
        <v>2</v>
      </c>
      <c r="D11">
        <v>2</v>
      </c>
      <c r="E11" s="2">
        <f t="shared" si="1"/>
        <v>2</v>
      </c>
      <c r="F11" s="15">
        <f t="shared" si="0"/>
        <v>0</v>
      </c>
    </row>
    <row r="12" spans="1:6" x14ac:dyDescent="0.25">
      <c r="A12" s="1" t="s">
        <v>11</v>
      </c>
      <c r="B12">
        <v>3</v>
      </c>
      <c r="C12">
        <v>4</v>
      </c>
      <c r="D12">
        <v>14</v>
      </c>
      <c r="E12" s="2">
        <f t="shared" si="1"/>
        <v>5.5</v>
      </c>
      <c r="F12" s="16">
        <f t="shared" si="0"/>
        <v>3.3611111111111112</v>
      </c>
    </row>
    <row r="13" spans="1:6" x14ac:dyDescent="0.25">
      <c r="A13" s="1" t="s">
        <v>1</v>
      </c>
      <c r="B13">
        <v>2</v>
      </c>
      <c r="C13">
        <v>3</v>
      </c>
      <c r="D13">
        <v>4</v>
      </c>
      <c r="E13" s="2">
        <f t="shared" si="1"/>
        <v>3</v>
      </c>
      <c r="F13" s="15">
        <f t="shared" si="0"/>
        <v>0.1111111111111111</v>
      </c>
    </row>
    <row r="14" spans="1:6" x14ac:dyDescent="0.25">
      <c r="E14" s="2">
        <f>SUM(E3:E13)</f>
        <v>59.333333333333329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topLeftCell="A11" zoomScale="88" zoomScaleNormal="88" workbookViewId="0">
      <selection activeCell="O44" sqref="O44"/>
    </sheetView>
  </sheetViews>
  <sheetFormatPr defaultRowHeight="15" x14ac:dyDescent="0.25"/>
  <cols>
    <col min="2" max="2" width="12" bestFit="1" customWidth="1"/>
    <col min="3" max="3" width="12.85546875" bestFit="1" customWidth="1"/>
    <col min="4" max="4" width="10.42578125" bestFit="1" customWidth="1"/>
    <col min="5" max="5" width="11.42578125" style="1" bestFit="1" customWidth="1"/>
    <col min="6" max="6" width="23.42578125" bestFit="1" customWidth="1"/>
    <col min="7" max="7" width="13.42578125" customWidth="1"/>
    <col min="8" max="11" width="11.42578125" bestFit="1" customWidth="1"/>
  </cols>
  <sheetData>
    <row r="1" spans="1:11" x14ac:dyDescent="0.25">
      <c r="A1" s="1" t="s">
        <v>0</v>
      </c>
      <c r="B1" t="s">
        <v>17</v>
      </c>
      <c r="C1" s="1" t="s">
        <v>15</v>
      </c>
      <c r="D1" t="s">
        <v>18</v>
      </c>
      <c r="E1" s="1" t="s">
        <v>19</v>
      </c>
      <c r="F1" s="24" t="s">
        <v>34</v>
      </c>
      <c r="G1" s="1" t="s">
        <v>35</v>
      </c>
    </row>
    <row r="2" spans="1:11" ht="17.25" x14ac:dyDescent="0.25">
      <c r="A2" s="1" t="s">
        <v>2</v>
      </c>
      <c r="B2" s="5">
        <v>10000</v>
      </c>
      <c r="C2" s="7">
        <v>3</v>
      </c>
      <c r="D2" s="6">
        <v>10000</v>
      </c>
      <c r="E2" s="1">
        <v>3</v>
      </c>
      <c r="F2" s="25"/>
      <c r="G2" s="2">
        <f>C2-E2</f>
        <v>0</v>
      </c>
    </row>
    <row r="3" spans="1:11" ht="17.25" x14ac:dyDescent="0.25">
      <c r="A3" s="1" t="s">
        <v>3</v>
      </c>
      <c r="B3" s="5">
        <v>20000</v>
      </c>
      <c r="C3" s="7">
        <v>7</v>
      </c>
      <c r="D3" s="6">
        <v>25000</v>
      </c>
      <c r="E3" s="1">
        <v>6</v>
      </c>
      <c r="F3" s="26">
        <f>(D3-B3)/(C3-E3)</f>
        <v>5000</v>
      </c>
      <c r="G3" s="2">
        <f t="shared" ref="G3:G12" si="0">C3-E3</f>
        <v>1</v>
      </c>
    </row>
    <row r="4" spans="1:11" ht="17.25" x14ac:dyDescent="0.25">
      <c r="A4" s="1" t="s">
        <v>4</v>
      </c>
      <c r="B4" s="5">
        <v>15000</v>
      </c>
      <c r="C4" s="7">
        <v>7</v>
      </c>
      <c r="D4" s="6">
        <v>30000</v>
      </c>
      <c r="E4" s="1">
        <v>5</v>
      </c>
      <c r="F4" s="26">
        <f t="shared" ref="F4:F12" si="1">(D4-B4)/(C4-E4)</f>
        <v>7500</v>
      </c>
      <c r="G4" s="2">
        <f t="shared" si="0"/>
        <v>2</v>
      </c>
      <c r="H4">
        <v>0</v>
      </c>
    </row>
    <row r="5" spans="1:11" ht="17.25" x14ac:dyDescent="0.25">
      <c r="A5" s="1" t="s">
        <v>5</v>
      </c>
      <c r="B5" s="5">
        <v>45000</v>
      </c>
      <c r="C5" s="7">
        <v>9</v>
      </c>
      <c r="D5" s="6">
        <v>65000</v>
      </c>
      <c r="E5" s="1">
        <v>6</v>
      </c>
      <c r="F5" s="26">
        <f t="shared" si="1"/>
        <v>6666.666666666667</v>
      </c>
      <c r="G5" s="2">
        <f t="shared" si="0"/>
        <v>3</v>
      </c>
      <c r="H5">
        <v>0</v>
      </c>
    </row>
    <row r="6" spans="1:11" ht="17.25" x14ac:dyDescent="0.25">
      <c r="A6" s="1" t="s">
        <v>6</v>
      </c>
      <c r="B6" s="5">
        <v>10000</v>
      </c>
      <c r="C6" s="7">
        <v>9</v>
      </c>
      <c r="D6" s="6">
        <v>20000</v>
      </c>
      <c r="E6" s="1">
        <v>8</v>
      </c>
      <c r="F6" s="26">
        <f t="shared" si="1"/>
        <v>10000</v>
      </c>
      <c r="G6" s="2">
        <f t="shared" si="0"/>
        <v>1</v>
      </c>
    </row>
    <row r="7" spans="1:11" ht="17.25" x14ac:dyDescent="0.25">
      <c r="A7" s="1" t="s">
        <v>7</v>
      </c>
      <c r="B7" s="5">
        <v>15000</v>
      </c>
      <c r="C7" s="7">
        <v>5</v>
      </c>
      <c r="D7" s="6">
        <v>18000</v>
      </c>
      <c r="E7" s="1">
        <v>4</v>
      </c>
      <c r="F7" s="26">
        <f t="shared" si="1"/>
        <v>3000</v>
      </c>
      <c r="G7" s="28">
        <f t="shared" si="0"/>
        <v>1</v>
      </c>
      <c r="H7" s="2">
        <f>G7-0.84</f>
        <v>0.16000000000000003</v>
      </c>
      <c r="I7">
        <v>0</v>
      </c>
    </row>
    <row r="8" spans="1:11" ht="17.25" x14ac:dyDescent="0.25">
      <c r="A8" s="1" t="s">
        <v>8</v>
      </c>
      <c r="B8" s="5">
        <v>20000</v>
      </c>
      <c r="C8" s="7">
        <v>7</v>
      </c>
      <c r="D8" s="6">
        <v>30000</v>
      </c>
      <c r="E8" s="1">
        <v>4</v>
      </c>
      <c r="F8" s="26">
        <f t="shared" si="1"/>
        <v>3333.3333333333335</v>
      </c>
      <c r="G8" s="2">
        <f t="shared" si="0"/>
        <v>3</v>
      </c>
    </row>
    <row r="9" spans="1:11" ht="17.25" x14ac:dyDescent="0.25">
      <c r="A9" s="1" t="s">
        <v>9</v>
      </c>
      <c r="B9" s="5">
        <v>10000</v>
      </c>
      <c r="C9" s="7">
        <v>5</v>
      </c>
      <c r="D9" s="6">
        <v>15000</v>
      </c>
      <c r="E9" s="1">
        <v>3</v>
      </c>
      <c r="F9" s="26">
        <f t="shared" si="1"/>
        <v>2500</v>
      </c>
      <c r="G9" s="2">
        <f t="shared" si="0"/>
        <v>2</v>
      </c>
      <c r="H9" s="2">
        <f>G9-0.16</f>
        <v>1.84</v>
      </c>
    </row>
    <row r="10" spans="1:11" ht="17.25" x14ac:dyDescent="0.25">
      <c r="A10" s="1" t="s">
        <v>10</v>
      </c>
      <c r="B10" s="5">
        <v>5000</v>
      </c>
      <c r="C10" s="7">
        <v>2</v>
      </c>
      <c r="D10" s="6">
        <v>5000</v>
      </c>
      <c r="E10" s="1">
        <v>2</v>
      </c>
      <c r="F10" s="25"/>
      <c r="G10" s="2">
        <f t="shared" si="0"/>
        <v>0</v>
      </c>
    </row>
    <row r="11" spans="1:11" ht="17.25" x14ac:dyDescent="0.25">
      <c r="A11" s="1" t="s">
        <v>11</v>
      </c>
      <c r="B11" s="5">
        <v>40000</v>
      </c>
      <c r="C11" s="7">
        <v>6</v>
      </c>
      <c r="D11" s="6">
        <v>50000</v>
      </c>
      <c r="E11" s="1">
        <v>5</v>
      </c>
      <c r="F11" s="26">
        <f t="shared" si="1"/>
        <v>10000</v>
      </c>
      <c r="G11" s="2">
        <f t="shared" si="0"/>
        <v>1</v>
      </c>
    </row>
    <row r="12" spans="1:11" ht="17.25" x14ac:dyDescent="0.25">
      <c r="A12" s="1" t="s">
        <v>1</v>
      </c>
      <c r="B12" s="5">
        <v>15000</v>
      </c>
      <c r="C12" s="7">
        <v>3</v>
      </c>
      <c r="D12" s="6">
        <v>25000</v>
      </c>
      <c r="E12" s="1">
        <v>2</v>
      </c>
      <c r="F12" s="26">
        <f t="shared" si="1"/>
        <v>10000</v>
      </c>
      <c r="G12" s="2">
        <f t="shared" si="0"/>
        <v>1</v>
      </c>
    </row>
    <row r="13" spans="1:11" x14ac:dyDescent="0.25">
      <c r="B13" s="4">
        <f>SUM(B2:B12)</f>
        <v>205000</v>
      </c>
      <c r="D13" s="4">
        <f>SUM(D2:D12)</f>
        <v>293000</v>
      </c>
    </row>
    <row r="15" spans="1:11" x14ac:dyDescent="0.25">
      <c r="C15" t="s">
        <v>36</v>
      </c>
      <c r="D15" t="s">
        <v>20</v>
      </c>
      <c r="E15" s="1" t="s">
        <v>43</v>
      </c>
      <c r="F15" t="s">
        <v>44</v>
      </c>
      <c r="G15" t="s">
        <v>47</v>
      </c>
      <c r="H15" t="s">
        <v>48</v>
      </c>
      <c r="I15" t="s">
        <v>49</v>
      </c>
      <c r="J15" t="s">
        <v>50</v>
      </c>
      <c r="K15" t="s">
        <v>51</v>
      </c>
    </row>
    <row r="16" spans="1:11" x14ac:dyDescent="0.25">
      <c r="C16" t="s">
        <v>37</v>
      </c>
      <c r="D16">
        <v>20.5</v>
      </c>
      <c r="E16" s="1">
        <f>D16</f>
        <v>20.5</v>
      </c>
      <c r="F16">
        <f>E16</f>
        <v>20.5</v>
      </c>
      <c r="G16">
        <f>F16</f>
        <v>20.5</v>
      </c>
      <c r="H16">
        <f>G16</f>
        <v>20.5</v>
      </c>
      <c r="I16">
        <f>H16-1</f>
        <v>19.5</v>
      </c>
      <c r="J16">
        <f>I16-1</f>
        <v>18.5</v>
      </c>
      <c r="K16">
        <f>J16</f>
        <v>18.5</v>
      </c>
    </row>
    <row r="17" spans="3:11" x14ac:dyDescent="0.25">
      <c r="C17" t="s">
        <v>38</v>
      </c>
      <c r="D17">
        <v>23.5</v>
      </c>
      <c r="E17" s="1">
        <f>D17-0.84</f>
        <v>22.66</v>
      </c>
      <c r="F17">
        <f>E17-0.16</f>
        <v>22.5</v>
      </c>
      <c r="G17">
        <f>F17</f>
        <v>22.5</v>
      </c>
      <c r="H17">
        <f>G17</f>
        <v>22.5</v>
      </c>
      <c r="I17">
        <f t="shared" ref="I17:J21" si="2">H17-1</f>
        <v>21.5</v>
      </c>
      <c r="J17">
        <f t="shared" si="2"/>
        <v>20.5</v>
      </c>
      <c r="K17">
        <f t="shared" ref="K17:K18" si="3">J17</f>
        <v>20.5</v>
      </c>
    </row>
    <row r="18" spans="3:11" x14ac:dyDescent="0.25">
      <c r="C18" t="s">
        <v>39</v>
      </c>
      <c r="D18">
        <v>32.33</v>
      </c>
      <c r="E18" s="1">
        <f>D18</f>
        <v>32.33</v>
      </c>
      <c r="F18">
        <f>E18</f>
        <v>32.33</v>
      </c>
      <c r="G18">
        <f>F18-3</f>
        <v>29.33</v>
      </c>
      <c r="H18">
        <f>G18-2</f>
        <v>27.33</v>
      </c>
      <c r="I18">
        <f t="shared" si="2"/>
        <v>26.33</v>
      </c>
      <c r="J18">
        <f t="shared" si="2"/>
        <v>25.33</v>
      </c>
      <c r="K18">
        <f t="shared" si="3"/>
        <v>25.33</v>
      </c>
    </row>
    <row r="19" spans="3:11" x14ac:dyDescent="0.25">
      <c r="C19" t="s">
        <v>40</v>
      </c>
      <c r="D19">
        <v>39.159999999999997</v>
      </c>
      <c r="E19" s="27">
        <f>D19</f>
        <v>39.159999999999997</v>
      </c>
      <c r="F19" s="31">
        <f>E19-0.16</f>
        <v>39</v>
      </c>
      <c r="G19" s="31">
        <f>F19-3</f>
        <v>36</v>
      </c>
      <c r="H19">
        <f>G19-2</f>
        <v>34</v>
      </c>
      <c r="I19">
        <f t="shared" si="2"/>
        <v>33</v>
      </c>
      <c r="J19">
        <f t="shared" si="2"/>
        <v>32</v>
      </c>
      <c r="K19">
        <f>J19-1</f>
        <v>31</v>
      </c>
    </row>
    <row r="20" spans="3:11" x14ac:dyDescent="0.25">
      <c r="C20" s="11" t="s">
        <v>41</v>
      </c>
      <c r="D20" s="23">
        <v>40</v>
      </c>
      <c r="E20" s="27">
        <f>D20-0.84</f>
        <v>39.159999999999997</v>
      </c>
      <c r="F20" s="31">
        <f>E20-0.16</f>
        <v>39</v>
      </c>
      <c r="G20" s="31">
        <f>F20-3</f>
        <v>36</v>
      </c>
      <c r="H20">
        <f>G20-2</f>
        <v>34</v>
      </c>
      <c r="I20">
        <f t="shared" si="2"/>
        <v>33</v>
      </c>
      <c r="J20">
        <f t="shared" si="2"/>
        <v>32</v>
      </c>
      <c r="K20">
        <f>J20-1</f>
        <v>31</v>
      </c>
    </row>
    <row r="21" spans="3:11" x14ac:dyDescent="0.25">
      <c r="C21" t="s">
        <v>42</v>
      </c>
      <c r="D21">
        <v>22</v>
      </c>
      <c r="E21" s="1">
        <f>D21</f>
        <v>22</v>
      </c>
      <c r="F21">
        <f>E21-0.16</f>
        <v>21.84</v>
      </c>
      <c r="G21">
        <f>F21</f>
        <v>21.84</v>
      </c>
      <c r="H21">
        <f>G21-2</f>
        <v>19.84</v>
      </c>
      <c r="I21">
        <f t="shared" si="2"/>
        <v>18.84</v>
      </c>
      <c r="J21">
        <f t="shared" si="2"/>
        <v>17.84</v>
      </c>
      <c r="K21">
        <f>J21</f>
        <v>17.84</v>
      </c>
    </row>
    <row r="22" spans="3:11" x14ac:dyDescent="0.25">
      <c r="C22" s="11" t="s">
        <v>20</v>
      </c>
      <c r="D22" s="11">
        <f t="shared" ref="D22:K22" si="4">MAX(D16:D21)</f>
        <v>40</v>
      </c>
      <c r="E22" s="11">
        <f t="shared" si="4"/>
        <v>39.159999999999997</v>
      </c>
      <c r="F22" s="11">
        <f t="shared" si="4"/>
        <v>39</v>
      </c>
      <c r="G22" s="11">
        <f t="shared" si="4"/>
        <v>36</v>
      </c>
      <c r="H22" s="11">
        <f t="shared" si="4"/>
        <v>34</v>
      </c>
      <c r="I22" s="11">
        <f t="shared" si="4"/>
        <v>33</v>
      </c>
      <c r="J22" s="11">
        <f t="shared" si="4"/>
        <v>32</v>
      </c>
      <c r="K22" s="11">
        <f t="shared" si="4"/>
        <v>31</v>
      </c>
    </row>
    <row r="23" spans="3:11" x14ac:dyDescent="0.25">
      <c r="C23" s="11" t="s">
        <v>45</v>
      </c>
      <c r="D23" s="11"/>
      <c r="E23" s="29">
        <f>0.84*F7</f>
        <v>2520</v>
      </c>
      <c r="F23" s="30">
        <f>0.16*F7+0.16*F9</f>
        <v>880</v>
      </c>
      <c r="G23" s="30">
        <f>3*F5</f>
        <v>20000</v>
      </c>
      <c r="H23" s="30">
        <f>2*F4</f>
        <v>15000</v>
      </c>
      <c r="I23" s="30">
        <f>1*F12</f>
        <v>10000</v>
      </c>
      <c r="J23" s="30">
        <f>1*F11</f>
        <v>10000</v>
      </c>
      <c r="K23" s="32">
        <f>F6</f>
        <v>10000</v>
      </c>
    </row>
    <row r="24" spans="3:11" x14ac:dyDescent="0.25">
      <c r="C24" s="11" t="s">
        <v>46</v>
      </c>
      <c r="D24" s="4">
        <v>205000</v>
      </c>
      <c r="E24" s="29">
        <f t="shared" ref="E24:K24" si="5">D24+E23</f>
        <v>207520</v>
      </c>
      <c r="F24" s="29">
        <f t="shared" si="5"/>
        <v>208400</v>
      </c>
      <c r="G24" s="29">
        <f t="shared" si="5"/>
        <v>228400</v>
      </c>
      <c r="H24" s="29">
        <f t="shared" si="5"/>
        <v>243400</v>
      </c>
      <c r="I24" s="29">
        <f t="shared" si="5"/>
        <v>253400</v>
      </c>
      <c r="J24" s="29">
        <f t="shared" si="5"/>
        <v>263400</v>
      </c>
      <c r="K24" s="29">
        <f t="shared" si="5"/>
        <v>273400</v>
      </c>
    </row>
    <row r="31" spans="3:11" x14ac:dyDescent="0.25">
      <c r="C31" t="s">
        <v>20</v>
      </c>
      <c r="D31">
        <v>40</v>
      </c>
      <c r="E31" s="1">
        <v>39.159999999999997</v>
      </c>
      <c r="F31">
        <v>39</v>
      </c>
      <c r="G31">
        <v>36</v>
      </c>
      <c r="H31">
        <v>34</v>
      </c>
      <c r="I31">
        <v>33</v>
      </c>
      <c r="J31">
        <v>32</v>
      </c>
      <c r="K31">
        <v>31</v>
      </c>
    </row>
    <row r="32" spans="3:11" x14ac:dyDescent="0.25">
      <c r="C32" t="s">
        <v>46</v>
      </c>
      <c r="D32">
        <v>205000</v>
      </c>
      <c r="E32" s="1">
        <v>207520</v>
      </c>
      <c r="F32">
        <v>208400</v>
      </c>
      <c r="G32">
        <v>228400</v>
      </c>
      <c r="H32">
        <v>243400</v>
      </c>
      <c r="I32">
        <v>253400</v>
      </c>
      <c r="J32">
        <v>263400</v>
      </c>
      <c r="K32">
        <v>273400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E21" sqref="E21"/>
    </sheetView>
  </sheetViews>
  <sheetFormatPr defaultRowHeight="15" x14ac:dyDescent="0.25"/>
  <cols>
    <col min="2" max="2" width="14" bestFit="1" customWidth="1"/>
    <col min="3" max="3" width="10.140625" bestFit="1" customWidth="1"/>
    <col min="4" max="4" width="14.5703125" bestFit="1" customWidth="1"/>
    <col min="5" max="5" width="12.85546875" bestFit="1" customWidth="1"/>
  </cols>
  <sheetData>
    <row r="1" spans="1:6" x14ac:dyDescent="0.25">
      <c r="A1" s="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s="1" t="s">
        <v>2</v>
      </c>
      <c r="B2">
        <v>2</v>
      </c>
      <c r="C2">
        <v>3</v>
      </c>
      <c r="D2">
        <v>4</v>
      </c>
      <c r="E2" s="2">
        <f t="shared" ref="E2:E12" si="0">(B2+4*C2+D2)/6</f>
        <v>3</v>
      </c>
      <c r="F2" s="3">
        <f t="shared" ref="F2:F12" si="1">(D2-B2)^2/36</f>
        <v>0.1111111111111111</v>
      </c>
    </row>
    <row r="3" spans="1:6" x14ac:dyDescent="0.25">
      <c r="A3" s="1" t="s">
        <v>3</v>
      </c>
      <c r="B3">
        <v>4</v>
      </c>
      <c r="C3">
        <v>7</v>
      </c>
      <c r="D3">
        <v>10</v>
      </c>
      <c r="E3" s="2">
        <f t="shared" si="0"/>
        <v>7</v>
      </c>
      <c r="F3" s="3">
        <f t="shared" si="1"/>
        <v>1</v>
      </c>
    </row>
    <row r="4" spans="1:6" x14ac:dyDescent="0.25">
      <c r="A4" s="1" t="s">
        <v>4</v>
      </c>
      <c r="B4">
        <v>5</v>
      </c>
      <c r="C4">
        <v>6</v>
      </c>
      <c r="D4">
        <v>9</v>
      </c>
      <c r="E4" s="2">
        <f t="shared" si="0"/>
        <v>6.333333333333333</v>
      </c>
      <c r="F4" s="3">
        <f t="shared" si="1"/>
        <v>0.44444444444444442</v>
      </c>
    </row>
    <row r="5" spans="1:6" x14ac:dyDescent="0.25">
      <c r="A5" s="1" t="s">
        <v>5</v>
      </c>
      <c r="B5">
        <v>6</v>
      </c>
      <c r="C5">
        <v>7</v>
      </c>
      <c r="D5">
        <v>16</v>
      </c>
      <c r="E5" s="2">
        <f t="shared" si="0"/>
        <v>8.3333333333333339</v>
      </c>
      <c r="F5" s="3">
        <f t="shared" si="1"/>
        <v>2.7777777777777777</v>
      </c>
    </row>
    <row r="6" spans="1:6" x14ac:dyDescent="0.25">
      <c r="A6" s="1" t="s">
        <v>6</v>
      </c>
      <c r="B6">
        <v>7</v>
      </c>
      <c r="C6">
        <v>9</v>
      </c>
      <c r="D6">
        <v>10</v>
      </c>
      <c r="E6" s="2">
        <f t="shared" si="0"/>
        <v>8.8333333333333339</v>
      </c>
      <c r="F6" s="3">
        <f t="shared" si="1"/>
        <v>0.25</v>
      </c>
    </row>
    <row r="7" spans="1:6" x14ac:dyDescent="0.25">
      <c r="A7" s="1" t="s">
        <v>7</v>
      </c>
      <c r="B7">
        <v>4</v>
      </c>
      <c r="C7">
        <v>5</v>
      </c>
      <c r="D7">
        <v>6</v>
      </c>
      <c r="E7" s="2">
        <f t="shared" si="0"/>
        <v>5</v>
      </c>
      <c r="F7" s="3">
        <f t="shared" si="1"/>
        <v>0.1111111111111111</v>
      </c>
    </row>
    <row r="8" spans="1:6" x14ac:dyDescent="0.25">
      <c r="A8" s="1" t="s">
        <v>8</v>
      </c>
      <c r="B8">
        <v>3</v>
      </c>
      <c r="C8">
        <v>6</v>
      </c>
      <c r="D8">
        <v>10</v>
      </c>
      <c r="E8" s="2">
        <f t="shared" si="0"/>
        <v>6.166666666666667</v>
      </c>
      <c r="F8" s="3">
        <f t="shared" si="1"/>
        <v>1.3611111111111112</v>
      </c>
    </row>
    <row r="9" spans="1:6" x14ac:dyDescent="0.25">
      <c r="A9" s="1" t="s">
        <v>9</v>
      </c>
      <c r="B9">
        <v>2</v>
      </c>
      <c r="C9">
        <v>4</v>
      </c>
      <c r="D9">
        <v>7</v>
      </c>
      <c r="E9" s="2">
        <f t="shared" si="0"/>
        <v>4.166666666666667</v>
      </c>
      <c r="F9" s="3">
        <f t="shared" si="1"/>
        <v>0.69444444444444442</v>
      </c>
    </row>
    <row r="10" spans="1:6" x14ac:dyDescent="0.25">
      <c r="A10" s="1" t="s">
        <v>10</v>
      </c>
      <c r="B10">
        <v>2</v>
      </c>
      <c r="C10">
        <v>2</v>
      </c>
      <c r="D10">
        <v>2</v>
      </c>
      <c r="E10" s="2">
        <f t="shared" si="0"/>
        <v>2</v>
      </c>
      <c r="F10" s="3">
        <f t="shared" si="1"/>
        <v>0</v>
      </c>
    </row>
    <row r="11" spans="1:6" x14ac:dyDescent="0.25">
      <c r="A11" s="1" t="s">
        <v>11</v>
      </c>
      <c r="B11">
        <v>3</v>
      </c>
      <c r="C11">
        <v>4</v>
      </c>
      <c r="D11">
        <v>14</v>
      </c>
      <c r="E11" s="2">
        <f t="shared" si="0"/>
        <v>5.5</v>
      </c>
      <c r="F11" s="3">
        <f t="shared" si="1"/>
        <v>3.3611111111111112</v>
      </c>
    </row>
    <row r="12" spans="1:6" x14ac:dyDescent="0.25">
      <c r="A12" s="1" t="s">
        <v>1</v>
      </c>
      <c r="B12">
        <v>2</v>
      </c>
      <c r="C12">
        <v>3</v>
      </c>
      <c r="D12">
        <v>4</v>
      </c>
      <c r="E12" s="2">
        <f t="shared" si="0"/>
        <v>3</v>
      </c>
      <c r="F12" s="3">
        <f t="shared" si="1"/>
        <v>0.1111111111111111</v>
      </c>
    </row>
    <row r="13" spans="1:6" x14ac:dyDescent="0.25">
      <c r="A13" s="1"/>
      <c r="E13" s="2">
        <f>SUM(E2:E12)</f>
        <v>59.333333333333329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14"/>
  <sheetViews>
    <sheetView workbookViewId="0">
      <selection activeCell="Q2" sqref="Q2:Q13"/>
    </sheetView>
  </sheetViews>
  <sheetFormatPr defaultRowHeight="15" x14ac:dyDescent="0.25"/>
  <cols>
    <col min="1" max="1" width="8.7109375" style="1"/>
    <col min="2" max="2" width="10.140625" style="1" bestFit="1" customWidth="1"/>
    <col min="3" max="3" width="9.28515625" bestFit="1" customWidth="1"/>
    <col min="4" max="4" width="10.140625" bestFit="1" customWidth="1"/>
    <col min="5" max="5" width="8.140625" bestFit="1" customWidth="1"/>
    <col min="6" max="6" width="8.7109375" style="1"/>
    <col min="7" max="7" width="10.140625" style="1" bestFit="1" customWidth="1"/>
    <col min="8" max="8" width="9.28515625" bestFit="1" customWidth="1"/>
    <col min="9" max="9" width="10.140625" bestFit="1" customWidth="1"/>
    <col min="11" max="11" width="8.7109375" style="1"/>
    <col min="12" max="12" width="10.140625" style="1" bestFit="1" customWidth="1"/>
    <col min="13" max="13" width="9.28515625" bestFit="1" customWidth="1"/>
    <col min="14" max="14" width="10.140625" bestFit="1" customWidth="1"/>
    <col min="16" max="16" width="8.7109375" style="1"/>
    <col min="17" max="17" width="10.140625" style="1" bestFit="1" customWidth="1"/>
    <col min="18" max="18" width="9.28515625" bestFit="1" customWidth="1"/>
    <col min="19" max="19" width="10.140625" bestFit="1" customWidth="1"/>
  </cols>
  <sheetData>
    <row r="2" spans="1:19" x14ac:dyDescent="0.25">
      <c r="A2" s="1" t="s">
        <v>0</v>
      </c>
      <c r="B2" s="1" t="s">
        <v>20</v>
      </c>
      <c r="C2" t="s">
        <v>21</v>
      </c>
      <c r="D2" t="s">
        <v>22</v>
      </c>
      <c r="F2" s="1" t="s">
        <v>0</v>
      </c>
      <c r="G2" s="1" t="s">
        <v>20</v>
      </c>
      <c r="H2" t="s">
        <v>21</v>
      </c>
      <c r="I2" t="s">
        <v>22</v>
      </c>
      <c r="K2" s="1" t="s">
        <v>0</v>
      </c>
      <c r="L2" s="1" t="s">
        <v>20</v>
      </c>
      <c r="M2" t="s">
        <v>21</v>
      </c>
      <c r="N2" t="s">
        <v>22</v>
      </c>
      <c r="P2" s="1" t="s">
        <v>0</v>
      </c>
      <c r="Q2" s="1" t="s">
        <v>15</v>
      </c>
      <c r="R2" t="s">
        <v>21</v>
      </c>
      <c r="S2" t="s">
        <v>22</v>
      </c>
    </row>
    <row r="3" spans="1:19" x14ac:dyDescent="0.25">
      <c r="A3" s="1" t="s">
        <v>2</v>
      </c>
      <c r="B3" s="1">
        <v>3</v>
      </c>
      <c r="C3">
        <v>0</v>
      </c>
      <c r="D3" s="2">
        <f>C3+B3</f>
        <v>3</v>
      </c>
      <c r="E3" s="3"/>
      <c r="F3" s="1" t="s">
        <v>2</v>
      </c>
      <c r="G3">
        <v>2</v>
      </c>
      <c r="H3">
        <v>0</v>
      </c>
      <c r="I3" s="2">
        <f>H3+G3</f>
        <v>2</v>
      </c>
      <c r="K3" s="1" t="s">
        <v>2</v>
      </c>
      <c r="L3">
        <v>4</v>
      </c>
      <c r="M3">
        <v>0</v>
      </c>
      <c r="N3" s="2">
        <f>M3+L3</f>
        <v>4</v>
      </c>
      <c r="P3" s="1" t="s">
        <v>2</v>
      </c>
      <c r="Q3">
        <v>3</v>
      </c>
      <c r="R3">
        <v>0</v>
      </c>
      <c r="S3" s="2">
        <f>R3+Q3</f>
        <v>3</v>
      </c>
    </row>
    <row r="4" spans="1:19" x14ac:dyDescent="0.25">
      <c r="A4" s="1" t="s">
        <v>3</v>
      </c>
      <c r="B4" s="1">
        <v>7</v>
      </c>
      <c r="C4" s="2">
        <f>D3</f>
        <v>3</v>
      </c>
      <c r="D4" s="2">
        <f>C4+B4</f>
        <v>10</v>
      </c>
      <c r="E4" s="3"/>
      <c r="F4" s="1" t="s">
        <v>3</v>
      </c>
      <c r="G4">
        <v>4</v>
      </c>
      <c r="H4" s="2">
        <f>I3</f>
        <v>2</v>
      </c>
      <c r="I4" s="2">
        <f>H4+G4</f>
        <v>6</v>
      </c>
      <c r="K4" s="1" t="s">
        <v>3</v>
      </c>
      <c r="L4">
        <v>10</v>
      </c>
      <c r="M4" s="2">
        <f>N3</f>
        <v>4</v>
      </c>
      <c r="N4" s="2">
        <f>M4+L4</f>
        <v>14</v>
      </c>
      <c r="P4" s="1" t="s">
        <v>3</v>
      </c>
      <c r="Q4">
        <v>7</v>
      </c>
      <c r="R4" s="2">
        <f>S3</f>
        <v>3</v>
      </c>
      <c r="S4" s="2">
        <f>R4+Q4</f>
        <v>10</v>
      </c>
    </row>
    <row r="5" spans="1:19" x14ac:dyDescent="0.25">
      <c r="A5" s="1" t="s">
        <v>4</v>
      </c>
      <c r="B5" s="1">
        <v>6</v>
      </c>
      <c r="C5" s="2">
        <f>D3</f>
        <v>3</v>
      </c>
      <c r="D5" s="2">
        <f>C5+B5</f>
        <v>9</v>
      </c>
      <c r="E5" s="3"/>
      <c r="F5" s="1" t="s">
        <v>4</v>
      </c>
      <c r="G5">
        <v>5</v>
      </c>
      <c r="H5" s="2">
        <f>I3</f>
        <v>2</v>
      </c>
      <c r="I5" s="2">
        <f>H5+G5</f>
        <v>7</v>
      </c>
      <c r="K5" s="1" t="s">
        <v>4</v>
      </c>
      <c r="L5">
        <v>9</v>
      </c>
      <c r="M5" s="2">
        <f>N3</f>
        <v>4</v>
      </c>
      <c r="N5" s="2">
        <f>M5+L5</f>
        <v>13</v>
      </c>
      <c r="P5" s="1" t="s">
        <v>4</v>
      </c>
      <c r="Q5">
        <v>6.333333333333333</v>
      </c>
      <c r="R5" s="2">
        <f>S3</f>
        <v>3</v>
      </c>
      <c r="S5" s="2">
        <f>R5+Q5</f>
        <v>9.3333333333333321</v>
      </c>
    </row>
    <row r="6" spans="1:19" x14ac:dyDescent="0.25">
      <c r="A6" s="1" t="s">
        <v>5</v>
      </c>
      <c r="B6" s="1">
        <v>7</v>
      </c>
      <c r="C6" s="2">
        <f>D5</f>
        <v>9</v>
      </c>
      <c r="D6" s="2">
        <f t="shared" ref="D6:D13" si="0">C6+B6</f>
        <v>16</v>
      </c>
      <c r="E6" s="3"/>
      <c r="F6" s="1" t="s">
        <v>5</v>
      </c>
      <c r="G6">
        <v>6</v>
      </c>
      <c r="H6" s="2">
        <f>I5</f>
        <v>7</v>
      </c>
      <c r="I6" s="2">
        <f t="shared" ref="I6:I13" si="1">H6+G6</f>
        <v>13</v>
      </c>
      <c r="K6" s="1" t="s">
        <v>5</v>
      </c>
      <c r="L6">
        <v>16</v>
      </c>
      <c r="M6" s="2">
        <f>N5</f>
        <v>13</v>
      </c>
      <c r="N6" s="2">
        <f t="shared" ref="N6:N13" si="2">M6+L6</f>
        <v>29</v>
      </c>
      <c r="P6" s="1" t="s">
        <v>5</v>
      </c>
      <c r="Q6">
        <v>8.3333333333333339</v>
      </c>
      <c r="R6" s="2">
        <f>S5</f>
        <v>9.3333333333333321</v>
      </c>
      <c r="S6" s="2">
        <f t="shared" ref="S6:S13" si="3">R6+Q6</f>
        <v>17.666666666666664</v>
      </c>
    </row>
    <row r="7" spans="1:19" x14ac:dyDescent="0.25">
      <c r="A7" s="1" t="s">
        <v>6</v>
      </c>
      <c r="B7" s="1">
        <v>9</v>
      </c>
      <c r="C7" s="2">
        <f>D6</f>
        <v>16</v>
      </c>
      <c r="D7" s="2">
        <f t="shared" si="0"/>
        <v>25</v>
      </c>
      <c r="E7" s="3"/>
      <c r="F7" s="1" t="s">
        <v>6</v>
      </c>
      <c r="G7">
        <v>7</v>
      </c>
      <c r="H7" s="2">
        <f>I6</f>
        <v>13</v>
      </c>
      <c r="I7" s="2">
        <f t="shared" si="1"/>
        <v>20</v>
      </c>
      <c r="K7" s="1" t="s">
        <v>6</v>
      </c>
      <c r="L7">
        <v>10</v>
      </c>
      <c r="M7" s="2">
        <f>N6</f>
        <v>29</v>
      </c>
      <c r="N7" s="2">
        <f t="shared" si="2"/>
        <v>39</v>
      </c>
      <c r="P7" s="1" t="s">
        <v>6</v>
      </c>
      <c r="Q7">
        <v>8.8333333333333339</v>
      </c>
      <c r="R7" s="2">
        <f>S6</f>
        <v>17.666666666666664</v>
      </c>
      <c r="S7" s="2">
        <f t="shared" si="3"/>
        <v>26.5</v>
      </c>
    </row>
    <row r="8" spans="1:19" x14ac:dyDescent="0.25">
      <c r="A8" s="1" t="s">
        <v>7</v>
      </c>
      <c r="B8" s="1">
        <v>5</v>
      </c>
      <c r="C8" s="2">
        <f>MAX(D4,D7)</f>
        <v>25</v>
      </c>
      <c r="D8" s="2">
        <f t="shared" si="0"/>
        <v>30</v>
      </c>
      <c r="E8" s="3"/>
      <c r="F8" s="1" t="s">
        <v>7</v>
      </c>
      <c r="G8">
        <v>4</v>
      </c>
      <c r="H8" s="2">
        <f>MAX(I4,I7)</f>
        <v>20</v>
      </c>
      <c r="I8" s="2">
        <f t="shared" si="1"/>
        <v>24</v>
      </c>
      <c r="K8" s="1" t="s">
        <v>7</v>
      </c>
      <c r="L8">
        <v>6</v>
      </c>
      <c r="M8" s="2">
        <f>MAX(N4,N7)</f>
        <v>39</v>
      </c>
      <c r="N8" s="2">
        <f t="shared" si="2"/>
        <v>45</v>
      </c>
      <c r="P8" s="1" t="s">
        <v>7</v>
      </c>
      <c r="Q8">
        <v>5</v>
      </c>
      <c r="R8" s="2">
        <f>MAX(S4,S7)</f>
        <v>26.5</v>
      </c>
      <c r="S8" s="2">
        <f t="shared" si="3"/>
        <v>31.5</v>
      </c>
    </row>
    <row r="9" spans="1:19" x14ac:dyDescent="0.25">
      <c r="A9" s="1" t="s">
        <v>8</v>
      </c>
      <c r="B9" s="1">
        <v>6</v>
      </c>
      <c r="C9" s="2">
        <f>D6</f>
        <v>16</v>
      </c>
      <c r="D9" s="2">
        <f t="shared" si="0"/>
        <v>22</v>
      </c>
      <c r="E9" s="3"/>
      <c r="F9" s="1" t="s">
        <v>8</v>
      </c>
      <c r="G9">
        <v>3</v>
      </c>
      <c r="H9" s="2">
        <f>I6</f>
        <v>13</v>
      </c>
      <c r="I9" s="2">
        <f t="shared" si="1"/>
        <v>16</v>
      </c>
      <c r="K9" s="1" t="s">
        <v>8</v>
      </c>
      <c r="L9">
        <v>10</v>
      </c>
      <c r="M9" s="2">
        <f>N6</f>
        <v>29</v>
      </c>
      <c r="N9" s="2">
        <f t="shared" si="2"/>
        <v>39</v>
      </c>
      <c r="P9" s="1" t="s">
        <v>8</v>
      </c>
      <c r="Q9">
        <v>6.166666666666667</v>
      </c>
      <c r="R9" s="2">
        <f>S6</f>
        <v>17.666666666666664</v>
      </c>
      <c r="S9" s="2">
        <f t="shared" si="3"/>
        <v>23.833333333333332</v>
      </c>
    </row>
    <row r="10" spans="1:19" x14ac:dyDescent="0.25">
      <c r="A10" s="1" t="s">
        <v>9</v>
      </c>
      <c r="B10" s="1">
        <v>4</v>
      </c>
      <c r="C10" s="2">
        <f>MAX(D5,D7)</f>
        <v>25</v>
      </c>
      <c r="D10" s="2">
        <f t="shared" si="0"/>
        <v>29</v>
      </c>
      <c r="E10" s="3"/>
      <c r="F10" s="1" t="s">
        <v>9</v>
      </c>
      <c r="G10">
        <v>2</v>
      </c>
      <c r="H10" s="2">
        <f>MAX(I5,I7)</f>
        <v>20</v>
      </c>
      <c r="I10" s="2">
        <f t="shared" si="1"/>
        <v>22</v>
      </c>
      <c r="K10" s="1" t="s">
        <v>9</v>
      </c>
      <c r="L10">
        <v>7</v>
      </c>
      <c r="M10" s="2">
        <f>MAX(N5,N7)</f>
        <v>39</v>
      </c>
      <c r="N10" s="2">
        <f t="shared" si="2"/>
        <v>46</v>
      </c>
      <c r="P10" s="1" t="s">
        <v>9</v>
      </c>
      <c r="Q10">
        <v>4.166666666666667</v>
      </c>
      <c r="R10" s="2">
        <f>MAX(S5,S7)</f>
        <v>26.5</v>
      </c>
      <c r="S10" s="2">
        <f t="shared" si="3"/>
        <v>30.666666666666668</v>
      </c>
    </row>
    <row r="11" spans="1:19" x14ac:dyDescent="0.25">
      <c r="A11" s="1" t="s">
        <v>10</v>
      </c>
      <c r="B11" s="1">
        <v>2</v>
      </c>
      <c r="C11" s="2">
        <f>D4</f>
        <v>10</v>
      </c>
      <c r="D11" s="2">
        <f t="shared" si="0"/>
        <v>12</v>
      </c>
      <c r="E11" s="3"/>
      <c r="F11" s="1" t="s">
        <v>10</v>
      </c>
      <c r="G11">
        <v>2</v>
      </c>
      <c r="H11" s="2">
        <f>I4</f>
        <v>6</v>
      </c>
      <c r="I11" s="2">
        <f t="shared" si="1"/>
        <v>8</v>
      </c>
      <c r="K11" s="1" t="s">
        <v>10</v>
      </c>
      <c r="L11">
        <v>2</v>
      </c>
      <c r="M11" s="2">
        <f>N4</f>
        <v>14</v>
      </c>
      <c r="N11" s="2">
        <f t="shared" si="2"/>
        <v>16</v>
      </c>
      <c r="P11" s="1" t="s">
        <v>10</v>
      </c>
      <c r="Q11">
        <v>2</v>
      </c>
      <c r="R11" s="2">
        <f>S4</f>
        <v>10</v>
      </c>
      <c r="S11" s="2">
        <f t="shared" si="3"/>
        <v>12</v>
      </c>
    </row>
    <row r="12" spans="1:19" x14ac:dyDescent="0.25">
      <c r="A12" s="1" t="s">
        <v>11</v>
      </c>
      <c r="B12" s="1">
        <v>4</v>
      </c>
      <c r="C12" s="2">
        <f>MAX(C8:C11)</f>
        <v>25</v>
      </c>
      <c r="D12" s="2">
        <f t="shared" si="0"/>
        <v>29</v>
      </c>
      <c r="E12" s="3"/>
      <c r="F12" s="1" t="s">
        <v>11</v>
      </c>
      <c r="G12">
        <v>3</v>
      </c>
      <c r="H12" s="2">
        <f>MAX(H8:H11)</f>
        <v>20</v>
      </c>
      <c r="I12" s="2">
        <f t="shared" si="1"/>
        <v>23</v>
      </c>
      <c r="K12" s="1" t="s">
        <v>11</v>
      </c>
      <c r="L12">
        <v>14</v>
      </c>
      <c r="M12" s="2">
        <f>MAX(M8:M11)</f>
        <v>39</v>
      </c>
      <c r="N12" s="2">
        <f t="shared" si="2"/>
        <v>53</v>
      </c>
      <c r="P12" s="1" t="s">
        <v>11</v>
      </c>
      <c r="Q12">
        <v>5.5</v>
      </c>
      <c r="R12" s="2">
        <f>MAX(R8:R11)</f>
        <v>26.5</v>
      </c>
      <c r="S12" s="2">
        <f t="shared" si="3"/>
        <v>32</v>
      </c>
    </row>
    <row r="13" spans="1:19" x14ac:dyDescent="0.25">
      <c r="A13" s="1" t="s">
        <v>1</v>
      </c>
      <c r="B13" s="1">
        <v>3</v>
      </c>
      <c r="C13" s="2">
        <f>D12</f>
        <v>29</v>
      </c>
      <c r="D13" s="9">
        <f t="shared" si="0"/>
        <v>32</v>
      </c>
      <c r="E13" s="3"/>
      <c r="F13" s="1" t="s">
        <v>1</v>
      </c>
      <c r="G13">
        <v>2</v>
      </c>
      <c r="H13" s="2">
        <f>I12</f>
        <v>23</v>
      </c>
      <c r="I13" s="9">
        <f t="shared" si="1"/>
        <v>25</v>
      </c>
      <c r="K13" s="1" t="s">
        <v>1</v>
      </c>
      <c r="L13">
        <v>4</v>
      </c>
      <c r="M13" s="2">
        <f>N12</f>
        <v>53</v>
      </c>
      <c r="N13" s="9">
        <f t="shared" si="2"/>
        <v>57</v>
      </c>
      <c r="P13" s="1" t="s">
        <v>1</v>
      </c>
      <c r="Q13">
        <v>3</v>
      </c>
      <c r="R13" s="2">
        <f>S12</f>
        <v>32</v>
      </c>
      <c r="S13" s="9">
        <f t="shared" si="3"/>
        <v>35</v>
      </c>
    </row>
    <row r="14" spans="1:19" x14ac:dyDescent="0.25">
      <c r="D14" s="2"/>
      <c r="I14" s="2"/>
      <c r="N14" s="2"/>
      <c r="S1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17"/>
  <sheetViews>
    <sheetView workbookViewId="0">
      <selection activeCell="F16" sqref="F16"/>
    </sheetView>
  </sheetViews>
  <sheetFormatPr defaultRowHeight="15" x14ac:dyDescent="0.25"/>
  <cols>
    <col min="1" max="1" width="8.7109375" style="1"/>
    <col min="2" max="2" width="10.140625" style="1" bestFit="1" customWidth="1"/>
    <col min="3" max="3" width="9.28515625" bestFit="1" customWidth="1"/>
    <col min="4" max="4" width="12.7109375" customWidth="1"/>
    <col min="5" max="5" width="8.140625" bestFit="1" customWidth="1"/>
    <col min="6" max="6" width="9.5703125" style="1" bestFit="1" customWidth="1"/>
    <col min="7" max="7" width="12.5703125" style="1" customWidth="1"/>
    <col min="8" max="8" width="9.28515625" bestFit="1" customWidth="1"/>
    <col min="9" max="9" width="10.140625" bestFit="1" customWidth="1"/>
    <col min="10" max="10" width="12" bestFit="1" customWidth="1"/>
    <col min="11" max="11" width="8.7109375" style="1"/>
    <col min="12" max="12" width="10.140625" style="1" bestFit="1" customWidth="1"/>
    <col min="13" max="13" width="9.28515625" bestFit="1" customWidth="1"/>
    <col min="14" max="14" width="10.140625" bestFit="1" customWidth="1"/>
    <col min="16" max="16" width="8.7109375" style="1"/>
    <col min="17" max="17" width="10.140625" style="1" bestFit="1" customWidth="1"/>
    <col min="18" max="18" width="9.28515625" bestFit="1" customWidth="1"/>
    <col min="19" max="19" width="10.140625" bestFit="1" customWidth="1"/>
  </cols>
  <sheetData>
    <row r="2" spans="1:19" x14ac:dyDescent="0.25">
      <c r="A2" s="1" t="s">
        <v>0</v>
      </c>
      <c r="B2" s="12" t="s">
        <v>20</v>
      </c>
      <c r="C2" t="s">
        <v>21</v>
      </c>
      <c r="D2" t="s">
        <v>22</v>
      </c>
      <c r="E2" t="s">
        <v>23</v>
      </c>
      <c r="F2" s="1" t="s">
        <v>24</v>
      </c>
      <c r="G2" s="1" t="s">
        <v>25</v>
      </c>
      <c r="H2" t="s">
        <v>26</v>
      </c>
      <c r="J2" t="s">
        <v>17</v>
      </c>
    </row>
    <row r="3" spans="1:19" x14ac:dyDescent="0.25">
      <c r="A3" s="1" t="s">
        <v>2</v>
      </c>
      <c r="B3" s="12">
        <v>3</v>
      </c>
      <c r="C3">
        <v>0</v>
      </c>
      <c r="D3" s="2">
        <f>C3+B3</f>
        <v>3</v>
      </c>
      <c r="E3" s="3">
        <f>F3-B3</f>
        <v>0</v>
      </c>
      <c r="F3" s="3">
        <f>MIN(E4,E5)</f>
        <v>3</v>
      </c>
      <c r="G3" s="2">
        <f>E3-C3</f>
        <v>0</v>
      </c>
      <c r="H3" s="2">
        <f>F3-D3</f>
        <v>0</v>
      </c>
      <c r="I3" s="8" t="s">
        <v>27</v>
      </c>
      <c r="J3" s="5">
        <v>10000</v>
      </c>
      <c r="L3"/>
      <c r="N3" s="2"/>
      <c r="Q3"/>
      <c r="S3" s="2"/>
    </row>
    <row r="4" spans="1:19" x14ac:dyDescent="0.25">
      <c r="A4" s="1" t="s">
        <v>3</v>
      </c>
      <c r="B4" s="12">
        <v>7</v>
      </c>
      <c r="C4" s="2">
        <f>D3</f>
        <v>3</v>
      </c>
      <c r="D4" s="2">
        <f>C4+B4</f>
        <v>10</v>
      </c>
      <c r="E4" s="3">
        <f t="shared" ref="E4:E13" si="0">F4-B4</f>
        <v>18</v>
      </c>
      <c r="F4" s="3">
        <f>MIN(E11,E8)</f>
        <v>25</v>
      </c>
      <c r="G4" s="2">
        <f t="shared" ref="G4:G13" si="1">E4-C4</f>
        <v>15</v>
      </c>
      <c r="H4" s="2">
        <f t="shared" ref="H4:H13" si="2">F4-D4</f>
        <v>15</v>
      </c>
      <c r="I4" s="2"/>
      <c r="J4" s="5">
        <v>20000</v>
      </c>
      <c r="L4"/>
      <c r="M4" s="2"/>
      <c r="N4" s="2"/>
      <c r="Q4"/>
      <c r="R4" s="2"/>
      <c r="S4" s="2"/>
    </row>
    <row r="5" spans="1:19" x14ac:dyDescent="0.25">
      <c r="A5" s="1" t="s">
        <v>4</v>
      </c>
      <c r="B5" s="12">
        <v>6</v>
      </c>
      <c r="C5" s="2">
        <f>D3</f>
        <v>3</v>
      </c>
      <c r="D5" s="2">
        <f>C5+B5</f>
        <v>9</v>
      </c>
      <c r="E5" s="3">
        <f t="shared" si="0"/>
        <v>3</v>
      </c>
      <c r="F5" s="3">
        <f>MIN(E6,E10)</f>
        <v>9</v>
      </c>
      <c r="G5" s="2">
        <f t="shared" si="1"/>
        <v>0</v>
      </c>
      <c r="H5" s="2">
        <f t="shared" si="2"/>
        <v>0</v>
      </c>
      <c r="I5" s="8" t="s">
        <v>27</v>
      </c>
      <c r="J5" s="5">
        <v>15000</v>
      </c>
      <c r="L5"/>
      <c r="M5" s="2"/>
      <c r="N5" s="2"/>
      <c r="Q5"/>
      <c r="R5" s="2"/>
      <c r="S5" s="2"/>
    </row>
    <row r="6" spans="1:19" x14ac:dyDescent="0.25">
      <c r="A6" s="1" t="s">
        <v>5</v>
      </c>
      <c r="B6" s="12">
        <v>7</v>
      </c>
      <c r="C6" s="2">
        <f>D5</f>
        <v>9</v>
      </c>
      <c r="D6" s="2">
        <f t="shared" ref="D6:D13" si="3">C6+B6</f>
        <v>16</v>
      </c>
      <c r="E6" s="3">
        <f t="shared" si="0"/>
        <v>9</v>
      </c>
      <c r="F6" s="3">
        <f>MIN(E7,E9)</f>
        <v>16</v>
      </c>
      <c r="G6" s="2">
        <f t="shared" si="1"/>
        <v>0</v>
      </c>
      <c r="H6" s="2">
        <f t="shared" si="2"/>
        <v>0</v>
      </c>
      <c r="I6" s="8" t="s">
        <v>27</v>
      </c>
      <c r="J6" s="5">
        <v>45000</v>
      </c>
      <c r="L6"/>
      <c r="M6" s="2"/>
      <c r="N6" s="2"/>
      <c r="Q6"/>
      <c r="R6" s="2"/>
      <c r="S6" s="2"/>
    </row>
    <row r="7" spans="1:19" x14ac:dyDescent="0.25">
      <c r="A7" s="1" t="s">
        <v>6</v>
      </c>
      <c r="B7" s="12">
        <v>9</v>
      </c>
      <c r="C7" s="2">
        <f>D6</f>
        <v>16</v>
      </c>
      <c r="D7" s="2">
        <f t="shared" si="3"/>
        <v>25</v>
      </c>
      <c r="E7" s="3">
        <f t="shared" si="0"/>
        <v>16</v>
      </c>
      <c r="F7" s="3">
        <f>MIN(E10,E8)</f>
        <v>25</v>
      </c>
      <c r="G7" s="2">
        <f t="shared" si="1"/>
        <v>0</v>
      </c>
      <c r="H7" s="2">
        <f t="shared" si="2"/>
        <v>0</v>
      </c>
      <c r="I7" s="8" t="s">
        <v>27</v>
      </c>
      <c r="J7" s="5">
        <v>10000</v>
      </c>
      <c r="L7"/>
      <c r="M7" s="2"/>
      <c r="N7" s="2"/>
      <c r="Q7"/>
      <c r="R7" s="2"/>
      <c r="S7" s="2"/>
    </row>
    <row r="8" spans="1:19" x14ac:dyDescent="0.25">
      <c r="A8" s="1" t="s">
        <v>7</v>
      </c>
      <c r="B8" s="12">
        <v>5</v>
      </c>
      <c r="C8" s="2">
        <f>MAX(D4,D7)</f>
        <v>25</v>
      </c>
      <c r="D8" s="2">
        <f t="shared" si="3"/>
        <v>30</v>
      </c>
      <c r="E8" s="3">
        <f t="shared" si="0"/>
        <v>25</v>
      </c>
      <c r="F8" s="3">
        <f>E12</f>
        <v>30</v>
      </c>
      <c r="G8" s="2">
        <f t="shared" si="1"/>
        <v>0</v>
      </c>
      <c r="H8" s="2">
        <f t="shared" si="2"/>
        <v>0</v>
      </c>
      <c r="I8" s="8" t="s">
        <v>27</v>
      </c>
      <c r="J8" s="5">
        <v>15000</v>
      </c>
      <c r="L8"/>
      <c r="M8" s="2"/>
      <c r="N8" s="2"/>
      <c r="Q8"/>
      <c r="R8" s="2"/>
      <c r="S8" s="2"/>
    </row>
    <row r="9" spans="1:19" x14ac:dyDescent="0.25">
      <c r="A9" s="1" t="s">
        <v>8</v>
      </c>
      <c r="B9" s="12">
        <v>6</v>
      </c>
      <c r="C9" s="2">
        <f>D6</f>
        <v>16</v>
      </c>
      <c r="D9" s="2">
        <f t="shared" si="3"/>
        <v>22</v>
      </c>
      <c r="E9" s="3">
        <f t="shared" si="0"/>
        <v>24</v>
      </c>
      <c r="F9" s="3">
        <f>E12</f>
        <v>30</v>
      </c>
      <c r="G9" s="2">
        <f t="shared" si="1"/>
        <v>8</v>
      </c>
      <c r="H9" s="2">
        <f t="shared" si="2"/>
        <v>8</v>
      </c>
      <c r="I9" s="2"/>
      <c r="J9" s="5">
        <v>20000</v>
      </c>
      <c r="L9"/>
      <c r="M9" s="2"/>
      <c r="N9" s="2"/>
      <c r="Q9"/>
      <c r="R9" s="2"/>
      <c r="S9" s="2"/>
    </row>
    <row r="10" spans="1:19" x14ac:dyDescent="0.25">
      <c r="A10" s="1" t="s">
        <v>9</v>
      </c>
      <c r="B10" s="12">
        <v>4</v>
      </c>
      <c r="C10" s="2">
        <f>MAX(D5,D7)</f>
        <v>25</v>
      </c>
      <c r="D10" s="2">
        <f t="shared" si="3"/>
        <v>29</v>
      </c>
      <c r="E10" s="3">
        <f t="shared" si="0"/>
        <v>26</v>
      </c>
      <c r="F10" s="3">
        <f>E12</f>
        <v>30</v>
      </c>
      <c r="G10" s="2">
        <f t="shared" si="1"/>
        <v>1</v>
      </c>
      <c r="H10" s="2">
        <f t="shared" si="2"/>
        <v>1</v>
      </c>
      <c r="I10" s="2"/>
      <c r="J10" s="5">
        <v>10000</v>
      </c>
      <c r="L10"/>
      <c r="M10" s="2"/>
      <c r="N10" s="2"/>
      <c r="Q10"/>
      <c r="R10" s="2"/>
      <c r="S10" s="2"/>
    </row>
    <row r="11" spans="1:19" x14ac:dyDescent="0.25">
      <c r="A11" s="1" t="s">
        <v>10</v>
      </c>
      <c r="B11" s="12">
        <v>2</v>
      </c>
      <c r="C11" s="2">
        <f>D4</f>
        <v>10</v>
      </c>
      <c r="D11" s="2">
        <f t="shared" si="3"/>
        <v>12</v>
      </c>
      <c r="E11" s="3">
        <f t="shared" si="0"/>
        <v>28</v>
      </c>
      <c r="F11" s="3">
        <f>E12</f>
        <v>30</v>
      </c>
      <c r="G11" s="2">
        <f t="shared" si="1"/>
        <v>18</v>
      </c>
      <c r="H11" s="2">
        <f t="shared" si="2"/>
        <v>18</v>
      </c>
      <c r="I11" s="2"/>
      <c r="J11" s="5">
        <v>5000</v>
      </c>
      <c r="L11"/>
      <c r="M11" s="2"/>
      <c r="N11" s="2"/>
      <c r="Q11"/>
      <c r="R11" s="2"/>
      <c r="S11" s="2"/>
    </row>
    <row r="12" spans="1:19" x14ac:dyDescent="0.25">
      <c r="A12" s="1" t="s">
        <v>11</v>
      </c>
      <c r="B12" s="12">
        <v>4</v>
      </c>
      <c r="C12" s="2">
        <f>MAX(D8:D11)</f>
        <v>30</v>
      </c>
      <c r="D12" s="2">
        <f t="shared" si="3"/>
        <v>34</v>
      </c>
      <c r="E12" s="3">
        <f t="shared" si="0"/>
        <v>30</v>
      </c>
      <c r="F12" s="3">
        <f>E13</f>
        <v>34</v>
      </c>
      <c r="G12" s="2">
        <f t="shared" si="1"/>
        <v>0</v>
      </c>
      <c r="H12" s="2">
        <f t="shared" si="2"/>
        <v>0</v>
      </c>
      <c r="I12" s="8" t="s">
        <v>27</v>
      </c>
      <c r="J12" s="5">
        <v>40000</v>
      </c>
      <c r="L12"/>
      <c r="M12" s="2"/>
      <c r="N12" s="2"/>
      <c r="Q12"/>
      <c r="R12" s="2"/>
      <c r="S12" s="2"/>
    </row>
    <row r="13" spans="1:19" x14ac:dyDescent="0.25">
      <c r="A13" s="1" t="s">
        <v>1</v>
      </c>
      <c r="B13" s="12">
        <v>3</v>
      </c>
      <c r="C13" s="2">
        <f>D12</f>
        <v>34</v>
      </c>
      <c r="D13" s="9">
        <f t="shared" si="3"/>
        <v>37</v>
      </c>
      <c r="E13" s="3">
        <f t="shared" si="0"/>
        <v>34</v>
      </c>
      <c r="F13" s="10">
        <f>D13</f>
        <v>37</v>
      </c>
      <c r="G13" s="2">
        <f t="shared" si="1"/>
        <v>0</v>
      </c>
      <c r="H13" s="2">
        <f t="shared" si="2"/>
        <v>0</v>
      </c>
      <c r="I13" s="8" t="s">
        <v>27</v>
      </c>
      <c r="J13" s="5">
        <v>15000</v>
      </c>
      <c r="L13"/>
      <c r="M13" s="2"/>
      <c r="N13" s="9"/>
      <c r="Q13"/>
      <c r="R13" s="2"/>
      <c r="S13" s="9"/>
    </row>
    <row r="14" spans="1:19" x14ac:dyDescent="0.25">
      <c r="D14" s="2"/>
      <c r="I14" s="2"/>
      <c r="J14" s="4">
        <f>SUM(J3:J13)</f>
        <v>205000</v>
      </c>
      <c r="N14" s="2"/>
      <c r="S14" s="2"/>
    </row>
    <row r="17" spans="3:5" x14ac:dyDescent="0.25">
      <c r="C17" t="s">
        <v>28</v>
      </c>
      <c r="D17" s="11" t="s">
        <v>29</v>
      </c>
      <c r="E17" s="11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29"/>
  <sheetViews>
    <sheetView tabSelected="1" topLeftCell="F1" workbookViewId="0">
      <selection activeCell="S31" sqref="S31"/>
    </sheetView>
  </sheetViews>
  <sheetFormatPr defaultRowHeight="15" x14ac:dyDescent="0.25"/>
  <cols>
    <col min="1" max="1" width="8.7109375" style="1"/>
    <col min="2" max="2" width="12.5703125" style="1" customWidth="1"/>
    <col min="3" max="3" width="9.28515625" bestFit="1" customWidth="1"/>
    <col min="4" max="4" width="12.7109375" customWidth="1"/>
    <col min="5" max="5" width="8.140625" bestFit="1" customWidth="1"/>
    <col min="6" max="6" width="9.5703125" style="1" bestFit="1" customWidth="1"/>
    <col min="7" max="7" width="12.5703125" style="1" customWidth="1"/>
    <col min="8" max="8" width="9.28515625" bestFit="1" customWidth="1"/>
    <col min="9" max="9" width="10.140625" bestFit="1" customWidth="1"/>
    <col min="10" max="10" width="8.42578125" customWidth="1"/>
    <col min="11" max="11" width="8.7109375" style="1"/>
    <col min="12" max="12" width="10.140625" style="1" bestFit="1" customWidth="1"/>
    <col min="13" max="13" width="10.7109375" customWidth="1"/>
    <col min="14" max="14" width="10.140625" bestFit="1" customWidth="1"/>
    <col min="16" max="16" width="8.7109375" style="1"/>
    <col min="17" max="17" width="10.140625" style="1" bestFit="1" customWidth="1"/>
    <col min="18" max="18" width="9.28515625" bestFit="1" customWidth="1"/>
    <col min="19" max="19" width="10.140625" bestFit="1" customWidth="1"/>
  </cols>
  <sheetData>
    <row r="2" spans="1:19" x14ac:dyDescent="0.25">
      <c r="A2" s="1" t="s">
        <v>0</v>
      </c>
      <c r="B2" s="13" t="s">
        <v>15</v>
      </c>
      <c r="C2" t="s">
        <v>21</v>
      </c>
      <c r="D2" t="s">
        <v>22</v>
      </c>
      <c r="E2" t="s">
        <v>23</v>
      </c>
      <c r="F2" s="1" t="s">
        <v>24</v>
      </c>
      <c r="G2" s="1" t="s">
        <v>25</v>
      </c>
      <c r="H2" t="s">
        <v>26</v>
      </c>
      <c r="J2" t="s">
        <v>16</v>
      </c>
    </row>
    <row r="3" spans="1:19" x14ac:dyDescent="0.25">
      <c r="A3" s="1" t="s">
        <v>2</v>
      </c>
      <c r="B3" s="14">
        <v>3</v>
      </c>
      <c r="C3">
        <v>0</v>
      </c>
      <c r="D3" s="2">
        <f>C3+B3</f>
        <v>3</v>
      </c>
      <c r="E3" s="3">
        <f>F3-B3</f>
        <v>0</v>
      </c>
      <c r="F3" s="3">
        <f>MIN(E4,E5)</f>
        <v>2.9999999999999973</v>
      </c>
      <c r="G3" s="2">
        <f>E3-C3</f>
        <v>0</v>
      </c>
      <c r="H3" s="2">
        <f>F3-D3</f>
        <v>0</v>
      </c>
      <c r="I3" s="8" t="s">
        <v>27</v>
      </c>
      <c r="J3" s="18">
        <v>0.1111111111111111</v>
      </c>
      <c r="L3"/>
      <c r="N3" s="2"/>
      <c r="Q3"/>
      <c r="S3" s="2"/>
    </row>
    <row r="4" spans="1:19" x14ac:dyDescent="0.25">
      <c r="A4" s="1" t="s">
        <v>3</v>
      </c>
      <c r="B4" s="14">
        <v>7</v>
      </c>
      <c r="C4" s="2">
        <f>D3</f>
        <v>3</v>
      </c>
      <c r="D4" s="2">
        <f>C4+B4</f>
        <v>10</v>
      </c>
      <c r="E4" s="3">
        <f t="shared" ref="E4:E13" si="0">F4-B4</f>
        <v>19.5</v>
      </c>
      <c r="F4" s="3">
        <f>MIN(E11,E8)</f>
        <v>26.5</v>
      </c>
      <c r="G4" s="2">
        <f t="shared" ref="G4:H13" si="1">E4-C4</f>
        <v>16.5</v>
      </c>
      <c r="H4" s="2">
        <f t="shared" si="1"/>
        <v>16.5</v>
      </c>
      <c r="I4" s="2"/>
      <c r="J4" s="17">
        <v>1</v>
      </c>
      <c r="L4"/>
      <c r="M4" s="2"/>
      <c r="N4" s="2"/>
      <c r="Q4"/>
      <c r="R4" s="2"/>
      <c r="S4" s="2"/>
    </row>
    <row r="5" spans="1:19" x14ac:dyDescent="0.25">
      <c r="A5" s="1" t="s">
        <v>4</v>
      </c>
      <c r="B5" s="14">
        <v>6.333333333333333</v>
      </c>
      <c r="C5" s="2">
        <f>D3</f>
        <v>3</v>
      </c>
      <c r="D5" s="2">
        <f>C5+B5</f>
        <v>9.3333333333333321</v>
      </c>
      <c r="E5" s="3">
        <f t="shared" si="0"/>
        <v>2.9999999999999973</v>
      </c>
      <c r="F5" s="3">
        <f>MIN(E6,E10)</f>
        <v>9.3333333333333304</v>
      </c>
      <c r="G5" s="2">
        <f t="shared" si="1"/>
        <v>0</v>
      </c>
      <c r="H5" s="2">
        <f t="shared" si="1"/>
        <v>0</v>
      </c>
      <c r="I5" s="8" t="s">
        <v>27</v>
      </c>
      <c r="J5" s="18">
        <v>0.44444444444444442</v>
      </c>
      <c r="L5"/>
      <c r="M5" s="2"/>
      <c r="N5" s="2"/>
      <c r="Q5"/>
      <c r="R5" s="2"/>
      <c r="S5" s="2"/>
    </row>
    <row r="6" spans="1:19" x14ac:dyDescent="0.25">
      <c r="A6" s="1" t="s">
        <v>5</v>
      </c>
      <c r="B6" s="14">
        <v>8.3333333333333339</v>
      </c>
      <c r="C6" s="2">
        <f>D5</f>
        <v>9.3333333333333321</v>
      </c>
      <c r="D6" s="2">
        <f t="shared" ref="D6:D13" si="2">C6+B6</f>
        <v>17.666666666666664</v>
      </c>
      <c r="E6" s="3">
        <f t="shared" si="0"/>
        <v>9.3333333333333304</v>
      </c>
      <c r="F6" s="3">
        <f>MIN(E7,E9)</f>
        <v>17.666666666666664</v>
      </c>
      <c r="G6" s="2">
        <f t="shared" si="1"/>
        <v>0</v>
      </c>
      <c r="H6" s="2">
        <f t="shared" si="1"/>
        <v>0</v>
      </c>
      <c r="I6" s="8" t="s">
        <v>27</v>
      </c>
      <c r="J6" s="18">
        <v>2.7777777777777777</v>
      </c>
      <c r="L6"/>
      <c r="M6" s="2"/>
      <c r="N6" s="2"/>
      <c r="Q6"/>
      <c r="R6" s="2"/>
      <c r="S6" s="2"/>
    </row>
    <row r="7" spans="1:19" x14ac:dyDescent="0.25">
      <c r="A7" s="1" t="s">
        <v>6</v>
      </c>
      <c r="B7" s="14">
        <v>8.8333333333333339</v>
      </c>
      <c r="C7" s="2">
        <f>D6</f>
        <v>17.666666666666664</v>
      </c>
      <c r="D7" s="2">
        <f t="shared" si="2"/>
        <v>26.5</v>
      </c>
      <c r="E7" s="3">
        <f t="shared" si="0"/>
        <v>17.666666666666664</v>
      </c>
      <c r="F7" s="3">
        <f>MIN(E10,E8)</f>
        <v>26.5</v>
      </c>
      <c r="G7" s="2">
        <f t="shared" si="1"/>
        <v>0</v>
      </c>
      <c r="H7" s="2">
        <f t="shared" si="1"/>
        <v>0</v>
      </c>
      <c r="I7" s="8" t="s">
        <v>27</v>
      </c>
      <c r="J7" s="18">
        <v>0.25</v>
      </c>
      <c r="L7"/>
      <c r="M7" s="2"/>
      <c r="N7" s="2"/>
      <c r="Q7"/>
      <c r="R7" s="2"/>
      <c r="S7" s="2"/>
    </row>
    <row r="8" spans="1:19" x14ac:dyDescent="0.25">
      <c r="A8" s="1" t="s">
        <v>7</v>
      </c>
      <c r="B8" s="14">
        <v>5</v>
      </c>
      <c r="C8" s="2">
        <f>MAX(D4,D7)</f>
        <v>26.5</v>
      </c>
      <c r="D8" s="2">
        <f t="shared" si="2"/>
        <v>31.5</v>
      </c>
      <c r="E8" s="3">
        <f t="shared" si="0"/>
        <v>26.5</v>
      </c>
      <c r="F8" s="3">
        <f>E12</f>
        <v>31.5</v>
      </c>
      <c r="G8" s="2">
        <f t="shared" si="1"/>
        <v>0</v>
      </c>
      <c r="H8" s="2">
        <f t="shared" si="1"/>
        <v>0</v>
      </c>
      <c r="I8" s="8" t="s">
        <v>27</v>
      </c>
      <c r="J8" s="18">
        <v>0.1111111111111111</v>
      </c>
      <c r="L8"/>
      <c r="M8" s="2"/>
      <c r="N8" s="2"/>
      <c r="Q8"/>
      <c r="R8" s="2"/>
      <c r="S8" s="2"/>
    </row>
    <row r="9" spans="1:19" x14ac:dyDescent="0.25">
      <c r="A9" s="1" t="s">
        <v>8</v>
      </c>
      <c r="B9" s="14">
        <v>6.166666666666667</v>
      </c>
      <c r="C9" s="2">
        <f>D6</f>
        <v>17.666666666666664</v>
      </c>
      <c r="D9" s="2">
        <f t="shared" si="2"/>
        <v>23.833333333333332</v>
      </c>
      <c r="E9" s="3">
        <f t="shared" si="0"/>
        <v>25.333333333333332</v>
      </c>
      <c r="F9" s="3">
        <f>E12</f>
        <v>31.5</v>
      </c>
      <c r="G9" s="2">
        <f t="shared" si="1"/>
        <v>7.6666666666666679</v>
      </c>
      <c r="H9" s="2">
        <f t="shared" si="1"/>
        <v>7.6666666666666679</v>
      </c>
      <c r="I9" s="2"/>
      <c r="J9" s="17">
        <v>1.3611111111111112</v>
      </c>
      <c r="L9"/>
      <c r="M9" s="2"/>
      <c r="N9" s="2"/>
      <c r="Q9"/>
      <c r="R9" s="2"/>
      <c r="S9" s="2"/>
    </row>
    <row r="10" spans="1:19" x14ac:dyDescent="0.25">
      <c r="A10" s="1" t="s">
        <v>9</v>
      </c>
      <c r="B10" s="14">
        <v>4.166666666666667</v>
      </c>
      <c r="C10" s="2">
        <f>MAX(D5,D7)</f>
        <v>26.5</v>
      </c>
      <c r="D10" s="2">
        <f t="shared" si="2"/>
        <v>30.666666666666668</v>
      </c>
      <c r="E10" s="3">
        <f t="shared" si="0"/>
        <v>27.333333333333332</v>
      </c>
      <c r="F10" s="3">
        <f>E12</f>
        <v>31.5</v>
      </c>
      <c r="G10" s="2">
        <f t="shared" si="1"/>
        <v>0.83333333333333215</v>
      </c>
      <c r="H10" s="2">
        <f t="shared" si="1"/>
        <v>0.83333333333333215</v>
      </c>
      <c r="I10" s="2"/>
      <c r="J10" s="17">
        <v>0.69444444444444442</v>
      </c>
      <c r="L10"/>
      <c r="M10" s="2"/>
      <c r="N10" s="2"/>
      <c r="Q10"/>
      <c r="R10" s="2"/>
      <c r="S10" s="2"/>
    </row>
    <row r="11" spans="1:19" x14ac:dyDescent="0.25">
      <c r="A11" s="1" t="s">
        <v>10</v>
      </c>
      <c r="B11" s="14">
        <v>2</v>
      </c>
      <c r="C11" s="2">
        <f>D4</f>
        <v>10</v>
      </c>
      <c r="D11" s="2">
        <f t="shared" si="2"/>
        <v>12</v>
      </c>
      <c r="E11" s="3">
        <f t="shared" si="0"/>
        <v>29.5</v>
      </c>
      <c r="F11" s="3">
        <f>E12</f>
        <v>31.5</v>
      </c>
      <c r="G11" s="2">
        <f t="shared" si="1"/>
        <v>19.5</v>
      </c>
      <c r="H11" s="2">
        <f t="shared" si="1"/>
        <v>19.5</v>
      </c>
      <c r="I11" s="2"/>
      <c r="J11" s="17">
        <v>0</v>
      </c>
      <c r="L11"/>
      <c r="M11" s="2"/>
      <c r="N11" s="2"/>
      <c r="Q11"/>
      <c r="R11" s="2"/>
      <c r="S11" s="2"/>
    </row>
    <row r="12" spans="1:19" x14ac:dyDescent="0.25">
      <c r="A12" s="1" t="s">
        <v>11</v>
      </c>
      <c r="B12" s="14">
        <v>5.5</v>
      </c>
      <c r="C12" s="2">
        <f>MAX(D8:D11)</f>
        <v>31.5</v>
      </c>
      <c r="D12" s="2">
        <f t="shared" si="2"/>
        <v>37</v>
      </c>
      <c r="E12" s="3">
        <f t="shared" si="0"/>
        <v>31.5</v>
      </c>
      <c r="F12" s="3">
        <f>E13</f>
        <v>37</v>
      </c>
      <c r="G12" s="2">
        <f t="shared" si="1"/>
        <v>0</v>
      </c>
      <c r="H12" s="2">
        <f t="shared" si="1"/>
        <v>0</v>
      </c>
      <c r="I12" s="8" t="s">
        <v>27</v>
      </c>
      <c r="J12" s="18">
        <v>3.3611111111111112</v>
      </c>
      <c r="L12"/>
      <c r="M12" s="2"/>
      <c r="N12" s="2"/>
      <c r="Q12"/>
      <c r="R12" s="2"/>
      <c r="S12" s="2"/>
    </row>
    <row r="13" spans="1:19" x14ac:dyDescent="0.25">
      <c r="A13" s="1" t="s">
        <v>1</v>
      </c>
      <c r="B13" s="14">
        <v>3</v>
      </c>
      <c r="C13" s="2">
        <f>D12</f>
        <v>37</v>
      </c>
      <c r="D13" s="9">
        <f t="shared" si="2"/>
        <v>40</v>
      </c>
      <c r="E13" s="3">
        <f t="shared" si="0"/>
        <v>37</v>
      </c>
      <c r="F13" s="10">
        <f>D13</f>
        <v>40</v>
      </c>
      <c r="G13" s="2">
        <f t="shared" si="1"/>
        <v>0</v>
      </c>
      <c r="H13" s="2">
        <f t="shared" si="1"/>
        <v>0</v>
      </c>
      <c r="I13" s="8" t="s">
        <v>27</v>
      </c>
      <c r="J13" s="18">
        <v>0.1111111111111111</v>
      </c>
      <c r="L13"/>
      <c r="M13" s="2"/>
      <c r="N13" s="9"/>
      <c r="Q13"/>
      <c r="R13" s="2"/>
      <c r="S13" s="9"/>
    </row>
    <row r="14" spans="1:19" x14ac:dyDescent="0.25">
      <c r="D14" s="2"/>
      <c r="I14" s="2"/>
      <c r="N14" s="2"/>
      <c r="S14" s="2"/>
    </row>
    <row r="17" spans="3:14" x14ac:dyDescent="0.25">
      <c r="C17" t="s">
        <v>28</v>
      </c>
      <c r="D17" s="11" t="s">
        <v>29</v>
      </c>
      <c r="E17" s="8">
        <f>D13</f>
        <v>40</v>
      </c>
    </row>
    <row r="18" spans="3:14" x14ac:dyDescent="0.25">
      <c r="J18" t="s">
        <v>30</v>
      </c>
      <c r="L18" s="1" t="s">
        <v>31</v>
      </c>
      <c r="M18" t="s">
        <v>32</v>
      </c>
      <c r="N18" t="s">
        <v>33</v>
      </c>
    </row>
    <row r="19" spans="3:14" x14ac:dyDescent="0.25">
      <c r="K19" s="1">
        <v>40</v>
      </c>
      <c r="L19" s="3">
        <f>$D$13</f>
        <v>40</v>
      </c>
      <c r="M19">
        <f>SQRT(J3+J5+J6+J7+J8+J12+J13)</f>
        <v>2.6770630673681683</v>
      </c>
      <c r="N19" s="19">
        <f>NORMDIST(K19,$L$19,$M$19,1)</f>
        <v>0.5</v>
      </c>
    </row>
    <row r="20" spans="3:14" x14ac:dyDescent="0.25">
      <c r="K20" s="1">
        <v>41</v>
      </c>
      <c r="N20" s="19">
        <f t="shared" ref="N20:N29" si="3">NORMDIST(K20,$L$19,$M$19,1)</f>
        <v>0.64562808037490227</v>
      </c>
    </row>
    <row r="21" spans="3:14" x14ac:dyDescent="0.25">
      <c r="K21" s="1">
        <v>42</v>
      </c>
      <c r="N21" s="19">
        <f t="shared" si="3"/>
        <v>0.77249458753286315</v>
      </c>
    </row>
    <row r="22" spans="3:14" x14ac:dyDescent="0.25">
      <c r="K22" s="20">
        <v>43</v>
      </c>
      <c r="L22" s="20"/>
      <c r="M22" s="21"/>
      <c r="N22" s="22">
        <f t="shared" si="3"/>
        <v>0.86877752903912775</v>
      </c>
    </row>
    <row r="23" spans="3:14" x14ac:dyDescent="0.25">
      <c r="K23" s="20">
        <v>44</v>
      </c>
      <c r="L23" s="20"/>
      <c r="M23" s="21"/>
      <c r="N23" s="22">
        <f t="shared" si="3"/>
        <v>0.93243502286382074</v>
      </c>
    </row>
    <row r="24" spans="3:14" x14ac:dyDescent="0.25">
      <c r="K24" s="1">
        <v>45</v>
      </c>
      <c r="N24" s="19">
        <f t="shared" si="3"/>
        <v>0.9690993350603696</v>
      </c>
    </row>
    <row r="25" spans="3:14" x14ac:dyDescent="0.25">
      <c r="K25" s="1">
        <v>46</v>
      </c>
      <c r="N25" s="19">
        <f t="shared" si="3"/>
        <v>0.9874954488927481</v>
      </c>
    </row>
    <row r="26" spans="3:14" x14ac:dyDescent="0.25">
      <c r="K26" s="1">
        <v>47</v>
      </c>
      <c r="N26" s="19">
        <f t="shared" si="3"/>
        <v>0.9955360897753518</v>
      </c>
    </row>
    <row r="27" spans="3:14" x14ac:dyDescent="0.25">
      <c r="K27" s="1">
        <v>48</v>
      </c>
      <c r="N27" s="19">
        <f t="shared" si="3"/>
        <v>0.99859755684752671</v>
      </c>
    </row>
    <row r="28" spans="3:14" x14ac:dyDescent="0.25">
      <c r="K28" s="1">
        <v>49</v>
      </c>
      <c r="N28" s="19">
        <f t="shared" si="3"/>
        <v>0.99961294964815217</v>
      </c>
    </row>
    <row r="29" spans="3:14" x14ac:dyDescent="0.25">
      <c r="K29" s="1">
        <v>50</v>
      </c>
      <c r="N29" s="19">
        <f t="shared" si="3"/>
        <v>0.99990630519482204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Description</vt:lpstr>
      <vt:lpstr>Project Crash Data</vt:lpstr>
      <vt:lpstr>Sheet1</vt:lpstr>
      <vt:lpstr>Project Description (2)</vt:lpstr>
      <vt:lpstr>Project Description (3)</vt:lpstr>
      <vt:lpstr>Expected-Duration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2023-02-25T12:52:29Z</dcterms:modified>
</cp:coreProperties>
</file>