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0560" windowHeight="6852" activeTab="4"/>
  </bookViews>
  <sheets>
    <sheet name="Question 1" sheetId="1" r:id="rId1"/>
    <sheet name="Question 2" sheetId="4" r:id="rId2"/>
    <sheet name="Question 3" sheetId="5" r:id="rId3"/>
    <sheet name="Question 4" sheetId="6" r:id="rId4"/>
    <sheet name="Question - 5" sheetId="8" r:id="rId5"/>
  </sheets>
  <calcPr calcId="162913" concurrentCalc="0"/>
</workbook>
</file>

<file path=xl/calcChain.xml><?xml version="1.0" encoding="utf-8"?>
<calcChain xmlns="http://schemas.openxmlformats.org/spreadsheetml/2006/main">
  <c r="G124" i="8" l="1"/>
  <c r="G121" i="8"/>
  <c r="G112" i="8"/>
  <c r="G108" i="8"/>
  <c r="G100" i="8"/>
  <c r="G98" i="8"/>
  <c r="G95" i="8"/>
  <c r="K3" i="8"/>
  <c r="K4" i="8"/>
  <c r="K5" i="8"/>
  <c r="K6" i="8"/>
  <c r="E22" i="8"/>
  <c r="D22" i="8"/>
  <c r="C20" i="8"/>
  <c r="F19" i="8"/>
  <c r="J19" i="8"/>
  <c r="L19" i="8"/>
  <c r="N19" i="8"/>
  <c r="M19" i="8"/>
  <c r="O19" i="8"/>
  <c r="G19" i="8"/>
  <c r="H19" i="8"/>
  <c r="I19" i="8"/>
  <c r="K19" i="8"/>
  <c r="F18" i="8"/>
  <c r="J18" i="8"/>
  <c r="L18" i="8"/>
  <c r="N18" i="8"/>
  <c r="M18" i="8"/>
  <c r="O18" i="8"/>
  <c r="G18" i="8"/>
  <c r="H18" i="8"/>
  <c r="I18" i="8"/>
  <c r="K18" i="8"/>
  <c r="F17" i="8"/>
  <c r="J17" i="8"/>
  <c r="L17" i="8"/>
  <c r="N17" i="8"/>
  <c r="M17" i="8"/>
  <c r="O17" i="8"/>
  <c r="G17" i="8"/>
  <c r="H17" i="8"/>
  <c r="I17" i="8"/>
  <c r="K17" i="8"/>
  <c r="F16" i="8"/>
  <c r="J16" i="8"/>
  <c r="L16" i="8"/>
  <c r="N16" i="8"/>
  <c r="M16" i="8"/>
  <c r="O16" i="8"/>
  <c r="G16" i="8"/>
  <c r="H16" i="8"/>
  <c r="I16" i="8"/>
  <c r="K16" i="8"/>
  <c r="F15" i="8"/>
  <c r="J15" i="8"/>
  <c r="L15" i="8"/>
  <c r="N15" i="8"/>
  <c r="M15" i="8"/>
  <c r="O15" i="8"/>
  <c r="G15" i="8"/>
  <c r="H15" i="8"/>
  <c r="I15" i="8"/>
  <c r="K15" i="8"/>
  <c r="F14" i="8"/>
  <c r="J14" i="8"/>
  <c r="L14" i="8"/>
  <c r="N14" i="8"/>
  <c r="M14" i="8"/>
  <c r="O14" i="8"/>
  <c r="G14" i="8"/>
  <c r="H14" i="8"/>
  <c r="I14" i="8"/>
  <c r="K14" i="8"/>
  <c r="F13" i="8"/>
  <c r="J13" i="8"/>
  <c r="L13" i="8"/>
  <c r="N13" i="8"/>
  <c r="M13" i="8"/>
  <c r="O13" i="8"/>
  <c r="G13" i="8"/>
  <c r="H13" i="8"/>
  <c r="I13" i="8"/>
  <c r="K13" i="8"/>
  <c r="F12" i="8"/>
  <c r="J12" i="8"/>
  <c r="L12" i="8"/>
  <c r="N12" i="8"/>
  <c r="M12" i="8"/>
  <c r="O12" i="8"/>
  <c r="G12" i="8"/>
  <c r="H12" i="8"/>
  <c r="I12" i="8"/>
  <c r="K12" i="8"/>
  <c r="F11" i="8"/>
  <c r="J11" i="8"/>
  <c r="L11" i="8"/>
  <c r="N11" i="8"/>
  <c r="M11" i="8"/>
  <c r="O11" i="8"/>
  <c r="G11" i="8"/>
  <c r="H11" i="8"/>
  <c r="I11" i="8"/>
  <c r="K11" i="8"/>
  <c r="F10" i="8"/>
  <c r="J10" i="8"/>
  <c r="L10" i="8"/>
  <c r="N10" i="8"/>
  <c r="M10" i="8"/>
  <c r="O10" i="8"/>
  <c r="G10" i="8"/>
  <c r="H10" i="8"/>
  <c r="I10" i="8"/>
  <c r="K10" i="8"/>
  <c r="F9" i="8"/>
  <c r="J9" i="8"/>
  <c r="L9" i="8"/>
  <c r="N9" i="8"/>
  <c r="M9" i="8"/>
  <c r="O9" i="8"/>
  <c r="G9" i="8"/>
  <c r="H9" i="8"/>
  <c r="I9" i="8"/>
  <c r="K9" i="8"/>
  <c r="F4" i="8"/>
  <c r="L30" i="8"/>
  <c r="L31" i="8"/>
  <c r="L32" i="8"/>
  <c r="AJ57" i="8"/>
  <c r="AK57" i="8"/>
  <c r="AL57" i="8"/>
  <c r="AM57" i="8"/>
  <c r="AN57" i="8"/>
  <c r="AO57" i="8"/>
  <c r="AP57" i="8"/>
  <c r="AQ57" i="8"/>
  <c r="AR57" i="8"/>
  <c r="AJ58" i="8"/>
  <c r="AK58" i="8"/>
  <c r="AL58" i="8"/>
  <c r="AM58" i="8"/>
  <c r="AN58" i="8"/>
  <c r="AO58" i="8"/>
  <c r="AP58" i="8"/>
  <c r="AQ58" i="8"/>
  <c r="AR58" i="8"/>
  <c r="AJ59" i="8"/>
  <c r="AK59" i="8"/>
  <c r="AL59" i="8"/>
  <c r="AM59" i="8"/>
  <c r="AN59" i="8"/>
  <c r="AO59" i="8"/>
  <c r="AP59" i="8"/>
  <c r="AQ59" i="8"/>
  <c r="AR59" i="8"/>
  <c r="AJ60" i="8"/>
  <c r="AK60" i="8"/>
  <c r="AL60" i="8"/>
  <c r="AM60" i="8"/>
  <c r="AN60" i="8"/>
  <c r="AO60" i="8"/>
  <c r="AP60" i="8"/>
  <c r="AQ60" i="8"/>
  <c r="AR60" i="8"/>
  <c r="AJ61" i="8"/>
  <c r="AK61" i="8"/>
  <c r="AL61" i="8"/>
  <c r="AM61" i="8"/>
  <c r="AN61" i="8"/>
  <c r="AO61" i="8"/>
  <c r="AP61" i="8"/>
  <c r="AQ61" i="8"/>
  <c r="AR61" i="8"/>
  <c r="AJ62" i="8"/>
  <c r="AK62" i="8"/>
  <c r="AL62" i="8"/>
  <c r="AM62" i="8"/>
  <c r="AN62" i="8"/>
  <c r="AO62" i="8"/>
  <c r="AP62" i="8"/>
  <c r="AQ62" i="8"/>
  <c r="AR62" i="8"/>
  <c r="AJ63" i="8"/>
  <c r="AK63" i="8"/>
  <c r="AL63" i="8"/>
  <c r="AM63" i="8"/>
  <c r="AN63" i="8"/>
  <c r="AO63" i="8"/>
  <c r="AP63" i="8"/>
  <c r="AQ63" i="8"/>
  <c r="AR63" i="8"/>
  <c r="AJ64" i="8"/>
  <c r="AK64" i="8"/>
  <c r="AL64" i="8"/>
  <c r="AM64" i="8"/>
  <c r="AN64" i="8"/>
  <c r="AO64" i="8"/>
  <c r="AP64" i="8"/>
  <c r="AQ64" i="8"/>
  <c r="AR64" i="8"/>
  <c r="AJ65" i="8"/>
  <c r="AK65" i="8"/>
  <c r="AL65" i="8"/>
  <c r="AM65" i="8"/>
  <c r="AN65" i="8"/>
  <c r="AO65" i="8"/>
  <c r="AP65" i="8"/>
  <c r="AQ65" i="8"/>
  <c r="AR65" i="8"/>
  <c r="AJ66" i="8"/>
  <c r="AK66" i="8"/>
  <c r="AL66" i="8"/>
  <c r="AM66" i="8"/>
  <c r="AN66" i="8"/>
  <c r="AO66" i="8"/>
  <c r="AP66" i="8"/>
  <c r="AQ66" i="8"/>
  <c r="AR66" i="8"/>
  <c r="AJ67" i="8"/>
  <c r="AK67" i="8"/>
  <c r="AL67" i="8"/>
  <c r="AM67" i="8"/>
  <c r="AN67" i="8"/>
  <c r="AO67" i="8"/>
  <c r="AP67" i="8"/>
  <c r="AQ67" i="8"/>
  <c r="AR67" i="8"/>
  <c r="AJ68" i="8"/>
  <c r="AK68" i="8"/>
  <c r="AL68" i="8"/>
  <c r="AM68" i="8"/>
  <c r="AN68" i="8"/>
  <c r="AO68" i="8"/>
  <c r="AP68" i="8"/>
  <c r="AQ68" i="8"/>
  <c r="AR68" i="8"/>
  <c r="AJ69" i="8"/>
  <c r="AK69" i="8"/>
  <c r="AL69" i="8"/>
  <c r="AM69" i="8"/>
  <c r="AN69" i="8"/>
  <c r="AO69" i="8"/>
  <c r="AP69" i="8"/>
  <c r="AQ69" i="8"/>
  <c r="AR69" i="8"/>
  <c r="AJ70" i="8"/>
  <c r="AK70" i="8"/>
  <c r="AL70" i="8"/>
  <c r="AM70" i="8"/>
  <c r="AN70" i="8"/>
  <c r="AO70" i="8"/>
  <c r="AP70" i="8"/>
  <c r="AQ70" i="8"/>
  <c r="AR70" i="8"/>
  <c r="AJ71" i="8"/>
  <c r="AK71" i="8"/>
  <c r="AL71" i="8"/>
  <c r="AM71" i="8"/>
  <c r="AN71" i="8"/>
  <c r="AO71" i="8"/>
  <c r="AP71" i="8"/>
  <c r="AQ71" i="8"/>
  <c r="AR71" i="8"/>
  <c r="AJ72" i="8"/>
  <c r="AK72" i="8"/>
  <c r="AL72" i="8"/>
  <c r="AM72" i="8"/>
  <c r="AN72" i="8"/>
  <c r="AO72" i="8"/>
  <c r="AP72" i="8"/>
  <c r="AQ72" i="8"/>
  <c r="AR72" i="8"/>
  <c r="AJ73" i="8"/>
  <c r="AK73" i="8"/>
  <c r="AL73" i="8"/>
  <c r="AM73" i="8"/>
  <c r="AN73" i="8"/>
  <c r="AO73" i="8"/>
  <c r="AP73" i="8"/>
  <c r="AQ73" i="8"/>
  <c r="AR73" i="8"/>
  <c r="AJ74" i="8"/>
  <c r="AK74" i="8"/>
  <c r="AL74" i="8"/>
  <c r="AM74" i="8"/>
  <c r="AN74" i="8"/>
  <c r="AO74" i="8"/>
  <c r="AP74" i="8"/>
  <c r="AQ74" i="8"/>
  <c r="AR74" i="8"/>
  <c r="AJ75" i="8"/>
  <c r="AK75" i="8"/>
  <c r="AL75" i="8"/>
  <c r="AM75" i="8"/>
  <c r="AN75" i="8"/>
  <c r="AO75" i="8"/>
  <c r="AP75" i="8"/>
  <c r="AQ75" i="8"/>
  <c r="AR75" i="8"/>
  <c r="AJ76" i="8"/>
  <c r="AK76" i="8"/>
  <c r="AL76" i="8"/>
  <c r="AM76" i="8"/>
  <c r="AN76" i="8"/>
  <c r="AO76" i="8"/>
  <c r="AP76" i="8"/>
  <c r="AQ76" i="8"/>
  <c r="AR76" i="8"/>
  <c r="AJ77" i="8"/>
  <c r="AK77" i="8"/>
  <c r="AL77" i="8"/>
  <c r="AM77" i="8"/>
  <c r="AN77" i="8"/>
  <c r="AO77" i="8"/>
  <c r="AP77" i="8"/>
  <c r="AQ77" i="8"/>
  <c r="AR77" i="8"/>
  <c r="AJ78" i="8"/>
  <c r="AK78" i="8"/>
  <c r="AL78" i="8"/>
  <c r="AM78" i="8"/>
  <c r="AN78" i="8"/>
  <c r="AO78" i="8"/>
  <c r="AP78" i="8"/>
  <c r="AQ78" i="8"/>
  <c r="AR78" i="8"/>
  <c r="AJ79" i="8"/>
  <c r="AK79" i="8"/>
  <c r="AL79" i="8"/>
  <c r="AM79" i="8"/>
  <c r="AN79" i="8"/>
  <c r="AO79" i="8"/>
  <c r="AP79" i="8"/>
  <c r="AQ79" i="8"/>
  <c r="AR79" i="8"/>
  <c r="AJ80" i="8"/>
  <c r="AK80" i="8"/>
  <c r="AL80" i="8"/>
  <c r="AM80" i="8"/>
  <c r="AN80" i="8"/>
  <c r="AO80" i="8"/>
  <c r="AP80" i="8"/>
  <c r="AQ80" i="8"/>
  <c r="AR80" i="8"/>
  <c r="AJ81" i="8"/>
  <c r="AK81" i="8"/>
  <c r="AL81" i="8"/>
  <c r="AM81" i="8"/>
  <c r="AN81" i="8"/>
  <c r="AO81" i="8"/>
  <c r="AP81" i="8"/>
  <c r="AQ81" i="8"/>
  <c r="AR81" i="8"/>
  <c r="AJ82" i="8"/>
  <c r="AK82" i="8"/>
  <c r="AL82" i="8"/>
  <c r="AM82" i="8"/>
  <c r="AN82" i="8"/>
  <c r="AO82" i="8"/>
  <c r="AP82" i="8"/>
  <c r="AQ82" i="8"/>
  <c r="AR82" i="8"/>
  <c r="AJ83" i="8"/>
  <c r="AK83" i="8"/>
  <c r="AL83" i="8"/>
  <c r="AM83" i="8"/>
  <c r="AN83" i="8"/>
  <c r="AO83" i="8"/>
  <c r="AP83" i="8"/>
  <c r="AQ83" i="8"/>
  <c r="AR83" i="8"/>
  <c r="AJ84" i="8"/>
  <c r="AK84" i="8"/>
  <c r="AL84" i="8"/>
  <c r="AM84" i="8"/>
  <c r="AN84" i="8"/>
  <c r="AO84" i="8"/>
  <c r="AP84" i="8"/>
  <c r="AQ84" i="8"/>
  <c r="AR84" i="8"/>
  <c r="AJ85" i="8"/>
  <c r="AK85" i="8"/>
  <c r="AL85" i="8"/>
  <c r="AM85" i="8"/>
  <c r="AN85" i="8"/>
  <c r="AO85" i="8"/>
  <c r="AP85" i="8"/>
  <c r="AQ85" i="8"/>
  <c r="AR85" i="8"/>
  <c r="AJ86" i="8"/>
  <c r="AK86" i="8"/>
  <c r="AL86" i="8"/>
  <c r="AM86" i="8"/>
  <c r="AN86" i="8"/>
  <c r="AO86" i="8"/>
  <c r="AP86" i="8"/>
  <c r="AQ86" i="8"/>
  <c r="AR86" i="8"/>
  <c r="AJ39" i="8"/>
  <c r="AK39" i="8"/>
  <c r="AL39" i="8"/>
  <c r="AM39" i="8"/>
  <c r="AN39" i="8"/>
  <c r="AO39" i="8"/>
  <c r="AP39" i="8"/>
  <c r="AQ39" i="8"/>
  <c r="AR39" i="8"/>
  <c r="AJ40" i="8"/>
  <c r="AK40" i="8"/>
  <c r="AL40" i="8"/>
  <c r="AM40" i="8"/>
  <c r="AN40" i="8"/>
  <c r="AO40" i="8"/>
  <c r="AP40" i="8"/>
  <c r="AQ40" i="8"/>
  <c r="AR40" i="8"/>
  <c r="AJ41" i="8"/>
  <c r="AK41" i="8"/>
  <c r="AL41" i="8"/>
  <c r="AM41" i="8"/>
  <c r="AN41" i="8"/>
  <c r="AO41" i="8"/>
  <c r="AP41" i="8"/>
  <c r="AQ41" i="8"/>
  <c r="AR41" i="8"/>
  <c r="AJ42" i="8"/>
  <c r="AK42" i="8"/>
  <c r="AL42" i="8"/>
  <c r="AM42" i="8"/>
  <c r="AN42" i="8"/>
  <c r="AO42" i="8"/>
  <c r="AP42" i="8"/>
  <c r="AQ42" i="8"/>
  <c r="AR42" i="8"/>
  <c r="AJ43" i="8"/>
  <c r="AK43" i="8"/>
  <c r="AL43" i="8"/>
  <c r="AM43" i="8"/>
  <c r="AN43" i="8"/>
  <c r="AO43" i="8"/>
  <c r="AP43" i="8"/>
  <c r="AQ43" i="8"/>
  <c r="AR43" i="8"/>
  <c r="AJ44" i="8"/>
  <c r="AK44" i="8"/>
  <c r="AL44" i="8"/>
  <c r="AM44" i="8"/>
  <c r="AN44" i="8"/>
  <c r="AO44" i="8"/>
  <c r="AP44" i="8"/>
  <c r="AQ44" i="8"/>
  <c r="AR44" i="8"/>
  <c r="AJ45" i="8"/>
  <c r="AK45" i="8"/>
  <c r="AL45" i="8"/>
  <c r="AM45" i="8"/>
  <c r="AN45" i="8"/>
  <c r="AO45" i="8"/>
  <c r="AP45" i="8"/>
  <c r="AQ45" i="8"/>
  <c r="AR45" i="8"/>
  <c r="AJ46" i="8"/>
  <c r="AK46" i="8"/>
  <c r="AL46" i="8"/>
  <c r="AM46" i="8"/>
  <c r="AN46" i="8"/>
  <c r="AO46" i="8"/>
  <c r="AP46" i="8"/>
  <c r="AQ46" i="8"/>
  <c r="AR46" i="8"/>
  <c r="AJ47" i="8"/>
  <c r="AK47" i="8"/>
  <c r="AL47" i="8"/>
  <c r="AM47" i="8"/>
  <c r="AN47" i="8"/>
  <c r="AO47" i="8"/>
  <c r="AP47" i="8"/>
  <c r="AQ47" i="8"/>
  <c r="AR47" i="8"/>
  <c r="AJ48" i="8"/>
  <c r="AK48" i="8"/>
  <c r="AL48" i="8"/>
  <c r="AM48" i="8"/>
  <c r="AN48" i="8"/>
  <c r="AO48" i="8"/>
  <c r="AP48" i="8"/>
  <c r="AQ48" i="8"/>
  <c r="AR48" i="8"/>
  <c r="AJ49" i="8"/>
  <c r="AK49" i="8"/>
  <c r="AL49" i="8"/>
  <c r="AM49" i="8"/>
  <c r="AN49" i="8"/>
  <c r="AO49" i="8"/>
  <c r="AP49" i="8"/>
  <c r="AQ49" i="8"/>
  <c r="AR49" i="8"/>
  <c r="AJ50" i="8"/>
  <c r="AK50" i="8"/>
  <c r="AL50" i="8"/>
  <c r="AM50" i="8"/>
  <c r="AN50" i="8"/>
  <c r="AO50" i="8"/>
  <c r="AP50" i="8"/>
  <c r="AQ50" i="8"/>
  <c r="AR50" i="8"/>
  <c r="AJ51" i="8"/>
  <c r="AK51" i="8"/>
  <c r="AL51" i="8"/>
  <c r="AM51" i="8"/>
  <c r="AN51" i="8"/>
  <c r="AO51" i="8"/>
  <c r="AP51" i="8"/>
  <c r="AQ51" i="8"/>
  <c r="AR51" i="8"/>
  <c r="AJ52" i="8"/>
  <c r="AK52" i="8"/>
  <c r="AL52" i="8"/>
  <c r="AM52" i="8"/>
  <c r="AN52" i="8"/>
  <c r="AO52" i="8"/>
  <c r="AP52" i="8"/>
  <c r="AQ52" i="8"/>
  <c r="AR52" i="8"/>
  <c r="AJ53" i="8"/>
  <c r="AK53" i="8"/>
  <c r="AL53" i="8"/>
  <c r="AM53" i="8"/>
  <c r="AN53" i="8"/>
  <c r="AO53" i="8"/>
  <c r="AP53" i="8"/>
  <c r="AQ53" i="8"/>
  <c r="AR53" i="8"/>
  <c r="AJ54" i="8"/>
  <c r="AK54" i="8"/>
  <c r="AL54" i="8"/>
  <c r="AM54" i="8"/>
  <c r="AN54" i="8"/>
  <c r="AO54" i="8"/>
  <c r="AP54" i="8"/>
  <c r="AQ54" i="8"/>
  <c r="AR54" i="8"/>
  <c r="AJ55" i="8"/>
  <c r="AK55" i="8"/>
  <c r="AL55" i="8"/>
  <c r="AM55" i="8"/>
  <c r="AN55" i="8"/>
  <c r="AO55" i="8"/>
  <c r="AP55" i="8"/>
  <c r="AQ55" i="8"/>
  <c r="AR55" i="8"/>
  <c r="AJ56" i="8"/>
  <c r="AK56" i="8"/>
  <c r="AL56" i="8"/>
  <c r="AM56" i="8"/>
  <c r="AN56" i="8"/>
  <c r="AO56" i="8"/>
  <c r="AP56" i="8"/>
  <c r="AQ56" i="8"/>
  <c r="AR56" i="8"/>
  <c r="AK38" i="8"/>
  <c r="AL38" i="8"/>
  <c r="AM38" i="8"/>
  <c r="AN38" i="8"/>
  <c r="AO38" i="8"/>
  <c r="AP38" i="8"/>
  <c r="AQ38" i="8"/>
  <c r="AR38" i="8"/>
  <c r="AB61" i="8"/>
  <c r="AC61" i="8"/>
  <c r="AD61" i="8"/>
  <c r="AE61" i="8"/>
  <c r="AF61" i="8"/>
  <c r="AG61" i="8"/>
  <c r="AH61" i="8"/>
  <c r="AI61" i="8"/>
  <c r="AB62" i="8"/>
  <c r="AC62" i="8"/>
  <c r="AD62" i="8"/>
  <c r="AE62" i="8"/>
  <c r="AF62" i="8"/>
  <c r="AG62" i="8"/>
  <c r="AH62" i="8"/>
  <c r="AI62" i="8"/>
  <c r="AB63" i="8"/>
  <c r="AC63" i="8"/>
  <c r="AD63" i="8"/>
  <c r="AE63" i="8"/>
  <c r="AF63" i="8"/>
  <c r="AG63" i="8"/>
  <c r="AH63" i="8"/>
  <c r="AI63" i="8"/>
  <c r="AB64" i="8"/>
  <c r="AC64" i="8"/>
  <c r="AD64" i="8"/>
  <c r="AE64" i="8"/>
  <c r="AF64" i="8"/>
  <c r="AG64" i="8"/>
  <c r="AH64" i="8"/>
  <c r="AI64" i="8"/>
  <c r="AB65" i="8"/>
  <c r="AC65" i="8"/>
  <c r="AD65" i="8"/>
  <c r="AE65" i="8"/>
  <c r="AF65" i="8"/>
  <c r="AG65" i="8"/>
  <c r="AH65" i="8"/>
  <c r="AI65" i="8"/>
  <c r="AB66" i="8"/>
  <c r="AC66" i="8"/>
  <c r="AD66" i="8"/>
  <c r="AE66" i="8"/>
  <c r="AF66" i="8"/>
  <c r="AG66" i="8"/>
  <c r="AH66" i="8"/>
  <c r="AI66" i="8"/>
  <c r="AB67" i="8"/>
  <c r="AC67" i="8"/>
  <c r="AD67" i="8"/>
  <c r="AE67" i="8"/>
  <c r="AF67" i="8"/>
  <c r="AG67" i="8"/>
  <c r="AH67" i="8"/>
  <c r="AI67" i="8"/>
  <c r="AB68" i="8"/>
  <c r="AC68" i="8"/>
  <c r="AD68" i="8"/>
  <c r="AE68" i="8"/>
  <c r="AF68" i="8"/>
  <c r="AG68" i="8"/>
  <c r="AH68" i="8"/>
  <c r="AI68" i="8"/>
  <c r="AB69" i="8"/>
  <c r="AC69" i="8"/>
  <c r="AD69" i="8"/>
  <c r="AE69" i="8"/>
  <c r="AF69" i="8"/>
  <c r="AG69" i="8"/>
  <c r="AH69" i="8"/>
  <c r="AI69" i="8"/>
  <c r="AB70" i="8"/>
  <c r="AC70" i="8"/>
  <c r="AD70" i="8"/>
  <c r="AE70" i="8"/>
  <c r="AF70" i="8"/>
  <c r="AG70" i="8"/>
  <c r="AH70" i="8"/>
  <c r="AI70" i="8"/>
  <c r="AB71" i="8"/>
  <c r="AC71" i="8"/>
  <c r="AD71" i="8"/>
  <c r="AE71" i="8"/>
  <c r="AF71" i="8"/>
  <c r="AG71" i="8"/>
  <c r="AH71" i="8"/>
  <c r="AI71" i="8"/>
  <c r="AB72" i="8"/>
  <c r="AC72" i="8"/>
  <c r="AD72" i="8"/>
  <c r="AE72" i="8"/>
  <c r="AF72" i="8"/>
  <c r="AG72" i="8"/>
  <c r="AH72" i="8"/>
  <c r="AI72" i="8"/>
  <c r="AB73" i="8"/>
  <c r="AC73" i="8"/>
  <c r="AD73" i="8"/>
  <c r="AE73" i="8"/>
  <c r="AF73" i="8"/>
  <c r="AG73" i="8"/>
  <c r="AH73" i="8"/>
  <c r="AI73" i="8"/>
  <c r="AB74" i="8"/>
  <c r="AC74" i="8"/>
  <c r="AD74" i="8"/>
  <c r="AE74" i="8"/>
  <c r="AF74" i="8"/>
  <c r="AG74" i="8"/>
  <c r="AH74" i="8"/>
  <c r="AI74" i="8"/>
  <c r="AB75" i="8"/>
  <c r="AC75" i="8"/>
  <c r="AD75" i="8"/>
  <c r="AE75" i="8"/>
  <c r="AF75" i="8"/>
  <c r="AG75" i="8"/>
  <c r="AH75" i="8"/>
  <c r="AI75" i="8"/>
  <c r="AB76" i="8"/>
  <c r="AC76" i="8"/>
  <c r="AD76" i="8"/>
  <c r="AE76" i="8"/>
  <c r="AF76" i="8"/>
  <c r="AG76" i="8"/>
  <c r="AH76" i="8"/>
  <c r="AI76" i="8"/>
  <c r="AB77" i="8"/>
  <c r="AC77" i="8"/>
  <c r="AD77" i="8"/>
  <c r="AE77" i="8"/>
  <c r="AF77" i="8"/>
  <c r="AG77" i="8"/>
  <c r="AH77" i="8"/>
  <c r="AI77" i="8"/>
  <c r="AB78" i="8"/>
  <c r="AC78" i="8"/>
  <c r="AD78" i="8"/>
  <c r="AE78" i="8"/>
  <c r="AF78" i="8"/>
  <c r="AG78" i="8"/>
  <c r="AH78" i="8"/>
  <c r="AI78" i="8"/>
  <c r="AB79" i="8"/>
  <c r="AC79" i="8"/>
  <c r="AD79" i="8"/>
  <c r="AE79" i="8"/>
  <c r="AF79" i="8"/>
  <c r="AG79" i="8"/>
  <c r="AH79" i="8"/>
  <c r="AI79" i="8"/>
  <c r="AB80" i="8"/>
  <c r="AC80" i="8"/>
  <c r="AD80" i="8"/>
  <c r="AE80" i="8"/>
  <c r="AF80" i="8"/>
  <c r="AG80" i="8"/>
  <c r="AH80" i="8"/>
  <c r="AI80" i="8"/>
  <c r="AB81" i="8"/>
  <c r="AC81" i="8"/>
  <c r="AD81" i="8"/>
  <c r="AE81" i="8"/>
  <c r="AF81" i="8"/>
  <c r="AG81" i="8"/>
  <c r="AH81" i="8"/>
  <c r="AI81" i="8"/>
  <c r="AB82" i="8"/>
  <c r="AC82" i="8"/>
  <c r="AD82" i="8"/>
  <c r="AE82" i="8"/>
  <c r="AF82" i="8"/>
  <c r="AG82" i="8"/>
  <c r="AH82" i="8"/>
  <c r="AI82" i="8"/>
  <c r="AB83" i="8"/>
  <c r="AC83" i="8"/>
  <c r="AD83" i="8"/>
  <c r="AE83" i="8"/>
  <c r="AF83" i="8"/>
  <c r="AG83" i="8"/>
  <c r="AH83" i="8"/>
  <c r="AI83" i="8"/>
  <c r="AB84" i="8"/>
  <c r="AC84" i="8"/>
  <c r="AD84" i="8"/>
  <c r="AE84" i="8"/>
  <c r="AF84" i="8"/>
  <c r="AG84" i="8"/>
  <c r="AH84" i="8"/>
  <c r="AI84" i="8"/>
  <c r="AB85" i="8"/>
  <c r="AC85" i="8"/>
  <c r="AD85" i="8"/>
  <c r="AE85" i="8"/>
  <c r="AF85" i="8"/>
  <c r="AG85" i="8"/>
  <c r="AH85" i="8"/>
  <c r="AI85" i="8"/>
  <c r="AB86" i="8"/>
  <c r="AC86" i="8"/>
  <c r="AD86" i="8"/>
  <c r="AE86" i="8"/>
  <c r="AF86" i="8"/>
  <c r="AG86" i="8"/>
  <c r="AH86" i="8"/>
  <c r="AI86" i="8"/>
  <c r="AB43" i="8"/>
  <c r="AC43" i="8"/>
  <c r="AD43" i="8"/>
  <c r="AE43" i="8"/>
  <c r="AF43" i="8"/>
  <c r="AG43" i="8"/>
  <c r="AH43" i="8"/>
  <c r="AI43" i="8"/>
  <c r="AB44" i="8"/>
  <c r="AC44" i="8"/>
  <c r="AD44" i="8"/>
  <c r="AE44" i="8"/>
  <c r="AF44" i="8"/>
  <c r="AG44" i="8"/>
  <c r="AH44" i="8"/>
  <c r="AI44" i="8"/>
  <c r="AB45" i="8"/>
  <c r="AC45" i="8"/>
  <c r="AD45" i="8"/>
  <c r="AE45" i="8"/>
  <c r="AF45" i="8"/>
  <c r="AG45" i="8"/>
  <c r="AH45" i="8"/>
  <c r="AI45" i="8"/>
  <c r="AB46" i="8"/>
  <c r="AC46" i="8"/>
  <c r="AD46" i="8"/>
  <c r="AE46" i="8"/>
  <c r="AF46" i="8"/>
  <c r="AG46" i="8"/>
  <c r="AH46" i="8"/>
  <c r="AI46" i="8"/>
  <c r="AB47" i="8"/>
  <c r="AC47" i="8"/>
  <c r="AD47" i="8"/>
  <c r="AE47" i="8"/>
  <c r="AF47" i="8"/>
  <c r="AG47" i="8"/>
  <c r="AH47" i="8"/>
  <c r="AI47" i="8"/>
  <c r="AB48" i="8"/>
  <c r="AC48" i="8"/>
  <c r="AD48" i="8"/>
  <c r="AE48" i="8"/>
  <c r="AF48" i="8"/>
  <c r="AG48" i="8"/>
  <c r="AH48" i="8"/>
  <c r="AI48" i="8"/>
  <c r="AB49" i="8"/>
  <c r="AC49" i="8"/>
  <c r="AD49" i="8"/>
  <c r="AE49" i="8"/>
  <c r="AF49" i="8"/>
  <c r="AG49" i="8"/>
  <c r="AH49" i="8"/>
  <c r="AI49" i="8"/>
  <c r="AB50" i="8"/>
  <c r="AC50" i="8"/>
  <c r="AD50" i="8"/>
  <c r="AE50" i="8"/>
  <c r="AF50" i="8"/>
  <c r="AG50" i="8"/>
  <c r="AH50" i="8"/>
  <c r="AI50" i="8"/>
  <c r="AB51" i="8"/>
  <c r="AC51" i="8"/>
  <c r="AD51" i="8"/>
  <c r="AE51" i="8"/>
  <c r="AF51" i="8"/>
  <c r="AG51" i="8"/>
  <c r="AH51" i="8"/>
  <c r="AI51" i="8"/>
  <c r="AB52" i="8"/>
  <c r="AC52" i="8"/>
  <c r="AD52" i="8"/>
  <c r="AE52" i="8"/>
  <c r="AF52" i="8"/>
  <c r="AG52" i="8"/>
  <c r="AH52" i="8"/>
  <c r="AI52" i="8"/>
  <c r="AB53" i="8"/>
  <c r="AC53" i="8"/>
  <c r="AD53" i="8"/>
  <c r="AE53" i="8"/>
  <c r="AF53" i="8"/>
  <c r="AG53" i="8"/>
  <c r="AH53" i="8"/>
  <c r="AI53" i="8"/>
  <c r="AB54" i="8"/>
  <c r="AC54" i="8"/>
  <c r="AD54" i="8"/>
  <c r="AE54" i="8"/>
  <c r="AF54" i="8"/>
  <c r="AG54" i="8"/>
  <c r="AH54" i="8"/>
  <c r="AI54" i="8"/>
  <c r="AB55" i="8"/>
  <c r="AC55" i="8"/>
  <c r="AD55" i="8"/>
  <c r="AE55" i="8"/>
  <c r="AF55" i="8"/>
  <c r="AG55" i="8"/>
  <c r="AH55" i="8"/>
  <c r="AI55" i="8"/>
  <c r="AB56" i="8"/>
  <c r="AC56" i="8"/>
  <c r="AD56" i="8"/>
  <c r="AE56" i="8"/>
  <c r="AF56" i="8"/>
  <c r="AG56" i="8"/>
  <c r="AH56" i="8"/>
  <c r="AI56" i="8"/>
  <c r="AB57" i="8"/>
  <c r="AC57" i="8"/>
  <c r="AD57" i="8"/>
  <c r="AE57" i="8"/>
  <c r="AF57" i="8"/>
  <c r="AG57" i="8"/>
  <c r="AH57" i="8"/>
  <c r="AI57" i="8"/>
  <c r="AB58" i="8"/>
  <c r="AC58" i="8"/>
  <c r="AD58" i="8"/>
  <c r="AE58" i="8"/>
  <c r="AF58" i="8"/>
  <c r="AG58" i="8"/>
  <c r="AH58" i="8"/>
  <c r="AI58" i="8"/>
  <c r="AB59" i="8"/>
  <c r="AC59" i="8"/>
  <c r="AD59" i="8"/>
  <c r="AE59" i="8"/>
  <c r="AF59" i="8"/>
  <c r="AG59" i="8"/>
  <c r="AH59" i="8"/>
  <c r="AI59" i="8"/>
  <c r="AB60" i="8"/>
  <c r="AC60" i="8"/>
  <c r="AD60" i="8"/>
  <c r="AE60" i="8"/>
  <c r="AF60" i="8"/>
  <c r="AG60" i="8"/>
  <c r="AH60" i="8"/>
  <c r="AI60" i="8"/>
  <c r="AC38" i="8"/>
  <c r="AD38" i="8"/>
  <c r="AE38" i="8"/>
  <c r="AF38" i="8"/>
  <c r="AG38" i="8"/>
  <c r="AH38" i="8"/>
  <c r="AI38" i="8"/>
  <c r="AJ38" i="8"/>
  <c r="AC39" i="8"/>
  <c r="AD39" i="8"/>
  <c r="AE39" i="8"/>
  <c r="AF39" i="8"/>
  <c r="AG39" i="8"/>
  <c r="AH39" i="8"/>
  <c r="AI39" i="8"/>
  <c r="AC40" i="8"/>
  <c r="AD40" i="8"/>
  <c r="AE40" i="8"/>
  <c r="AF40" i="8"/>
  <c r="AG40" i="8"/>
  <c r="AH40" i="8"/>
  <c r="AI40" i="8"/>
  <c r="AC41" i="8"/>
  <c r="AD41" i="8"/>
  <c r="AE41" i="8"/>
  <c r="AF41" i="8"/>
  <c r="AG41" i="8"/>
  <c r="AH41" i="8"/>
  <c r="AI41" i="8"/>
  <c r="AC42" i="8"/>
  <c r="AD42" i="8"/>
  <c r="AE42" i="8"/>
  <c r="AF42" i="8"/>
  <c r="AG42" i="8"/>
  <c r="AH42" i="8"/>
  <c r="AI42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V38" i="8"/>
  <c r="W38" i="8"/>
  <c r="X38" i="8"/>
  <c r="Y38" i="8"/>
  <c r="Z38" i="8"/>
  <c r="AA38" i="8"/>
  <c r="AB38" i="8"/>
  <c r="V39" i="8"/>
  <c r="W39" i="8"/>
  <c r="X39" i="8"/>
  <c r="Y39" i="8"/>
  <c r="Z39" i="8"/>
  <c r="AA39" i="8"/>
  <c r="AB39" i="8"/>
  <c r="V40" i="8"/>
  <c r="W40" i="8"/>
  <c r="X40" i="8"/>
  <c r="Y40" i="8"/>
  <c r="Z40" i="8"/>
  <c r="AA40" i="8"/>
  <c r="AB40" i="8"/>
  <c r="V41" i="8"/>
  <c r="W41" i="8"/>
  <c r="X41" i="8"/>
  <c r="Y41" i="8"/>
  <c r="Z41" i="8"/>
  <c r="AA41" i="8"/>
  <c r="AB41" i="8"/>
  <c r="V42" i="8"/>
  <c r="W42" i="8"/>
  <c r="X42" i="8"/>
  <c r="Y42" i="8"/>
  <c r="Z42" i="8"/>
  <c r="AA42" i="8"/>
  <c r="AB42" i="8"/>
  <c r="V43" i="8"/>
  <c r="W43" i="8"/>
  <c r="X43" i="8"/>
  <c r="Y43" i="8"/>
  <c r="Z43" i="8"/>
  <c r="AA43" i="8"/>
  <c r="V44" i="8"/>
  <c r="W44" i="8"/>
  <c r="X44" i="8"/>
  <c r="Y44" i="8"/>
  <c r="Z44" i="8"/>
  <c r="AA44" i="8"/>
  <c r="V45" i="8"/>
  <c r="W45" i="8"/>
  <c r="X45" i="8"/>
  <c r="Y45" i="8"/>
  <c r="Z45" i="8"/>
  <c r="AA45" i="8"/>
  <c r="V46" i="8"/>
  <c r="W46" i="8"/>
  <c r="X46" i="8"/>
  <c r="Y46" i="8"/>
  <c r="Z46" i="8"/>
  <c r="AA46" i="8"/>
  <c r="V47" i="8"/>
  <c r="W47" i="8"/>
  <c r="X47" i="8"/>
  <c r="Y47" i="8"/>
  <c r="Z47" i="8"/>
  <c r="AA47" i="8"/>
  <c r="V48" i="8"/>
  <c r="W48" i="8"/>
  <c r="X48" i="8"/>
  <c r="Y48" i="8"/>
  <c r="Z48" i="8"/>
  <c r="AA48" i="8"/>
  <c r="V49" i="8"/>
  <c r="W49" i="8"/>
  <c r="X49" i="8"/>
  <c r="Y49" i="8"/>
  <c r="Z49" i="8"/>
  <c r="AA49" i="8"/>
  <c r="V50" i="8"/>
  <c r="W50" i="8"/>
  <c r="X50" i="8"/>
  <c r="Y50" i="8"/>
  <c r="Z50" i="8"/>
  <c r="AA50" i="8"/>
  <c r="K38" i="8"/>
  <c r="L38" i="8"/>
  <c r="M38" i="8"/>
  <c r="N38" i="8"/>
  <c r="O38" i="8"/>
  <c r="P38" i="8"/>
  <c r="Q38" i="8"/>
  <c r="R38" i="8"/>
  <c r="S38" i="8"/>
  <c r="T38" i="8"/>
  <c r="U38" i="8"/>
  <c r="K39" i="8"/>
  <c r="L39" i="8"/>
  <c r="M39" i="8"/>
  <c r="N39" i="8"/>
  <c r="O39" i="8"/>
  <c r="P39" i="8"/>
  <c r="Q39" i="8"/>
  <c r="R39" i="8"/>
  <c r="S39" i="8"/>
  <c r="T39" i="8"/>
  <c r="U39" i="8"/>
  <c r="K40" i="8"/>
  <c r="L40" i="8"/>
  <c r="M40" i="8"/>
  <c r="N40" i="8"/>
  <c r="O40" i="8"/>
  <c r="P40" i="8"/>
  <c r="Q40" i="8"/>
  <c r="R40" i="8"/>
  <c r="S40" i="8"/>
  <c r="T40" i="8"/>
  <c r="U40" i="8"/>
  <c r="K41" i="8"/>
  <c r="L41" i="8"/>
  <c r="M41" i="8"/>
  <c r="N41" i="8"/>
  <c r="O41" i="8"/>
  <c r="P41" i="8"/>
  <c r="Q41" i="8"/>
  <c r="R41" i="8"/>
  <c r="S41" i="8"/>
  <c r="T41" i="8"/>
  <c r="U41" i="8"/>
  <c r="K42" i="8"/>
  <c r="L42" i="8"/>
  <c r="M42" i="8"/>
  <c r="N42" i="8"/>
  <c r="O42" i="8"/>
  <c r="P42" i="8"/>
  <c r="Q42" i="8"/>
  <c r="R42" i="8"/>
  <c r="S42" i="8"/>
  <c r="T42" i="8"/>
  <c r="U42" i="8"/>
  <c r="K43" i="8"/>
  <c r="L43" i="8"/>
  <c r="M43" i="8"/>
  <c r="N43" i="8"/>
  <c r="O43" i="8"/>
  <c r="P43" i="8"/>
  <c r="Q43" i="8"/>
  <c r="R43" i="8"/>
  <c r="S43" i="8"/>
  <c r="T43" i="8"/>
  <c r="U43" i="8"/>
  <c r="K44" i="8"/>
  <c r="L44" i="8"/>
  <c r="M44" i="8"/>
  <c r="N44" i="8"/>
  <c r="O44" i="8"/>
  <c r="P44" i="8"/>
  <c r="Q44" i="8"/>
  <c r="R44" i="8"/>
  <c r="S44" i="8"/>
  <c r="T44" i="8"/>
  <c r="U44" i="8"/>
  <c r="K45" i="8"/>
  <c r="L45" i="8"/>
  <c r="M45" i="8"/>
  <c r="N45" i="8"/>
  <c r="O45" i="8"/>
  <c r="P45" i="8"/>
  <c r="Q45" i="8"/>
  <c r="R45" i="8"/>
  <c r="S45" i="8"/>
  <c r="T45" i="8"/>
  <c r="U45" i="8"/>
  <c r="K46" i="8"/>
  <c r="L46" i="8"/>
  <c r="M46" i="8"/>
  <c r="N46" i="8"/>
  <c r="O46" i="8"/>
  <c r="P46" i="8"/>
  <c r="Q46" i="8"/>
  <c r="R46" i="8"/>
  <c r="S46" i="8"/>
  <c r="T46" i="8"/>
  <c r="U46" i="8"/>
  <c r="K47" i="8"/>
  <c r="L47" i="8"/>
  <c r="M47" i="8"/>
  <c r="N47" i="8"/>
  <c r="O47" i="8"/>
  <c r="P47" i="8"/>
  <c r="Q47" i="8"/>
  <c r="R47" i="8"/>
  <c r="S47" i="8"/>
  <c r="T47" i="8"/>
  <c r="U47" i="8"/>
  <c r="K48" i="8"/>
  <c r="L48" i="8"/>
  <c r="M48" i="8"/>
  <c r="N48" i="8"/>
  <c r="O48" i="8"/>
  <c r="P48" i="8"/>
  <c r="Q48" i="8"/>
  <c r="R48" i="8"/>
  <c r="S48" i="8"/>
  <c r="T48" i="8"/>
  <c r="U48" i="8"/>
  <c r="K49" i="8"/>
  <c r="L49" i="8"/>
  <c r="M49" i="8"/>
  <c r="N49" i="8"/>
  <c r="O49" i="8"/>
  <c r="P49" i="8"/>
  <c r="Q49" i="8"/>
  <c r="R49" i="8"/>
  <c r="S49" i="8"/>
  <c r="T49" i="8"/>
  <c r="U49" i="8"/>
  <c r="K50" i="8"/>
  <c r="L50" i="8"/>
  <c r="M50" i="8"/>
  <c r="N50" i="8"/>
  <c r="O50" i="8"/>
  <c r="P50" i="8"/>
  <c r="Q50" i="8"/>
  <c r="R50" i="8"/>
  <c r="S50" i="8"/>
  <c r="T50" i="8"/>
  <c r="U50" i="8"/>
  <c r="D38" i="8"/>
  <c r="E38" i="8"/>
  <c r="F38" i="8"/>
  <c r="G38" i="8"/>
  <c r="H38" i="8"/>
  <c r="I38" i="8"/>
  <c r="J38" i="8"/>
  <c r="D39" i="8"/>
  <c r="E39" i="8"/>
  <c r="F39" i="8"/>
  <c r="G39" i="8"/>
  <c r="H39" i="8"/>
  <c r="I39" i="8"/>
  <c r="J39" i="8"/>
  <c r="D40" i="8"/>
  <c r="E40" i="8"/>
  <c r="F40" i="8"/>
  <c r="G40" i="8"/>
  <c r="H40" i="8"/>
  <c r="I40" i="8"/>
  <c r="J40" i="8"/>
  <c r="D41" i="8"/>
  <c r="E41" i="8"/>
  <c r="F41" i="8"/>
  <c r="G41" i="8"/>
  <c r="H41" i="8"/>
  <c r="I41" i="8"/>
  <c r="J41" i="8"/>
  <c r="D42" i="8"/>
  <c r="E42" i="8"/>
  <c r="F42" i="8"/>
  <c r="G42" i="8"/>
  <c r="H42" i="8"/>
  <c r="I42" i="8"/>
  <c r="J42" i="8"/>
  <c r="D43" i="8"/>
  <c r="E43" i="8"/>
  <c r="F43" i="8"/>
  <c r="G43" i="8"/>
  <c r="H43" i="8"/>
  <c r="I43" i="8"/>
  <c r="J43" i="8"/>
  <c r="D44" i="8"/>
  <c r="E44" i="8"/>
  <c r="F44" i="8"/>
  <c r="G44" i="8"/>
  <c r="H44" i="8"/>
  <c r="I44" i="8"/>
  <c r="J44" i="8"/>
  <c r="D45" i="8"/>
  <c r="E45" i="8"/>
  <c r="F45" i="8"/>
  <c r="G45" i="8"/>
  <c r="H45" i="8"/>
  <c r="I45" i="8"/>
  <c r="J45" i="8"/>
  <c r="D46" i="8"/>
  <c r="E46" i="8"/>
  <c r="F46" i="8"/>
  <c r="G46" i="8"/>
  <c r="H46" i="8"/>
  <c r="I46" i="8"/>
  <c r="J46" i="8"/>
  <c r="D47" i="8"/>
  <c r="E47" i="8"/>
  <c r="F47" i="8"/>
  <c r="G47" i="8"/>
  <c r="H47" i="8"/>
  <c r="I47" i="8"/>
  <c r="J47" i="8"/>
  <c r="D48" i="8"/>
  <c r="E48" i="8"/>
  <c r="F48" i="8"/>
  <c r="G48" i="8"/>
  <c r="H48" i="8"/>
  <c r="I48" i="8"/>
  <c r="J48" i="8"/>
  <c r="D49" i="8"/>
  <c r="E49" i="8"/>
  <c r="F49" i="8"/>
  <c r="G49" i="8"/>
  <c r="H49" i="8"/>
  <c r="I49" i="8"/>
  <c r="J49" i="8"/>
  <c r="D50" i="8"/>
  <c r="E50" i="8"/>
  <c r="F50" i="8"/>
  <c r="G50" i="8"/>
  <c r="H50" i="8"/>
  <c r="I50" i="8"/>
  <c r="J50" i="8"/>
  <c r="C39" i="8"/>
  <c r="C40" i="8"/>
  <c r="C41" i="8"/>
  <c r="C42" i="8"/>
  <c r="C43" i="8"/>
  <c r="C44" i="8"/>
  <c r="C45" i="8"/>
  <c r="C46" i="8"/>
  <c r="C47" i="8"/>
  <c r="C48" i="8"/>
  <c r="C49" i="8"/>
  <c r="C50" i="8"/>
  <c r="C38" i="8"/>
  <c r="G31" i="8"/>
  <c r="T2" i="6"/>
  <c r="K6" i="6"/>
  <c r="G25" i="6"/>
  <c r="G26" i="6"/>
  <c r="G27" i="6"/>
  <c r="G28" i="6"/>
  <c r="G29" i="6"/>
  <c r="G30" i="6"/>
  <c r="G31" i="6"/>
  <c r="G32" i="6"/>
  <c r="G33" i="6"/>
  <c r="G34" i="6"/>
  <c r="G35" i="6"/>
  <c r="G24" i="6"/>
  <c r="G36" i="6"/>
  <c r="G37" i="6"/>
  <c r="G38" i="6"/>
  <c r="G39" i="6"/>
  <c r="G40" i="6"/>
  <c r="G41" i="6"/>
  <c r="G4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4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K3" i="6"/>
  <c r="K4" i="6"/>
  <c r="K5" i="6"/>
  <c r="G37" i="5"/>
  <c r="G36" i="5"/>
  <c r="G35" i="5"/>
  <c r="G34" i="5"/>
  <c r="G33" i="5"/>
  <c r="G32" i="5"/>
  <c r="G31" i="5"/>
  <c r="G30" i="5"/>
  <c r="R35" i="5"/>
  <c r="R36" i="5"/>
  <c r="R37" i="5"/>
  <c r="R26" i="5"/>
  <c r="R27" i="5"/>
  <c r="R28" i="5"/>
  <c r="R29" i="5"/>
  <c r="R30" i="5"/>
  <c r="R31" i="5"/>
  <c r="R32" i="5"/>
  <c r="R33" i="5"/>
  <c r="R34" i="5"/>
  <c r="R25" i="5"/>
  <c r="K3" i="5"/>
  <c r="K4" i="5"/>
  <c r="K5" i="5"/>
  <c r="K6" i="5"/>
  <c r="K4" i="1"/>
  <c r="K3" i="1"/>
  <c r="J9" i="4"/>
  <c r="L9" i="4"/>
  <c r="K6" i="4"/>
  <c r="K6" i="1"/>
  <c r="F10" i="4"/>
  <c r="K3" i="4"/>
  <c r="K5" i="1"/>
  <c r="F4" i="6"/>
  <c r="C20" i="6"/>
  <c r="C20" i="5"/>
  <c r="F16" i="4"/>
  <c r="K4" i="4"/>
  <c r="K5" i="4"/>
  <c r="C20" i="4"/>
  <c r="F10" i="1"/>
  <c r="J10" i="1"/>
  <c r="F11" i="1"/>
  <c r="J11" i="1"/>
  <c r="F12" i="1"/>
  <c r="H12" i="1"/>
  <c r="F13" i="1"/>
  <c r="G13" i="1"/>
  <c r="F14" i="1"/>
  <c r="J14" i="1"/>
  <c r="F15" i="1"/>
  <c r="J15" i="1"/>
  <c r="F16" i="1"/>
  <c r="H16" i="1"/>
  <c r="F17" i="1"/>
  <c r="G17" i="1"/>
  <c r="F18" i="1"/>
  <c r="J18" i="1"/>
  <c r="F19" i="1"/>
  <c r="J19" i="1"/>
  <c r="F9" i="1"/>
  <c r="J9" i="1"/>
  <c r="F16" i="6"/>
  <c r="F14" i="6"/>
  <c r="F12" i="6"/>
  <c r="F10" i="6"/>
  <c r="F19" i="6"/>
  <c r="F18" i="6"/>
  <c r="F15" i="6"/>
  <c r="J15" i="6"/>
  <c r="L15" i="6"/>
  <c r="F13" i="6"/>
  <c r="H13" i="6"/>
  <c r="F11" i="6"/>
  <c r="G11" i="6"/>
  <c r="F9" i="6"/>
  <c r="G9" i="6"/>
  <c r="F17" i="6"/>
  <c r="J17" i="6"/>
  <c r="L17" i="6"/>
  <c r="G18" i="1"/>
  <c r="M16" i="4"/>
  <c r="J16" i="4"/>
  <c r="G12" i="1"/>
  <c r="I12" i="1"/>
  <c r="H15" i="1"/>
  <c r="G16" i="1"/>
  <c r="G11" i="1"/>
  <c r="H14" i="1"/>
  <c r="G9" i="1"/>
  <c r="G15" i="1"/>
  <c r="H19" i="1"/>
  <c r="H11" i="1"/>
  <c r="G19" i="1"/>
  <c r="G14" i="1"/>
  <c r="H18" i="1"/>
  <c r="H10" i="1"/>
  <c r="G10" i="1"/>
  <c r="H17" i="1"/>
  <c r="I17" i="1"/>
  <c r="H13" i="1"/>
  <c r="I13" i="1"/>
  <c r="J17" i="1"/>
  <c r="J13" i="1"/>
  <c r="J16" i="1"/>
  <c r="J12" i="1"/>
  <c r="H9" i="1"/>
  <c r="F14" i="5"/>
  <c r="F13" i="5"/>
  <c r="F15" i="5"/>
  <c r="F12" i="5"/>
  <c r="F9" i="5"/>
  <c r="H9" i="5"/>
  <c r="F11" i="5"/>
  <c r="J11" i="5"/>
  <c r="F16" i="5"/>
  <c r="F17" i="5"/>
  <c r="F10" i="5"/>
  <c r="J10" i="5"/>
  <c r="F18" i="5"/>
  <c r="F19" i="5"/>
  <c r="M19" i="5"/>
  <c r="G16" i="4"/>
  <c r="L16" i="4"/>
  <c r="F18" i="4"/>
  <c r="F11" i="4"/>
  <c r="F19" i="4"/>
  <c r="F12" i="4"/>
  <c r="F15" i="4"/>
  <c r="F9" i="4"/>
  <c r="M9" i="4"/>
  <c r="F13" i="4"/>
  <c r="F17" i="4"/>
  <c r="J10" i="4"/>
  <c r="F14" i="4"/>
  <c r="J14" i="4"/>
  <c r="H16" i="4"/>
  <c r="M11" i="6"/>
  <c r="N11" i="6"/>
  <c r="M9" i="6"/>
  <c r="H9" i="6"/>
  <c r="I9" i="6"/>
  <c r="H11" i="6"/>
  <c r="I11" i="6"/>
  <c r="J11" i="6"/>
  <c r="L11" i="6"/>
  <c r="N12" i="6"/>
  <c r="M12" i="6"/>
  <c r="N17" i="6"/>
  <c r="N13" i="6"/>
  <c r="G13" i="6"/>
  <c r="I13" i="6"/>
  <c r="J13" i="6"/>
  <c r="L13" i="6"/>
  <c r="M13" i="6"/>
  <c r="M17" i="6"/>
  <c r="H17" i="6"/>
  <c r="J9" i="6"/>
  <c r="L9" i="6"/>
  <c r="G17" i="6"/>
  <c r="N9" i="6"/>
  <c r="H15" i="6"/>
  <c r="H18" i="6"/>
  <c r="N18" i="6"/>
  <c r="G18" i="6"/>
  <c r="J18" i="6"/>
  <c r="L18" i="6"/>
  <c r="M18" i="6"/>
  <c r="H12" i="6"/>
  <c r="J12" i="6"/>
  <c r="L12" i="6"/>
  <c r="G12" i="6"/>
  <c r="N15" i="6"/>
  <c r="H19" i="6"/>
  <c r="N19" i="6"/>
  <c r="J19" i="6"/>
  <c r="L19" i="6"/>
  <c r="G19" i="6"/>
  <c r="M19" i="6"/>
  <c r="H10" i="6"/>
  <c r="M10" i="6"/>
  <c r="N10" i="6"/>
  <c r="G10" i="6"/>
  <c r="J10" i="6"/>
  <c r="L10" i="6"/>
  <c r="G15" i="6"/>
  <c r="H14" i="6"/>
  <c r="M14" i="6"/>
  <c r="N14" i="6"/>
  <c r="G14" i="6"/>
  <c r="J14" i="6"/>
  <c r="L14" i="6"/>
  <c r="M15" i="6"/>
  <c r="H16" i="6"/>
  <c r="G16" i="6"/>
  <c r="M16" i="6"/>
  <c r="N16" i="6"/>
  <c r="J16" i="6"/>
  <c r="L16" i="6"/>
  <c r="I18" i="1"/>
  <c r="K18" i="1"/>
  <c r="I14" i="1"/>
  <c r="K14" i="1"/>
  <c r="J9" i="5"/>
  <c r="L9" i="5"/>
  <c r="G9" i="5"/>
  <c r="M13" i="4"/>
  <c r="J13" i="4"/>
  <c r="L13" i="4"/>
  <c r="M19" i="4"/>
  <c r="J19" i="4"/>
  <c r="L19" i="4"/>
  <c r="G9" i="4"/>
  <c r="H9" i="4"/>
  <c r="M11" i="4"/>
  <c r="J11" i="4"/>
  <c r="L11" i="4"/>
  <c r="M15" i="4"/>
  <c r="J15" i="4"/>
  <c r="L15" i="4"/>
  <c r="M18" i="4"/>
  <c r="J18" i="4"/>
  <c r="M17" i="4"/>
  <c r="J17" i="4"/>
  <c r="L17" i="4"/>
  <c r="M12" i="4"/>
  <c r="J12" i="4"/>
  <c r="L12" i="4"/>
  <c r="I19" i="1"/>
  <c r="K19" i="1"/>
  <c r="I9" i="1"/>
  <c r="K9" i="1"/>
  <c r="I11" i="1"/>
  <c r="K11" i="1"/>
  <c r="K12" i="1"/>
  <c r="I10" i="1"/>
  <c r="K13" i="1"/>
  <c r="K17" i="1"/>
  <c r="I15" i="1"/>
  <c r="K15" i="1"/>
  <c r="H10" i="5"/>
  <c r="N10" i="5"/>
  <c r="M15" i="5"/>
  <c r="J15" i="5"/>
  <c r="L15" i="5"/>
  <c r="H17" i="5"/>
  <c r="N17" i="5"/>
  <c r="J17" i="5"/>
  <c r="L17" i="5"/>
  <c r="G13" i="5"/>
  <c r="J13" i="5"/>
  <c r="L13" i="5"/>
  <c r="H19" i="5"/>
  <c r="N19" i="5"/>
  <c r="J19" i="5"/>
  <c r="L19" i="5"/>
  <c r="H16" i="5"/>
  <c r="N16" i="5"/>
  <c r="J16" i="5"/>
  <c r="L16" i="5"/>
  <c r="N9" i="5"/>
  <c r="M9" i="5"/>
  <c r="H14" i="5"/>
  <c r="N14" i="5"/>
  <c r="J14" i="5"/>
  <c r="L14" i="5"/>
  <c r="H18" i="5"/>
  <c r="N18" i="5"/>
  <c r="J18" i="5"/>
  <c r="L18" i="5"/>
  <c r="G15" i="5"/>
  <c r="G12" i="5"/>
  <c r="J12" i="5"/>
  <c r="L12" i="5"/>
  <c r="M13" i="5"/>
  <c r="M14" i="5"/>
  <c r="M12" i="5"/>
  <c r="H12" i="5"/>
  <c r="N12" i="5"/>
  <c r="G14" i="5"/>
  <c r="H13" i="5"/>
  <c r="N13" i="5"/>
  <c r="H15" i="5"/>
  <c r="N15" i="5"/>
  <c r="M11" i="5"/>
  <c r="L11" i="5"/>
  <c r="G11" i="5"/>
  <c r="H11" i="5"/>
  <c r="N11" i="5"/>
  <c r="G17" i="5"/>
  <c r="M17" i="5"/>
  <c r="G19" i="5"/>
  <c r="G16" i="5"/>
  <c r="M16" i="5"/>
  <c r="G18" i="5"/>
  <c r="M18" i="5"/>
  <c r="L10" i="5"/>
  <c r="G10" i="5"/>
  <c r="M10" i="5"/>
  <c r="L14" i="4"/>
  <c r="M14" i="4"/>
  <c r="L10" i="4"/>
  <c r="M10" i="4"/>
  <c r="H15" i="4"/>
  <c r="G12" i="4"/>
  <c r="I16" i="4"/>
  <c r="K16" i="4"/>
  <c r="H19" i="4"/>
  <c r="L18" i="4"/>
  <c r="G17" i="4"/>
  <c r="G19" i="4"/>
  <c r="G15" i="4"/>
  <c r="G18" i="4"/>
  <c r="H18" i="4"/>
  <c r="H12" i="4"/>
  <c r="H11" i="4"/>
  <c r="G11" i="4"/>
  <c r="H17" i="4"/>
  <c r="H10" i="4"/>
  <c r="G10" i="4"/>
  <c r="G13" i="4"/>
  <c r="N16" i="4"/>
  <c r="H13" i="4"/>
  <c r="H14" i="4"/>
  <c r="G14" i="4"/>
  <c r="K10" i="1"/>
  <c r="I16" i="1"/>
  <c r="K16" i="1"/>
  <c r="O11" i="6"/>
  <c r="O17" i="6"/>
  <c r="K11" i="6"/>
  <c r="O15" i="6"/>
  <c r="O9" i="6"/>
  <c r="K13" i="6"/>
  <c r="I15" i="6"/>
  <c r="K15" i="6"/>
  <c r="I17" i="6"/>
  <c r="K17" i="6"/>
  <c r="O13" i="6"/>
  <c r="K9" i="6"/>
  <c r="O12" i="6"/>
  <c r="I10" i="6"/>
  <c r="K10" i="6"/>
  <c r="O10" i="6"/>
  <c r="I12" i="6"/>
  <c r="K12" i="6"/>
  <c r="I19" i="6"/>
  <c r="K19" i="6"/>
  <c r="I16" i="6"/>
  <c r="K16" i="6"/>
  <c r="O19" i="6"/>
  <c r="O18" i="6"/>
  <c r="O14" i="6"/>
  <c r="I18" i="6"/>
  <c r="K18" i="6"/>
  <c r="I14" i="6"/>
  <c r="K14" i="6"/>
  <c r="O16" i="6"/>
  <c r="K20" i="1"/>
  <c r="N9" i="4"/>
  <c r="I18" i="5"/>
  <c r="K18" i="5"/>
  <c r="I9" i="5"/>
  <c r="K9" i="5"/>
  <c r="I19" i="5"/>
  <c r="K19" i="5"/>
  <c r="I14" i="5"/>
  <c r="K14" i="5"/>
  <c r="O14" i="5"/>
  <c r="O12" i="5"/>
  <c r="I12" i="5"/>
  <c r="K12" i="5"/>
  <c r="O17" i="5"/>
  <c r="O9" i="5"/>
  <c r="O16" i="5"/>
  <c r="O15" i="5"/>
  <c r="O13" i="5"/>
  <c r="O11" i="5"/>
  <c r="I13" i="5"/>
  <c r="K13" i="5"/>
  <c r="I15" i="5"/>
  <c r="K15" i="5"/>
  <c r="O10" i="5"/>
  <c r="O19" i="5"/>
  <c r="O18" i="5"/>
  <c r="I11" i="5"/>
  <c r="K11" i="5"/>
  <c r="I10" i="5"/>
  <c r="K10" i="5"/>
  <c r="I16" i="5"/>
  <c r="K16" i="5"/>
  <c r="I17" i="5"/>
  <c r="K17" i="5"/>
  <c r="I9" i="4"/>
  <c r="K9" i="4"/>
  <c r="N18" i="4"/>
  <c r="N11" i="4"/>
  <c r="I17" i="4"/>
  <c r="K17" i="4"/>
  <c r="I12" i="4"/>
  <c r="K12" i="4"/>
  <c r="I15" i="4"/>
  <c r="K15" i="4"/>
  <c r="N13" i="4"/>
  <c r="I19" i="4"/>
  <c r="K19" i="4"/>
  <c r="N19" i="4"/>
  <c r="I18" i="4"/>
  <c r="K18" i="4"/>
  <c r="N15" i="4"/>
  <c r="N10" i="4"/>
  <c r="N17" i="4"/>
  <c r="N12" i="4"/>
  <c r="I11" i="4"/>
  <c r="K11" i="4"/>
  <c r="N14" i="4"/>
  <c r="I14" i="4"/>
  <c r="K14" i="4"/>
  <c r="I13" i="4"/>
  <c r="K13" i="4"/>
  <c r="I10" i="4"/>
  <c r="K10" i="4"/>
  <c r="N20" i="4"/>
  <c r="K20" i="4"/>
  <c r="K20" i="5"/>
  <c r="L22" i="4"/>
  <c r="G26" i="5"/>
  <c r="G25" i="5"/>
  <c r="G27" i="5"/>
  <c r="G29" i="5"/>
  <c r="G28" i="5"/>
  <c r="C20" i="1"/>
  <c r="O20" i="5"/>
  <c r="O22" i="5"/>
  <c r="O20" i="6"/>
  <c r="K20" i="6"/>
  <c r="O22" i="6"/>
  <c r="J24" i="6"/>
  <c r="K24" i="6"/>
  <c r="O20" i="8"/>
  <c r="G22" i="8"/>
  <c r="K20" i="8"/>
  <c r="F22" i="8"/>
  <c r="H22" i="8"/>
  <c r="O22" i="8"/>
</calcChain>
</file>

<file path=xl/sharedStrings.xml><?xml version="1.0" encoding="utf-8"?>
<sst xmlns="http://schemas.openxmlformats.org/spreadsheetml/2006/main" count="202" uniqueCount="58">
  <si>
    <t>Selling Price</t>
  </si>
  <si>
    <t>Purchase Price</t>
  </si>
  <si>
    <t>Variable Cost</t>
  </si>
  <si>
    <t>Salvage Value</t>
  </si>
  <si>
    <t>Fixed Cost</t>
  </si>
  <si>
    <t>Demand</t>
  </si>
  <si>
    <t>Frequency</t>
  </si>
  <si>
    <t>Cum. Freq</t>
  </si>
  <si>
    <t>DATA: SkiRetail Case</t>
  </si>
  <si>
    <t>SkiRetail ( The Retailer)</t>
  </si>
  <si>
    <t>Skiekz (The Manufacturer)</t>
  </si>
  <si>
    <t>TOTAL</t>
  </si>
  <si>
    <t>Shortage Cost</t>
  </si>
  <si>
    <t>Excess Cost</t>
  </si>
  <si>
    <t xml:space="preserve">Service Level </t>
  </si>
  <si>
    <t>Optimal Qty.</t>
  </si>
  <si>
    <t>Firm's Profit</t>
  </si>
  <si>
    <t>Rev. (1)</t>
  </si>
  <si>
    <t>Rev. (2)</t>
  </si>
  <si>
    <t>Total Rev.</t>
  </si>
  <si>
    <t>Cost</t>
  </si>
  <si>
    <t>Profit</t>
  </si>
  <si>
    <t>Retailer's Expected Profit</t>
  </si>
  <si>
    <t>Q*</t>
  </si>
  <si>
    <t>Rev.</t>
  </si>
  <si>
    <t>Manuf.'s Profit</t>
  </si>
  <si>
    <t>SkiRetail</t>
  </si>
  <si>
    <t>Skiekz</t>
  </si>
  <si>
    <t>Buy back</t>
  </si>
  <si>
    <t>Total Profit</t>
  </si>
  <si>
    <t>Cost 2</t>
  </si>
  <si>
    <t>new WP</t>
  </si>
  <si>
    <t>Wholesale price</t>
  </si>
  <si>
    <t>Rev.2</t>
  </si>
  <si>
    <t>Manuf.'s Profit:</t>
  </si>
  <si>
    <t>Total Value Chain profit</t>
  </si>
  <si>
    <t>rev. Sharing</t>
  </si>
  <si>
    <t>best option for total Value Chain Profit</t>
  </si>
  <si>
    <t>Total Cost (FC+VC)</t>
  </si>
  <si>
    <t>Total. Cost</t>
  </si>
  <si>
    <t>Total Value Chain Profit</t>
  </si>
  <si>
    <t>Ser.Level</t>
  </si>
  <si>
    <t>buy back price</t>
  </si>
  <si>
    <t>Manuf.'s Expected Profit</t>
  </si>
  <si>
    <t>SL</t>
  </si>
  <si>
    <t xml:space="preserve">Vertically Integrated Company </t>
  </si>
  <si>
    <t>Production Cost</t>
  </si>
  <si>
    <t>Wholesale Price</t>
  </si>
  <si>
    <t>BPP</t>
  </si>
  <si>
    <t>Best BBP. for the SKIEZ</t>
  </si>
  <si>
    <t>Best BBP. for the SkiRetail</t>
  </si>
  <si>
    <t>Rev. Sharing</t>
  </si>
  <si>
    <t>Revenue Sharing Percentage</t>
  </si>
  <si>
    <t>Rev. Sharing %</t>
  </si>
  <si>
    <t>Retailer's Ex.Pr.</t>
  </si>
  <si>
    <t xml:space="preserve">Enter: </t>
  </si>
  <si>
    <t>Different Combinations of Wholesale Price and Revenue Sharing % that will yeild the maximum profit of $1,122,813 are the highlighted cells as follows:</t>
  </si>
  <si>
    <t xml:space="preserve">One can try different combinations of WP and %s that yeilds non-optimal profit as follows: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</si>
</sst>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"/>
    <numFmt numFmtId="167" formatCode="0.000%"/>
    <numFmt numFmtId="168" formatCode="_-&quot;$&quot;* #,##0.0_-;\-&quot;$&quot;* #,##0.0_-;_-&quot;$&quot;* &quot;-&quot;??_-;_-@_-"/>
    <numFmt numFmtId="169" formatCode="&quot;$&quot;#,##0.00"/>
    <numFmt numFmtId="170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i/>
      <sz val="11"/>
      <color theme="1"/>
      <name val="Gill Sans MT"/>
      <family val="2"/>
    </font>
    <font>
      <sz val="11"/>
      <name val="Gill Sans MT"/>
      <family val="2"/>
    </font>
    <font>
      <b/>
      <sz val="11"/>
      <color theme="1"/>
      <name val="Gill Sans MT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Gill Sans MT"/>
      <family val="2"/>
    </font>
    <font>
      <b/>
      <u/>
      <sz val="11"/>
      <color theme="1"/>
      <name val="Gill Sans MT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2" fillId="2" borderId="1" xfId="0" applyFont="1" applyFill="1" applyBorder="1" applyAlignment="1"/>
    <xf numFmtId="165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9" fontId="2" fillId="0" borderId="1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Font="1"/>
    <xf numFmtId="9" fontId="0" fillId="0" borderId="0" xfId="2" applyFont="1"/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0" fillId="0" borderId="0" xfId="0" applyNumberFormat="1"/>
    <xf numFmtId="10" fontId="2" fillId="6" borderId="1" xfId="0" applyNumberFormat="1" applyFont="1" applyFill="1" applyBorder="1" applyAlignment="1">
      <alignment horizontal="right"/>
    </xf>
    <xf numFmtId="0" fontId="2" fillId="2" borderId="0" xfId="0" applyFont="1" applyFill="1" applyBorder="1"/>
    <xf numFmtId="44" fontId="2" fillId="0" borderId="0" xfId="1" applyFont="1" applyAlignment="1">
      <alignment horizontal="center"/>
    </xf>
    <xf numFmtId="166" fontId="2" fillId="0" borderId="0" xfId="0" applyNumberFormat="1" applyFont="1"/>
    <xf numFmtId="164" fontId="0" fillId="0" borderId="0" xfId="0" applyNumberFormat="1" applyFont="1"/>
    <xf numFmtId="10" fontId="2" fillId="0" borderId="1" xfId="0" applyNumberFormat="1" applyFont="1" applyFill="1" applyBorder="1" applyAlignment="1">
      <alignment horizontal="right"/>
    </xf>
    <xf numFmtId="44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/>
    <xf numFmtId="0" fontId="3" fillId="8" borderId="0" xfId="0" applyFont="1" applyFill="1"/>
    <xf numFmtId="44" fontId="3" fillId="8" borderId="0" xfId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6" fontId="3" fillId="8" borderId="0" xfId="0" applyNumberFormat="1" applyFont="1" applyFill="1"/>
    <xf numFmtId="0" fontId="0" fillId="0" borderId="0" xfId="0" applyFill="1"/>
    <xf numFmtId="2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/>
    </xf>
    <xf numFmtId="0" fontId="6" fillId="9" borderId="3" xfId="0" applyFont="1" applyFill="1" applyBorder="1" applyAlignment="1">
      <alignment horizontal="center" shrinkToFit="1"/>
    </xf>
    <xf numFmtId="10" fontId="2" fillId="10" borderId="1" xfId="0" applyNumberFormat="1" applyFont="1" applyFill="1" applyBorder="1" applyAlignment="1">
      <alignment horizontal="right"/>
    </xf>
    <xf numFmtId="166" fontId="6" fillId="10" borderId="0" xfId="0" applyNumberFormat="1" applyFont="1" applyFill="1" applyBorder="1" applyAlignment="1">
      <alignment horizontal="center"/>
    </xf>
    <xf numFmtId="0" fontId="6" fillId="10" borderId="0" xfId="0" applyFont="1" applyFill="1"/>
    <xf numFmtId="2" fontId="6" fillId="2" borderId="2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9" fontId="2" fillId="0" borderId="9" xfId="0" applyNumberFormat="1" applyFont="1" applyBorder="1"/>
    <xf numFmtId="0" fontId="2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6" fontId="0" fillId="9" borderId="0" xfId="0" applyNumberFormat="1" applyFill="1"/>
    <xf numFmtId="166" fontId="6" fillId="10" borderId="0" xfId="0" applyNumberFormat="1" applyFont="1" applyFill="1" applyBorder="1" applyAlignment="1"/>
    <xf numFmtId="0" fontId="6" fillId="0" borderId="0" xfId="0" applyFont="1" applyAlignment="1">
      <alignment horizontal="right"/>
    </xf>
    <xf numFmtId="166" fontId="6" fillId="10" borderId="0" xfId="0" applyNumberFormat="1" applyFont="1" applyFill="1"/>
    <xf numFmtId="165" fontId="0" fillId="9" borderId="0" xfId="0" applyNumberFormat="1" applyFont="1" applyFill="1"/>
    <xf numFmtId="0" fontId="10" fillId="0" borderId="0" xfId="0" applyFont="1"/>
    <xf numFmtId="0" fontId="11" fillId="0" borderId="0" xfId="0" applyFont="1" applyBorder="1" applyAlignment="1">
      <alignment horizontal="center"/>
    </xf>
    <xf numFmtId="165" fontId="9" fillId="10" borderId="1" xfId="1" applyNumberFormat="1" applyFont="1" applyFill="1" applyBorder="1" applyAlignment="1">
      <alignment horizontal="right"/>
    </xf>
    <xf numFmtId="0" fontId="9" fillId="10" borderId="0" xfId="0" applyFont="1" applyFill="1"/>
    <xf numFmtId="0" fontId="0" fillId="10" borderId="0" xfId="0" applyFill="1"/>
    <xf numFmtId="10" fontId="0" fillId="0" borderId="0" xfId="2" applyNumberFormat="1" applyFont="1"/>
    <xf numFmtId="0" fontId="2" fillId="0" borderId="2" xfId="0" applyFont="1" applyBorder="1"/>
    <xf numFmtId="0" fontId="2" fillId="0" borderId="3" xfId="0" applyFont="1" applyBorder="1"/>
    <xf numFmtId="0" fontId="6" fillId="0" borderId="3" xfId="0" applyFont="1" applyBorder="1" applyAlignment="1">
      <alignment horizontal="left"/>
    </xf>
    <xf numFmtId="0" fontId="0" fillId="0" borderId="3" xfId="0" applyFill="1" applyBorder="1" applyAlignment="1">
      <alignment horizontal="center"/>
    </xf>
    <xf numFmtId="166" fontId="6" fillId="10" borderId="3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10" borderId="3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166" fontId="0" fillId="9" borderId="3" xfId="0" applyNumberFormat="1" applyFill="1" applyBorder="1"/>
    <xf numFmtId="10" fontId="2" fillId="0" borderId="9" xfId="2" applyNumberFormat="1" applyFont="1" applyBorder="1" applyAlignment="1">
      <alignment horizontal="right"/>
    </xf>
    <xf numFmtId="10" fontId="2" fillId="0" borderId="9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7" fontId="2" fillId="0" borderId="9" xfId="2" applyNumberFormat="1" applyFont="1" applyBorder="1" applyAlignment="1">
      <alignment horizontal="right"/>
    </xf>
    <xf numFmtId="167" fontId="2" fillId="0" borderId="1" xfId="2" applyNumberFormat="1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7" fontId="2" fillId="6" borderId="1" xfId="0" applyNumberFormat="1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6" fillId="0" borderId="5" xfId="0" applyFont="1" applyBorder="1" applyAlignment="1">
      <alignment horizontal="left"/>
    </xf>
    <xf numFmtId="0" fontId="0" fillId="0" borderId="5" xfId="0" applyFill="1" applyBorder="1" applyAlignment="1">
      <alignment horizontal="center"/>
    </xf>
    <xf numFmtId="166" fontId="6" fillId="10" borderId="5" xfId="0" applyNumberFormat="1" applyFont="1" applyFill="1" applyBorder="1" applyAlignment="1">
      <alignment horizontal="center"/>
    </xf>
    <xf numFmtId="0" fontId="0" fillId="0" borderId="5" xfId="0" applyBorder="1"/>
    <xf numFmtId="166" fontId="6" fillId="0" borderId="5" xfId="0" applyNumberFormat="1" applyFont="1" applyFill="1" applyBorder="1" applyAlignment="1">
      <alignment horizontal="center"/>
    </xf>
    <xf numFmtId="166" fontId="6" fillId="10" borderId="5" xfId="0" applyNumberFormat="1" applyFont="1" applyFill="1" applyBorder="1" applyAlignment="1"/>
    <xf numFmtId="0" fontId="5" fillId="0" borderId="0" xfId="0" applyFont="1"/>
    <xf numFmtId="169" fontId="2" fillId="0" borderId="0" xfId="0" applyNumberFormat="1" applyFont="1"/>
    <xf numFmtId="44" fontId="2" fillId="0" borderId="0" xfId="0" applyNumberFormat="1" applyFont="1"/>
    <xf numFmtId="0" fontId="5" fillId="0" borderId="0" xfId="0" applyFont="1" applyAlignment="1">
      <alignment horizontal="right"/>
    </xf>
    <xf numFmtId="0" fontId="12" fillId="0" borderId="0" xfId="0" applyFont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shrinkToFit="1"/>
    </xf>
    <xf numFmtId="0" fontId="6" fillId="9" borderId="5" xfId="0" applyFont="1" applyFill="1" applyBorder="1" applyAlignment="1">
      <alignment horizontal="center" shrinkToFit="1"/>
    </xf>
    <xf numFmtId="0" fontId="6" fillId="0" borderId="5" xfId="0" applyFont="1" applyBorder="1" applyAlignment="1">
      <alignment horizontal="right"/>
    </xf>
    <xf numFmtId="10" fontId="2" fillId="0" borderId="0" xfId="2" applyNumberFormat="1" applyFont="1" applyAlignment="1">
      <alignment horizontal="center"/>
    </xf>
    <xf numFmtId="44" fontId="2" fillId="0" borderId="0" xfId="1" applyFont="1"/>
    <xf numFmtId="167" fontId="0" fillId="0" borderId="0" xfId="2" applyNumberFormat="1" applyFont="1"/>
    <xf numFmtId="44" fontId="4" fillId="7" borderId="0" xfId="1" applyNumberFormat="1" applyFont="1" applyFill="1" applyBorder="1" applyAlignment="1">
      <alignment horizontal="right"/>
    </xf>
    <xf numFmtId="167" fontId="2" fillId="0" borderId="0" xfId="1" applyNumberFormat="1" applyFont="1" applyAlignment="1">
      <alignment horizontal="center"/>
    </xf>
    <xf numFmtId="168" fontId="2" fillId="0" borderId="13" xfId="1" applyNumberFormat="1" applyFont="1" applyBorder="1" applyAlignment="1">
      <alignment horizontal="center"/>
    </xf>
    <xf numFmtId="10" fontId="2" fillId="0" borderId="14" xfId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2" fillId="0" borderId="14" xfId="0" applyNumberFormat="1" applyFont="1" applyBorder="1"/>
    <xf numFmtId="166" fontId="2" fillId="0" borderId="15" xfId="0" applyNumberFormat="1" applyFont="1" applyBorder="1"/>
    <xf numFmtId="44" fontId="2" fillId="0" borderId="16" xfId="1" applyFont="1" applyBorder="1" applyAlignment="1">
      <alignment horizontal="center"/>
    </xf>
    <xf numFmtId="10" fontId="2" fillId="0" borderId="17" xfId="1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2" fillId="0" borderId="17" xfId="0" applyNumberFormat="1" applyFont="1" applyBorder="1"/>
    <xf numFmtId="166" fontId="2" fillId="0" borderId="18" xfId="0" applyNumberFormat="1" applyFont="1" applyBorder="1"/>
    <xf numFmtId="44" fontId="2" fillId="0" borderId="13" xfId="1" applyFont="1" applyBorder="1" applyAlignment="1">
      <alignment horizontal="center"/>
    </xf>
    <xf numFmtId="167" fontId="2" fillId="0" borderId="14" xfId="1" applyNumberFormat="1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44" fontId="2" fillId="11" borderId="13" xfId="1" applyFont="1" applyFill="1" applyBorder="1" applyAlignment="1">
      <alignment horizontal="center"/>
    </xf>
    <xf numFmtId="167" fontId="2" fillId="11" borderId="14" xfId="1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166" fontId="2" fillId="11" borderId="14" xfId="0" applyNumberFormat="1" applyFont="1" applyFill="1" applyBorder="1"/>
    <xf numFmtId="166" fontId="2" fillId="11" borderId="15" xfId="0" applyNumberFormat="1" applyFont="1" applyFill="1" applyBorder="1"/>
    <xf numFmtId="44" fontId="2" fillId="11" borderId="16" xfId="1" applyFont="1" applyFill="1" applyBorder="1" applyAlignment="1">
      <alignment horizontal="center"/>
    </xf>
    <xf numFmtId="167" fontId="2" fillId="11" borderId="17" xfId="1" applyNumberFormat="1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166" fontId="2" fillId="11" borderId="17" xfId="0" applyNumberFormat="1" applyFont="1" applyFill="1" applyBorder="1"/>
    <xf numFmtId="166" fontId="2" fillId="11" borderId="18" xfId="0" applyNumberFormat="1" applyFont="1" applyFill="1" applyBorder="1"/>
    <xf numFmtId="167" fontId="2" fillId="0" borderId="0" xfId="1" applyNumberFormat="1" applyFont="1" applyFill="1" applyAlignment="1">
      <alignment horizontal="center"/>
    </xf>
    <xf numFmtId="167" fontId="0" fillId="0" borderId="19" xfId="2" applyNumberFormat="1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167" fontId="0" fillId="7" borderId="15" xfId="2" applyNumberFormat="1" applyFont="1" applyFill="1" applyBorder="1" applyAlignment="1">
      <alignment horizontal="center"/>
    </xf>
    <xf numFmtId="44" fontId="0" fillId="7" borderId="20" xfId="0" applyNumberFormat="1" applyFont="1" applyFill="1" applyBorder="1" applyAlignment="1">
      <alignment horizontal="center"/>
    </xf>
    <xf numFmtId="44" fontId="0" fillId="7" borderId="18" xfId="0" applyNumberFormat="1" applyFont="1" applyFill="1" applyBorder="1" applyAlignment="1">
      <alignment horizontal="center"/>
    </xf>
    <xf numFmtId="167" fontId="2" fillId="0" borderId="19" xfId="1" applyNumberFormat="1" applyFont="1" applyFill="1" applyBorder="1" applyAlignment="1">
      <alignment horizontal="center"/>
    </xf>
    <xf numFmtId="167" fontId="2" fillId="0" borderId="16" xfId="1" applyNumberFormat="1" applyFont="1" applyFill="1" applyBorder="1" applyAlignment="1">
      <alignment horizontal="center"/>
    </xf>
    <xf numFmtId="170" fontId="0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11" borderId="0" xfId="0" applyFont="1" applyFill="1" applyAlignment="1">
      <alignment horizontal="center"/>
    </xf>
    <xf numFmtId="10" fontId="0" fillId="11" borderId="0" xfId="2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5" fontId="2" fillId="0" borderId="0" xfId="1" applyNumberFormat="1" applyFont="1" applyFill="1"/>
    <xf numFmtId="165" fontId="2" fillId="0" borderId="0" xfId="1" applyNumberFormat="1" applyFont="1"/>
    <xf numFmtId="10" fontId="2" fillId="11" borderId="14" xfId="2" applyNumberFormat="1" applyFont="1" applyFill="1" applyBorder="1" applyAlignment="1">
      <alignment horizontal="center"/>
    </xf>
    <xf numFmtId="165" fontId="2" fillId="11" borderId="14" xfId="1" applyNumberFormat="1" applyFont="1" applyFill="1" applyBorder="1"/>
    <xf numFmtId="165" fontId="2" fillId="11" borderId="15" xfId="1" applyNumberFormat="1" applyFont="1" applyFill="1" applyBorder="1"/>
    <xf numFmtId="10" fontId="2" fillId="11" borderId="17" xfId="2" applyNumberFormat="1" applyFont="1" applyFill="1" applyBorder="1" applyAlignment="1">
      <alignment horizontal="center"/>
    </xf>
    <xf numFmtId="165" fontId="2" fillId="11" borderId="17" xfId="1" applyNumberFormat="1" applyFont="1" applyFill="1" applyBorder="1"/>
    <xf numFmtId="165" fontId="2" fillId="11" borderId="18" xfId="1" applyNumberFormat="1" applyFont="1" applyFill="1" applyBorder="1"/>
    <xf numFmtId="0" fontId="2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5" fillId="0" borderId="0" xfId="0" applyFont="1" applyAlignment="1"/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9" fontId="6" fillId="0" borderId="0" xfId="0" applyNumberFormat="1" applyFont="1"/>
    <xf numFmtId="0" fontId="0" fillId="0" borderId="13" xfId="0" applyBorder="1"/>
    <xf numFmtId="9" fontId="6" fillId="0" borderId="14" xfId="0" applyNumberFormat="1" applyFont="1" applyBorder="1"/>
    <xf numFmtId="9" fontId="6" fillId="0" borderId="15" xfId="0" applyNumberFormat="1" applyFont="1" applyBorder="1"/>
    <xf numFmtId="10" fontId="0" fillId="0" borderId="0" xfId="2" applyNumberFormat="1" applyFont="1" applyBorder="1"/>
    <xf numFmtId="10" fontId="0" fillId="0" borderId="20" xfId="2" applyNumberFormat="1" applyFont="1" applyBorder="1"/>
    <xf numFmtId="165" fontId="6" fillId="0" borderId="19" xfId="1" applyNumberFormat="1" applyFont="1" applyBorder="1"/>
    <xf numFmtId="44" fontId="2" fillId="7" borderId="21" xfId="1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165" fontId="6" fillId="1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7" borderId="22" xfId="1" applyNumberFormat="1" applyFont="1" applyFill="1" applyBorder="1" applyAlignment="1">
      <alignment horizontal="center"/>
    </xf>
    <xf numFmtId="165" fontId="2" fillId="7" borderId="23" xfId="1" applyNumberFormat="1" applyFont="1" applyFill="1" applyBorder="1" applyAlignment="1">
      <alignment horizontal="center"/>
    </xf>
    <xf numFmtId="0" fontId="0" fillId="0" borderId="3" xfId="0" applyFont="1" applyBorder="1"/>
    <xf numFmtId="0" fontId="7" fillId="0" borderId="3" xfId="0" applyFont="1" applyBorder="1" applyAlignment="1">
      <alignment horizontal="center"/>
    </xf>
    <xf numFmtId="0" fontId="6" fillId="10" borderId="3" xfId="0" applyFont="1" applyFill="1" applyBorder="1"/>
    <xf numFmtId="44" fontId="0" fillId="0" borderId="0" xfId="0" applyNumberFormat="1" applyFont="1"/>
    <xf numFmtId="0" fontId="0" fillId="12" borderId="0" xfId="0" applyFill="1"/>
    <xf numFmtId="0" fontId="5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165" fontId="6" fillId="0" borderId="24" xfId="1" applyNumberFormat="1" applyFont="1" applyBorder="1"/>
    <xf numFmtId="10" fontId="0" fillId="0" borderId="3" xfId="2" applyNumberFormat="1" applyFont="1" applyBorder="1"/>
    <xf numFmtId="10" fontId="0" fillId="0" borderId="25" xfId="2" applyNumberFormat="1" applyFont="1" applyBorder="1"/>
    <xf numFmtId="0" fontId="6" fillId="12" borderId="0" xfId="0" applyFont="1" applyFill="1"/>
    <xf numFmtId="0" fontId="6" fillId="12" borderId="0" xfId="0" applyFont="1" applyFill="1" applyAlignment="1"/>
    <xf numFmtId="0" fontId="14" fillId="10" borderId="17" xfId="0" applyFont="1" applyFill="1" applyBorder="1" applyAlignment="1"/>
    <xf numFmtId="0" fontId="5" fillId="0" borderId="0" xfId="0" applyFont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left" vertical="center" textRotation="90" wrapText="1"/>
    </xf>
    <xf numFmtId="0" fontId="6" fillId="0" borderId="11" xfId="0" applyFont="1" applyBorder="1" applyAlignment="1">
      <alignment horizontal="center"/>
    </xf>
    <xf numFmtId="0" fontId="5" fillId="1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Impact of Varying Buy Back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'Question 3'!$E$24</c:f>
              <c:strCache>
                <c:ptCount val="1"/>
                <c:pt idx="0">
                  <c:v>Retailer's Expected Profit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3'!$E$25:$E$37</c:f>
              <c:numCache>
                <c:formatCode>"$"#,##0</c:formatCode>
                <c:ptCount val="13"/>
                <c:pt idx="0">
                  <c:v>450000</c:v>
                </c:pt>
                <c:pt idx="1">
                  <c:v>450000</c:v>
                </c:pt>
                <c:pt idx="2">
                  <c:v>450003</c:v>
                </c:pt>
                <c:pt idx="3">
                  <c:v>455555</c:v>
                </c:pt>
                <c:pt idx="4">
                  <c:v>455560</c:v>
                </c:pt>
                <c:pt idx="5">
                  <c:v>479163</c:v>
                </c:pt>
                <c:pt idx="6">
                  <c:v>479170</c:v>
                </c:pt>
                <c:pt idx="7">
                  <c:v>503330</c:v>
                </c:pt>
                <c:pt idx="8">
                  <c:v>503343</c:v>
                </c:pt>
                <c:pt idx="9">
                  <c:v>512500</c:v>
                </c:pt>
                <c:pt idx="10">
                  <c:v>512519</c:v>
                </c:pt>
                <c:pt idx="11">
                  <c:v>523525</c:v>
                </c:pt>
                <c:pt idx="12">
                  <c:v>523547.8125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C-477C-A397-B97047755D44}"/>
            </c:ext>
          </c:extLst>
        </c:ser>
        <c:ser>
          <c:idx val="3"/>
          <c:order val="3"/>
          <c:tx>
            <c:strRef>
              <c:f>'Question 3'!$F$24</c:f>
              <c:strCache>
                <c:ptCount val="1"/>
                <c:pt idx="0">
                  <c:v>Manuf.'s Profit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3'!$F$25:$F$37</c:f>
              <c:numCache>
                <c:formatCode>"$"#,##0</c:formatCode>
                <c:ptCount val="13"/>
                <c:pt idx="0">
                  <c:v>470000</c:v>
                </c:pt>
                <c:pt idx="1">
                  <c:v>470000</c:v>
                </c:pt>
                <c:pt idx="2">
                  <c:v>517498</c:v>
                </c:pt>
                <c:pt idx="3">
                  <c:v>511945</c:v>
                </c:pt>
                <c:pt idx="4">
                  <c:v>551628</c:v>
                </c:pt>
                <c:pt idx="5">
                  <c:v>528024</c:v>
                </c:pt>
                <c:pt idx="6">
                  <c:v>544268</c:v>
                </c:pt>
                <c:pt idx="7">
                  <c:v>520107</c:v>
                </c:pt>
                <c:pt idx="8">
                  <c:v>512908</c:v>
                </c:pt>
                <c:pt idx="9">
                  <c:v>503750</c:v>
                </c:pt>
                <c:pt idx="10">
                  <c:v>488731</c:v>
                </c:pt>
                <c:pt idx="11">
                  <c:v>477725</c:v>
                </c:pt>
                <c:pt idx="12">
                  <c:v>454889.68750000006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C-477C-A397-B97047755D44}"/>
            </c:ext>
          </c:extLst>
        </c:ser>
        <c:ser>
          <c:idx val="4"/>
          <c:order val="4"/>
          <c:tx>
            <c:strRef>
              <c:f>'Question 3'!$G$24</c:f>
              <c:strCache>
                <c:ptCount val="1"/>
                <c:pt idx="0">
                  <c:v>Total Profit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3'!$G$25:$G$37</c:f>
              <c:numCache>
                <c:formatCode>"$"#,##0</c:formatCode>
                <c:ptCount val="13"/>
                <c:pt idx="0">
                  <c:v>920000</c:v>
                </c:pt>
                <c:pt idx="1">
                  <c:v>920000</c:v>
                </c:pt>
                <c:pt idx="2">
                  <c:v>967501</c:v>
                </c:pt>
                <c:pt idx="3">
                  <c:v>967500</c:v>
                </c:pt>
                <c:pt idx="4">
                  <c:v>1007188</c:v>
                </c:pt>
                <c:pt idx="5">
                  <c:v>1007187</c:v>
                </c:pt>
                <c:pt idx="6">
                  <c:v>1023438</c:v>
                </c:pt>
                <c:pt idx="7">
                  <c:v>1023437</c:v>
                </c:pt>
                <c:pt idx="8">
                  <c:v>1016251</c:v>
                </c:pt>
                <c:pt idx="9">
                  <c:v>1016250</c:v>
                </c:pt>
                <c:pt idx="10">
                  <c:v>1001250</c:v>
                </c:pt>
                <c:pt idx="11">
                  <c:v>1001250</c:v>
                </c:pt>
                <c:pt idx="12">
                  <c:v>978437.5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C-477C-A397-B9704775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33944"/>
        <c:axId val="46083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3'!$B$24</c15:sqref>
                        </c15:formulaRef>
                      </c:ext>
                    </c:extLst>
                    <c:strCache>
                      <c:ptCount val="1"/>
                      <c:pt idx="0">
                        <c:v>buy back price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'Question 3'!$B$25:$B$37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3"/>
                      <c:pt idx="0" formatCode="_-&quot;$&quot;* #,##0.0_-;\-&quot;$&quot;* #,##0.0_-;_-&quot;$&quot;* &quot;-&quot;??_-;_-@_-">
                        <c:v>0</c:v>
                      </c:pt>
                      <c:pt idx="1">
                        <c:v>50</c:v>
                      </c:pt>
                      <c:pt idx="2">
                        <c:v>50.01</c:v>
                      </c:pt>
                      <c:pt idx="3">
                        <c:v>72.22</c:v>
                      </c:pt>
                      <c:pt idx="4">
                        <c:v>72.23</c:v>
                      </c:pt>
                      <c:pt idx="5">
                        <c:v>116.66</c:v>
                      </c:pt>
                      <c:pt idx="6">
                        <c:v>116.67</c:v>
                      </c:pt>
                      <c:pt idx="7">
                        <c:v>143.33000000000001</c:v>
                      </c:pt>
                      <c:pt idx="8">
                        <c:v>143.34</c:v>
                      </c:pt>
                      <c:pt idx="9">
                        <c:v>150</c:v>
                      </c:pt>
                      <c:pt idx="10">
                        <c:v>150.01</c:v>
                      </c:pt>
                      <c:pt idx="11">
                        <c:v>150.88</c:v>
                      </c:pt>
                      <c:pt idx="12">
                        <c:v>150.88999999999999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3'!$B$25:$B$37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3"/>
                      <c:pt idx="0" formatCode="_-&quot;$&quot;* #,##0.0_-;\-&quot;$&quot;* #,##0.0_-;_-&quot;$&quot;* &quot;-&quot;??_-;_-@_-">
                        <c:v>0</c:v>
                      </c:pt>
                      <c:pt idx="1">
                        <c:v>50</c:v>
                      </c:pt>
                      <c:pt idx="2">
                        <c:v>50.01</c:v>
                      </c:pt>
                      <c:pt idx="3">
                        <c:v>72.22</c:v>
                      </c:pt>
                      <c:pt idx="4">
                        <c:v>72.23</c:v>
                      </c:pt>
                      <c:pt idx="5">
                        <c:v>116.66</c:v>
                      </c:pt>
                      <c:pt idx="6">
                        <c:v>116.67</c:v>
                      </c:pt>
                      <c:pt idx="7">
                        <c:v>143.33000000000001</c:v>
                      </c:pt>
                      <c:pt idx="8">
                        <c:v>143.34</c:v>
                      </c:pt>
                      <c:pt idx="9">
                        <c:v>150</c:v>
                      </c:pt>
                      <c:pt idx="10">
                        <c:v>150.01</c:v>
                      </c:pt>
                      <c:pt idx="11">
                        <c:v>150.88</c:v>
                      </c:pt>
                      <c:pt idx="12">
                        <c:v>150.88999999999999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24FC-477C-A397-B97047755D4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'Question 3'!$D$24</c:f>
              <c:strCache>
                <c:ptCount val="1"/>
                <c:pt idx="0">
                  <c:v>Optimal Qty.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3'!$B$25:$B$37</c:f>
              <c:numCache>
                <c:formatCode>_("$"* #,##0.00_);_("$"* \(#,##0.00\);_("$"* "-"??_);_(@_)</c:formatCode>
                <c:ptCount val="13"/>
                <c:pt idx="0" formatCode="_-&quot;$&quot;* #,##0.0_-;\-&quot;$&quot;* #,##0.0_-;_-&quot;$&quot;* &quot;-&quot;??_-;_-@_-">
                  <c:v>0</c:v>
                </c:pt>
                <c:pt idx="1">
                  <c:v>50</c:v>
                </c:pt>
                <c:pt idx="2">
                  <c:v>50.01</c:v>
                </c:pt>
                <c:pt idx="3">
                  <c:v>72.22</c:v>
                </c:pt>
                <c:pt idx="4">
                  <c:v>72.23</c:v>
                </c:pt>
                <c:pt idx="5">
                  <c:v>116.66</c:v>
                </c:pt>
                <c:pt idx="6">
                  <c:v>116.67</c:v>
                </c:pt>
                <c:pt idx="7">
                  <c:v>143.33000000000001</c:v>
                </c:pt>
                <c:pt idx="8">
                  <c:v>143.34</c:v>
                </c:pt>
                <c:pt idx="9">
                  <c:v>150</c:v>
                </c:pt>
                <c:pt idx="10">
                  <c:v>150.01</c:v>
                </c:pt>
                <c:pt idx="11">
                  <c:v>150.88</c:v>
                </c:pt>
                <c:pt idx="12">
                  <c:v>150.88999999999999</c:v>
                </c:pt>
              </c:numCache>
            </c:numRef>
          </c:cat>
          <c:val>
            <c:numRef>
              <c:f>'Question 3'!$D$25:$D$37</c:f>
              <c:numCache>
                <c:formatCode>General</c:formatCode>
                <c:ptCount val="13"/>
                <c:pt idx="0">
                  <c:v>9000</c:v>
                </c:pt>
                <c:pt idx="1">
                  <c:v>9000</c:v>
                </c:pt>
                <c:pt idx="2">
                  <c:v>10000</c:v>
                </c:pt>
                <c:pt idx="3">
                  <c:v>10000</c:v>
                </c:pt>
                <c:pt idx="4">
                  <c:v>11000</c:v>
                </c:pt>
                <c:pt idx="5">
                  <c:v>11000</c:v>
                </c:pt>
                <c:pt idx="6">
                  <c:v>12000</c:v>
                </c:pt>
                <c:pt idx="7">
                  <c:v>12000</c:v>
                </c:pt>
                <c:pt idx="8">
                  <c:v>13000</c:v>
                </c:pt>
                <c:pt idx="9">
                  <c:v>13000</c:v>
                </c:pt>
                <c:pt idx="10">
                  <c:v>14000</c:v>
                </c:pt>
                <c:pt idx="11">
                  <c:v>14000</c:v>
                </c:pt>
                <c:pt idx="1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C-477C-A397-B9704775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00552"/>
        <c:axId val="287803832"/>
      </c:lineChart>
      <c:catAx>
        <c:axId val="460833944"/>
        <c:scaling>
          <c:orientation val="minMax"/>
        </c:scaling>
        <c:delete val="0"/>
        <c:axPos val="b"/>
        <c:numFmt formatCode="_-&quot;$&quot;* #,##0.0_-;\-&quot;$&quot;* #,##0.0_-;_-&quot;$&quot;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4272"/>
        <c:crosses val="autoZero"/>
        <c:auto val="1"/>
        <c:lblAlgn val="ctr"/>
        <c:lblOffset val="100"/>
        <c:noMultiLvlLbl val="0"/>
      </c:catAx>
      <c:valAx>
        <c:axId val="4608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3944"/>
        <c:crosses val="autoZero"/>
        <c:crossBetween val="between"/>
      </c:valAx>
      <c:valAx>
        <c:axId val="287803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0552"/>
        <c:crosses val="max"/>
        <c:crossBetween val="between"/>
      </c:valAx>
      <c:catAx>
        <c:axId val="287800552"/>
        <c:scaling>
          <c:orientation val="minMax"/>
        </c:scaling>
        <c:delete val="1"/>
        <c:axPos val="b"/>
        <c:numFmt formatCode="_-&quot;$&quot;* #,##0.0_-;\-&quot;$&quot;* #,##0.0_-;_-&quot;$&quot;* &quot;-&quot;??_-;_-@_-" sourceLinked="1"/>
        <c:majorTickMark val="out"/>
        <c:minorTickMark val="none"/>
        <c:tickLblPos val="nextTo"/>
        <c:crossAx val="287803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Sharing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'Question 4'!$E$23</c:f>
              <c:strCache>
                <c:ptCount val="1"/>
                <c:pt idx="0">
                  <c:v>Retailer's Expected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4'!$E$24:$E$31</c:f>
              <c:numCache>
                <c:formatCode>_-"$"* #,##0_-;\-"$"* #,##0_-;_-"$"* "-"??_-;_-@_-</c:formatCode>
                <c:ptCount val="8"/>
                <c:pt idx="0">
                  <c:v>1241343.75</c:v>
                </c:pt>
                <c:pt idx="1">
                  <c:v>1223687.5</c:v>
                </c:pt>
                <c:pt idx="2">
                  <c:v>1087687.5</c:v>
                </c:pt>
                <c:pt idx="3">
                  <c:v>1070687.5</c:v>
                </c:pt>
                <c:pt idx="4">
                  <c:v>1006500</c:v>
                </c:pt>
                <c:pt idx="5">
                  <c:v>990546.875</c:v>
                </c:pt>
                <c:pt idx="6">
                  <c:v>855546.875</c:v>
                </c:pt>
                <c:pt idx="7">
                  <c:v>841062.5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9-4707-9993-67FFE82C0AA3}"/>
            </c:ext>
          </c:extLst>
        </c:ser>
        <c:ser>
          <c:idx val="3"/>
          <c:order val="3"/>
          <c:tx>
            <c:strRef>
              <c:f>'Question 4'!$F$23</c:f>
              <c:strCache>
                <c:ptCount val="1"/>
                <c:pt idx="0">
                  <c:v>Manuf.'s Profit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4'!$F$24:$F$31</c:f>
              <c:numCache>
                <c:formatCode>_-"$"* #,##0_-;\-"$"* #,##0_-;_-"$"* "-"??_-;_-@_-</c:formatCode>
                <c:ptCount val="8"/>
                <c:pt idx="0">
                  <c:v>-150718.75</c:v>
                </c:pt>
                <c:pt idx="1">
                  <c:v>-112437.5</c:v>
                </c:pt>
                <c:pt idx="2">
                  <c:v>23562.5</c:v>
                </c:pt>
                <c:pt idx="3">
                  <c:v>40562.5</c:v>
                </c:pt>
                <c:pt idx="4">
                  <c:v>113500</c:v>
                </c:pt>
                <c:pt idx="5">
                  <c:v>132265.625</c:v>
                </c:pt>
                <c:pt idx="6">
                  <c:v>267265.625</c:v>
                </c:pt>
                <c:pt idx="7">
                  <c:v>272687.5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9-4707-9993-67FFE82C0AA3}"/>
            </c:ext>
          </c:extLst>
        </c:ser>
        <c:ser>
          <c:idx val="4"/>
          <c:order val="4"/>
          <c:tx>
            <c:strRef>
              <c:f>'Question 4'!$G$23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</c:strRef>
          </c:cat>
          <c:val>
            <c:numRef>
              <c:f>'Question 4'!$G$24:$G$31</c:f>
              <c:numCache>
                <c:formatCode>_-"$"* #,##0_-;\-"$"* #,##0_-;_-"$"* "-"??_-;_-@_-</c:formatCode>
                <c:ptCount val="8"/>
                <c:pt idx="0">
                  <c:v>1090625</c:v>
                </c:pt>
                <c:pt idx="1">
                  <c:v>1111250</c:v>
                </c:pt>
                <c:pt idx="2">
                  <c:v>1111250</c:v>
                </c:pt>
                <c:pt idx="3">
                  <c:v>1111250</c:v>
                </c:pt>
                <c:pt idx="4">
                  <c:v>1120000</c:v>
                </c:pt>
                <c:pt idx="5">
                  <c:v>1122812.5</c:v>
                </c:pt>
                <c:pt idx="6">
                  <c:v>1122812.5</c:v>
                </c:pt>
                <c:pt idx="7">
                  <c:v>1113750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9-4707-9993-67FFE82C0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321448"/>
        <c:axId val="45431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4'!$B$23</c15:sqref>
                        </c15:formulaRef>
                      </c:ext>
                    </c:extLst>
                    <c:strCache>
                      <c:ptCount val="1"/>
                      <c:pt idx="0">
                        <c:v>Wholesale price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4'!$B$23:$B$31</c15:sqref>
                        </c15:formulaRef>
                      </c:ext>
                    </c:extLst>
                    <c:strCache>
                      <c:ptCount val="9"/>
                      <c:pt idx="0">
                        <c:v>Wholesale price</c:v>
                      </c:pt>
                      <c:pt idx="1">
                        <c:v> $107.00 </c:v>
                      </c:pt>
                      <c:pt idx="2">
                        <c:v> $108.00 </c:v>
                      </c:pt>
                      <c:pt idx="3">
                        <c:v> $116.00 </c:v>
                      </c:pt>
                      <c:pt idx="4">
                        <c:v> $117.00 </c:v>
                      </c:pt>
                      <c:pt idx="5">
                        <c:v> $121.00 </c:v>
                      </c:pt>
                      <c:pt idx="6">
                        <c:v> $122.00 </c:v>
                      </c:pt>
                      <c:pt idx="7">
                        <c:v> $131.00 </c:v>
                      </c:pt>
                      <c:pt idx="8">
                        <c:v> $132.00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4'!$B$24:$B$31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8"/>
                      <c:pt idx="0">
                        <c:v>107</c:v>
                      </c:pt>
                      <c:pt idx="1">
                        <c:v>108</c:v>
                      </c:pt>
                      <c:pt idx="2">
                        <c:v>116</c:v>
                      </c:pt>
                      <c:pt idx="3">
                        <c:v>117</c:v>
                      </c:pt>
                      <c:pt idx="4">
                        <c:v>121</c:v>
                      </c:pt>
                      <c:pt idx="5">
                        <c:v>122</c:v>
                      </c:pt>
                      <c:pt idx="6">
                        <c:v>131</c:v>
                      </c:pt>
                      <c:pt idx="7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49-4707-9993-67FFE82C0AA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'Question 4'!$D$23</c:f>
              <c:strCache>
                <c:ptCount val="1"/>
                <c:pt idx="0">
                  <c:v>Optimal Qty.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4'!$B$23:$B$31</c:f>
              <c:strCache>
                <c:ptCount val="9"/>
                <c:pt idx="0">
                  <c:v>Wholesale price</c:v>
                </c:pt>
                <c:pt idx="1">
                  <c:v> $107.00 </c:v>
                </c:pt>
                <c:pt idx="2">
                  <c:v> $108.00 </c:v>
                </c:pt>
                <c:pt idx="3">
                  <c:v> $116.00 </c:v>
                </c:pt>
                <c:pt idx="4">
                  <c:v> $117.00 </c:v>
                </c:pt>
                <c:pt idx="5">
                  <c:v> $121.00 </c:v>
                </c:pt>
                <c:pt idx="6">
                  <c:v> $122.00 </c:v>
                </c:pt>
                <c:pt idx="7">
                  <c:v> $131.00 </c:v>
                </c:pt>
                <c:pt idx="8">
                  <c:v> $132.00 </c:v>
                </c:pt>
              </c:strCache>
              <c:extLst xmlns:c15="http://schemas.microsoft.com/office/drawing/2012/chart"/>
            </c:strRef>
          </c:cat>
          <c:val>
            <c:numRef>
              <c:f>'Question 4'!$D$24:$D$31</c:f>
              <c:numCache>
                <c:formatCode>General</c:formatCode>
                <c:ptCount val="8"/>
                <c:pt idx="0">
                  <c:v>18000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16000</c:v>
                </c:pt>
                <c:pt idx="5">
                  <c:v>15000</c:v>
                </c:pt>
                <c:pt idx="6">
                  <c:v>15000</c:v>
                </c:pt>
                <c:pt idx="7">
                  <c:v>14000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49-4707-9993-67FFE82C0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69384"/>
        <c:axId val="746269056"/>
      </c:lineChart>
      <c:catAx>
        <c:axId val="45432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8496"/>
        <c:crosses val="autoZero"/>
        <c:auto val="1"/>
        <c:lblAlgn val="ctr"/>
        <c:lblOffset val="100"/>
        <c:noMultiLvlLbl val="0"/>
      </c:catAx>
      <c:valAx>
        <c:axId val="454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1448"/>
        <c:crosses val="autoZero"/>
        <c:crossBetween val="between"/>
      </c:valAx>
      <c:valAx>
        <c:axId val="746269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9384"/>
        <c:crosses val="max"/>
        <c:crossBetween val="between"/>
      </c:valAx>
      <c:catAx>
        <c:axId val="74626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2690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899159</xdr:colOff>
      <xdr:row>22</xdr:row>
      <xdr:rowOff>160019</xdr:rowOff>
    </xdr:from>
    <xdr:to>
      <xdr:col>14</xdr:col>
      <xdr:colOff>733944</xdr:colOff>
      <xdr:row>37</xdr:row>
      <xdr:rowOff>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3771-F54A-4791-B0D6-0C256F56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729343</xdr:colOff>
      <xdr:row>22</xdr:row>
      <xdr:rowOff>13817</xdr:rowOff>
    </xdr:from>
    <xdr:to>
      <xdr:col>16</xdr:col>
      <xdr:colOff>533400</xdr:colOff>
      <xdr:row>41</xdr:row>
      <xdr:rowOff>217716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9625-2118-4B0C-AB36-347D76A09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1" zoomScaleNormal="91" workbookViewId="0">
      <selection activeCell="F28" sqref="F28"/>
    </sheetView>
  </sheetViews>
  <sheetFormatPr defaultRowHeight="18" x14ac:dyDescent="0.5"/>
  <cols>
    <col min="1" max="1" width="4.109375" style="3" customWidth="1"/>
    <col min="2" max="2" width="13.6640625" style="3" bestFit="1" customWidth="1"/>
    <col min="3" max="4" width="9.88671875" style="3" bestFit="1" customWidth="1"/>
    <col min="5" max="5" width="15.44140625" style="3" bestFit="1" customWidth="1"/>
    <col min="6" max="6" width="12.109375" style="3" bestFit="1" customWidth="1"/>
    <col min="7" max="7" width="10.77734375" style="3" customWidth="1"/>
    <col min="8" max="8" width="9.21875" style="3" bestFit="1" customWidth="1"/>
    <col min="9" max="9" width="10.88671875" bestFit="1" customWidth="1"/>
    <col min="10" max="10" width="14.109375" customWidth="1"/>
    <col min="11" max="11" width="11.44140625" customWidth="1"/>
  </cols>
  <sheetData>
    <row r="1" spans="1:11" s="1" customFormat="1" x14ac:dyDescent="0.5">
      <c r="A1" s="197" t="s">
        <v>8</v>
      </c>
      <c r="B1" s="197"/>
      <c r="C1" s="197"/>
      <c r="D1" s="197"/>
      <c r="E1" s="197"/>
      <c r="F1" s="197"/>
      <c r="G1" s="197"/>
      <c r="H1" s="197"/>
    </row>
    <row r="2" spans="1:11" s="2" customFormat="1" x14ac:dyDescent="0.5">
      <c r="A2" s="3"/>
      <c r="B2" s="3"/>
      <c r="C2" s="3"/>
      <c r="D2" s="3"/>
      <c r="E2" s="3"/>
      <c r="F2" s="3"/>
      <c r="G2" s="3"/>
      <c r="H2" s="3"/>
    </row>
    <row r="3" spans="1:11" s="2" customFormat="1" x14ac:dyDescent="0.5">
      <c r="A3" s="3"/>
      <c r="B3" s="200" t="s">
        <v>45</v>
      </c>
      <c r="C3" s="201"/>
      <c r="D3" s="201"/>
      <c r="E3" s="201"/>
      <c r="F3" s="201"/>
      <c r="G3" s="3"/>
      <c r="H3" s="3"/>
      <c r="J3" s="15" t="s">
        <v>12</v>
      </c>
      <c r="K3" s="18">
        <f>C4-F5</f>
        <v>110</v>
      </c>
    </row>
    <row r="4" spans="1:11" s="2" customFormat="1" x14ac:dyDescent="0.5">
      <c r="A4" s="3"/>
      <c r="B4" s="4" t="s">
        <v>0</v>
      </c>
      <c r="C4" s="5">
        <v>250</v>
      </c>
      <c r="D4" s="3"/>
      <c r="E4" s="124"/>
      <c r="F4" s="6"/>
      <c r="G4" s="3"/>
      <c r="H4" s="3"/>
      <c r="J4" s="15" t="s">
        <v>13</v>
      </c>
      <c r="K4" s="18">
        <f>F5-C6</f>
        <v>80</v>
      </c>
    </row>
    <row r="5" spans="1:11" s="2" customFormat="1" x14ac:dyDescent="0.5">
      <c r="A5" s="3"/>
      <c r="B5" s="123"/>
      <c r="C5" s="5"/>
      <c r="D5" s="3"/>
      <c r="E5" s="7" t="s">
        <v>46</v>
      </c>
      <c r="F5" s="6">
        <v>140</v>
      </c>
      <c r="G5" s="3"/>
      <c r="H5" s="3"/>
      <c r="J5" s="16" t="s">
        <v>14</v>
      </c>
      <c r="K5" s="67">
        <f>K3/(K3+K4)</f>
        <v>0.57894736842105265</v>
      </c>
    </row>
    <row r="6" spans="1:11" s="2" customFormat="1" x14ac:dyDescent="0.5">
      <c r="A6" s="3"/>
      <c r="B6" s="7" t="s">
        <v>3</v>
      </c>
      <c r="C6" s="5">
        <v>60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15000</v>
      </c>
    </row>
    <row r="7" spans="1:11" s="2" customFormat="1" x14ac:dyDescent="0.5">
      <c r="A7" s="3"/>
      <c r="B7" s="3"/>
      <c r="C7" s="3"/>
      <c r="D7" s="3"/>
      <c r="E7" s="3"/>
      <c r="F7" s="3"/>
      <c r="G7" s="198" t="s">
        <v>16</v>
      </c>
      <c r="H7" s="199"/>
      <c r="I7" s="199"/>
      <c r="J7" s="199"/>
      <c r="K7" s="199"/>
    </row>
    <row r="8" spans="1:11" s="2" customFormat="1" x14ac:dyDescent="0.5">
      <c r="A8" s="3"/>
      <c r="B8" s="54" t="s">
        <v>5</v>
      </c>
      <c r="C8" s="55" t="s">
        <v>6</v>
      </c>
      <c r="D8" s="55" t="s">
        <v>6</v>
      </c>
      <c r="E8" s="55" t="s">
        <v>7</v>
      </c>
      <c r="F8" s="56" t="s">
        <v>23</v>
      </c>
      <c r="G8" s="45" t="s">
        <v>17</v>
      </c>
      <c r="H8" s="39" t="s">
        <v>18</v>
      </c>
      <c r="I8" s="39" t="s">
        <v>19</v>
      </c>
      <c r="J8" s="39" t="s">
        <v>38</v>
      </c>
      <c r="K8" s="39" t="s">
        <v>21</v>
      </c>
    </row>
    <row r="9" spans="1:11" s="2" customFormat="1" x14ac:dyDescent="0.5">
      <c r="A9" s="3"/>
      <c r="B9" s="11">
        <v>9000</v>
      </c>
      <c r="C9" s="11">
        <v>8</v>
      </c>
      <c r="D9" s="12">
        <v>0.25</v>
      </c>
      <c r="E9" s="13">
        <v>0.25</v>
      </c>
      <c r="F9" s="52">
        <f>$K$6</f>
        <v>15000</v>
      </c>
      <c r="G9" s="46">
        <f>$C$4*MIN(B9,F9)</f>
        <v>2250000</v>
      </c>
      <c r="H9" s="40">
        <f>$C$6*MAX(F9-B9,0)</f>
        <v>360000</v>
      </c>
      <c r="I9" s="40">
        <f>G9+H9</f>
        <v>2610000</v>
      </c>
      <c r="J9" s="40">
        <f>($F$5*F9)+$F$6</f>
        <v>2170000</v>
      </c>
      <c r="K9" s="40">
        <f>I9-J9</f>
        <v>440000</v>
      </c>
    </row>
    <row r="10" spans="1:11" s="2" customFormat="1" x14ac:dyDescent="0.5">
      <c r="A10" s="3"/>
      <c r="B10" s="11">
        <v>10000</v>
      </c>
      <c r="C10" s="11">
        <v>1</v>
      </c>
      <c r="D10" s="12">
        <v>3.125E-2</v>
      </c>
      <c r="E10" s="13">
        <v>0.28125</v>
      </c>
      <c r="F10" s="52">
        <f t="shared" ref="F10:F19" si="0">$K$6</f>
        <v>15000</v>
      </c>
      <c r="G10" s="46">
        <f t="shared" ref="G10:G19" si="1">$C$4*MIN(B10,F10)</f>
        <v>2500000</v>
      </c>
      <c r="H10" s="40">
        <f t="shared" ref="H10:H19" si="2">$C$6*MAX(F10-B10,0)</f>
        <v>300000</v>
      </c>
      <c r="I10" s="40">
        <f t="shared" ref="I10:I16" si="3">G10+H10</f>
        <v>2800000</v>
      </c>
      <c r="J10" s="40">
        <f>($F$5*F10)+$F$6</f>
        <v>2170000</v>
      </c>
      <c r="K10" s="40">
        <f t="shared" ref="K10:K16" si="4">I10-J10</f>
        <v>630000</v>
      </c>
    </row>
    <row r="11" spans="1:11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52">
        <f t="shared" si="0"/>
        <v>15000</v>
      </c>
      <c r="G11" s="46">
        <f t="shared" si="1"/>
        <v>2750000</v>
      </c>
      <c r="H11" s="40">
        <f t="shared" si="2"/>
        <v>240000</v>
      </c>
      <c r="I11" s="40">
        <f t="shared" si="3"/>
        <v>2990000</v>
      </c>
      <c r="J11" s="40">
        <f t="shared" ref="J11:J19" si="5">($F$5*F11)+$F$6</f>
        <v>2170000</v>
      </c>
      <c r="K11" s="40">
        <f t="shared" si="4"/>
        <v>820000</v>
      </c>
    </row>
    <row r="12" spans="1:11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52">
        <f t="shared" si="0"/>
        <v>15000</v>
      </c>
      <c r="G12" s="46">
        <f t="shared" si="1"/>
        <v>3000000</v>
      </c>
      <c r="H12" s="40">
        <f t="shared" si="2"/>
        <v>180000</v>
      </c>
      <c r="I12" s="40">
        <f t="shared" si="3"/>
        <v>3180000</v>
      </c>
      <c r="J12" s="40">
        <f t="shared" si="5"/>
        <v>2170000</v>
      </c>
      <c r="K12" s="40">
        <f t="shared" si="4"/>
        <v>1010000</v>
      </c>
    </row>
    <row r="13" spans="1:11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52">
        <f t="shared" si="0"/>
        <v>15000</v>
      </c>
      <c r="G13" s="46">
        <f t="shared" si="1"/>
        <v>3250000</v>
      </c>
      <c r="H13" s="40">
        <f t="shared" si="2"/>
        <v>120000</v>
      </c>
      <c r="I13" s="40">
        <f t="shared" si="3"/>
        <v>3370000</v>
      </c>
      <c r="J13" s="40">
        <f t="shared" si="5"/>
        <v>2170000</v>
      </c>
      <c r="K13" s="40">
        <f t="shared" si="4"/>
        <v>1200000</v>
      </c>
    </row>
    <row r="14" spans="1:11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52">
        <f t="shared" si="0"/>
        <v>15000</v>
      </c>
      <c r="G14" s="46">
        <f t="shared" si="1"/>
        <v>3500000</v>
      </c>
      <c r="H14" s="40">
        <f t="shared" si="2"/>
        <v>60000</v>
      </c>
      <c r="I14" s="40">
        <f t="shared" si="3"/>
        <v>3560000</v>
      </c>
      <c r="J14" s="40">
        <f t="shared" si="5"/>
        <v>2170000</v>
      </c>
      <c r="K14" s="40">
        <f t="shared" si="4"/>
        <v>1390000</v>
      </c>
    </row>
    <row r="15" spans="1:11" s="2" customFormat="1" x14ac:dyDescent="0.5">
      <c r="A15" s="3"/>
      <c r="B15" s="11">
        <v>15000</v>
      </c>
      <c r="C15" s="11">
        <v>2</v>
      </c>
      <c r="D15" s="12">
        <v>6.25E-2</v>
      </c>
      <c r="E15" s="42">
        <v>0.59375</v>
      </c>
      <c r="F15" s="52">
        <f t="shared" si="0"/>
        <v>15000</v>
      </c>
      <c r="G15" s="46">
        <f t="shared" si="1"/>
        <v>3750000</v>
      </c>
      <c r="H15" s="40">
        <f t="shared" si="2"/>
        <v>0</v>
      </c>
      <c r="I15" s="40">
        <f t="shared" si="3"/>
        <v>3750000</v>
      </c>
      <c r="J15" s="40">
        <f t="shared" si="5"/>
        <v>2170000</v>
      </c>
      <c r="K15" s="40">
        <f t="shared" si="4"/>
        <v>1580000</v>
      </c>
    </row>
    <row r="16" spans="1:11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52">
        <f t="shared" si="0"/>
        <v>15000</v>
      </c>
      <c r="G16" s="46">
        <f t="shared" si="1"/>
        <v>3750000</v>
      </c>
      <c r="H16" s="40">
        <f t="shared" si="2"/>
        <v>0</v>
      </c>
      <c r="I16" s="40">
        <f t="shared" si="3"/>
        <v>3750000</v>
      </c>
      <c r="J16" s="40">
        <f t="shared" si="5"/>
        <v>2170000</v>
      </c>
      <c r="K16" s="40">
        <f t="shared" si="4"/>
        <v>1580000</v>
      </c>
    </row>
    <row r="17" spans="1:11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52">
        <f t="shared" si="0"/>
        <v>15000</v>
      </c>
      <c r="G17" s="46">
        <f t="shared" si="1"/>
        <v>3750000</v>
      </c>
      <c r="H17" s="40">
        <f t="shared" si="2"/>
        <v>0</v>
      </c>
      <c r="I17" s="40">
        <f t="shared" ref="I17:I18" si="6">G17+H17</f>
        <v>3750000</v>
      </c>
      <c r="J17" s="40">
        <f t="shared" si="5"/>
        <v>2170000</v>
      </c>
      <c r="K17" s="40">
        <f t="shared" ref="K17:K18" si="7">I17-J17</f>
        <v>1580000</v>
      </c>
    </row>
    <row r="18" spans="1:11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52">
        <f t="shared" si="0"/>
        <v>15000</v>
      </c>
      <c r="G18" s="46">
        <f t="shared" si="1"/>
        <v>3750000</v>
      </c>
      <c r="H18" s="40">
        <f t="shared" si="2"/>
        <v>0</v>
      </c>
      <c r="I18" s="40">
        <f t="shared" si="6"/>
        <v>3750000</v>
      </c>
      <c r="J18" s="40">
        <f t="shared" si="5"/>
        <v>2170000</v>
      </c>
      <c r="K18" s="40">
        <f t="shared" si="7"/>
        <v>1580000</v>
      </c>
    </row>
    <row r="19" spans="1:11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53">
        <f t="shared" si="0"/>
        <v>15000</v>
      </c>
      <c r="G19" s="47">
        <f t="shared" si="1"/>
        <v>3750000</v>
      </c>
      <c r="H19" s="48">
        <f t="shared" si="2"/>
        <v>0</v>
      </c>
      <c r="I19" s="48">
        <f t="shared" ref="I19" si="8">G19+H19</f>
        <v>3750000</v>
      </c>
      <c r="J19" s="48">
        <f t="shared" si="5"/>
        <v>2170000</v>
      </c>
      <c r="K19" s="48">
        <f t="shared" ref="K19" si="9">I19-J19</f>
        <v>1580000</v>
      </c>
    </row>
    <row r="20" spans="1:11" x14ac:dyDescent="0.5">
      <c r="B20" s="49" t="s">
        <v>11</v>
      </c>
      <c r="C20" s="49">
        <f>SUM(C9:C19)</f>
        <v>32</v>
      </c>
      <c r="D20" s="50">
        <v>1</v>
      </c>
      <c r="E20" s="51"/>
      <c r="I20" s="21" t="s">
        <v>22</v>
      </c>
      <c r="J20" s="20"/>
      <c r="K20" s="43">
        <f>SUMPRODUCT(D9:D19,K9:K19)</f>
        <v>1122812.5</v>
      </c>
    </row>
  </sheetData>
  <mergeCells count="3">
    <mergeCell ref="A1:H1"/>
    <mergeCell ref="G7:K7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zoomScale="91" zoomScaleNormal="91" workbookViewId="0">
      <selection activeCell="B3" sqref="B3:N22"/>
    </sheetView>
  </sheetViews>
  <sheetFormatPr defaultColWidth="8.77734375" defaultRowHeight="18" x14ac:dyDescent="0.5"/>
  <cols>
    <col min="1" max="1" width="4.109375" style="3" customWidth="1"/>
    <col min="2" max="2" width="13.6640625" style="3" bestFit="1" customWidth="1"/>
    <col min="3" max="4" width="9.88671875" style="3" bestFit="1" customWidth="1"/>
    <col min="5" max="5" width="15.109375" style="3" bestFit="1" customWidth="1"/>
    <col min="6" max="6" width="12.109375" style="3" bestFit="1" customWidth="1"/>
    <col min="7" max="7" width="10.77734375" style="3" customWidth="1"/>
    <col min="8" max="8" width="8.77734375" style="3"/>
    <col min="9" max="9" width="10.88671875" style="1" bestFit="1" customWidth="1"/>
    <col min="10" max="10" width="12.33203125" style="1" bestFit="1" customWidth="1"/>
    <col min="11" max="11" width="12.44140625" style="1" customWidth="1"/>
    <col min="12" max="12" width="10.88671875" style="1" bestFit="1" customWidth="1"/>
    <col min="13" max="13" width="14.6640625" style="1" bestFit="1" customWidth="1"/>
    <col min="14" max="14" width="9.21875" style="1" bestFit="1" customWidth="1"/>
    <col min="15" max="16384" width="8.77734375" style="1"/>
  </cols>
  <sheetData>
    <row r="1" spans="1:14" x14ac:dyDescent="0.5">
      <c r="A1" s="197" t="s">
        <v>8</v>
      </c>
      <c r="B1" s="197"/>
      <c r="C1" s="197"/>
      <c r="D1" s="197"/>
      <c r="E1" s="197"/>
      <c r="F1" s="197"/>
      <c r="G1" s="197"/>
      <c r="H1" s="197"/>
    </row>
    <row r="2" spans="1:14" s="2" customFormat="1" x14ac:dyDescent="0.5">
      <c r="A2" s="3"/>
      <c r="B2" s="3"/>
      <c r="C2" s="3"/>
      <c r="D2" s="3"/>
      <c r="E2" s="3"/>
      <c r="F2" s="3"/>
      <c r="G2" s="3"/>
      <c r="H2" s="3"/>
    </row>
    <row r="3" spans="1:14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18">
        <f>C4-C5</f>
        <v>50</v>
      </c>
    </row>
    <row r="4" spans="1:14" s="2" customFormat="1" x14ac:dyDescent="0.5">
      <c r="A4" s="3"/>
      <c r="B4" s="4" t="s">
        <v>0</v>
      </c>
      <c r="C4" s="5">
        <v>250</v>
      </c>
      <c r="D4" s="3"/>
      <c r="E4" s="4" t="s">
        <v>47</v>
      </c>
      <c r="F4" s="6">
        <v>200</v>
      </c>
      <c r="G4" s="3"/>
      <c r="H4" s="3"/>
      <c r="J4" s="15" t="s">
        <v>13</v>
      </c>
      <c r="K4" s="18">
        <f>C5-C6</f>
        <v>140</v>
      </c>
    </row>
    <row r="5" spans="1:14" s="2" customFormat="1" x14ac:dyDescent="0.5">
      <c r="A5" s="3"/>
      <c r="B5" s="7" t="s">
        <v>1</v>
      </c>
      <c r="C5" s="5">
        <v>200</v>
      </c>
      <c r="D5" s="3"/>
      <c r="E5" s="7" t="s">
        <v>2</v>
      </c>
      <c r="F5" s="6">
        <v>140</v>
      </c>
      <c r="G5" s="3"/>
      <c r="H5" s="3"/>
      <c r="J5" s="16" t="s">
        <v>14</v>
      </c>
      <c r="K5" s="67">
        <f>K3/(K3+K4)</f>
        <v>0.26315789473684209</v>
      </c>
    </row>
    <row r="6" spans="1:14" s="2" customFormat="1" x14ac:dyDescent="0.5">
      <c r="A6" s="3"/>
      <c r="B6" s="7" t="s">
        <v>3</v>
      </c>
      <c r="C6" s="5">
        <v>60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10000</v>
      </c>
    </row>
    <row r="7" spans="1:14" s="2" customFormat="1" x14ac:dyDescent="0.5">
      <c r="A7" s="3"/>
      <c r="B7" s="3"/>
      <c r="C7" s="3"/>
      <c r="D7" s="3"/>
      <c r="E7" s="3"/>
      <c r="F7" s="3"/>
      <c r="G7" s="206" t="s">
        <v>26</v>
      </c>
      <c r="H7" s="206"/>
      <c r="I7" s="206"/>
      <c r="J7" s="206"/>
      <c r="K7" s="206"/>
      <c r="L7" s="202" t="s">
        <v>27</v>
      </c>
      <c r="M7" s="202"/>
      <c r="N7" s="202"/>
    </row>
    <row r="8" spans="1:14" s="2" customFormat="1" x14ac:dyDescent="0.5">
      <c r="A8" s="3"/>
      <c r="B8" s="9" t="s">
        <v>5</v>
      </c>
      <c r="C8" s="10" t="s">
        <v>6</v>
      </c>
      <c r="D8" s="10" t="s">
        <v>6</v>
      </c>
      <c r="E8" s="9" t="s">
        <v>7</v>
      </c>
      <c r="F8" s="22" t="s">
        <v>23</v>
      </c>
      <c r="G8" s="38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41" t="s">
        <v>24</v>
      </c>
      <c r="M8" s="41" t="s">
        <v>39</v>
      </c>
      <c r="N8" s="41" t="s">
        <v>21</v>
      </c>
    </row>
    <row r="9" spans="1:14" s="2" customFormat="1" x14ac:dyDescent="0.5">
      <c r="A9" s="3"/>
      <c r="B9" s="11">
        <v>9000</v>
      </c>
      <c r="C9" s="11">
        <v>8</v>
      </c>
      <c r="D9" s="12">
        <v>0.25</v>
      </c>
      <c r="E9" s="13">
        <v>0.25</v>
      </c>
      <c r="F9" s="22">
        <f>$K$6</f>
        <v>10000</v>
      </c>
      <c r="G9" s="40">
        <f>$C$4*MIN(B9,F9)</f>
        <v>2250000</v>
      </c>
      <c r="H9" s="40">
        <f>$C$6*MAX(F9-B9,0)</f>
        <v>60000</v>
      </c>
      <c r="I9" s="40">
        <f>G9+H9</f>
        <v>2310000</v>
      </c>
      <c r="J9" s="40">
        <f>($C$5*F9)</f>
        <v>2000000</v>
      </c>
      <c r="K9" s="40">
        <f>I9-J9</f>
        <v>310000</v>
      </c>
      <c r="L9" s="57">
        <f>J9</f>
        <v>2000000</v>
      </c>
      <c r="M9" s="57">
        <f t="shared" ref="M9:M19" si="0">$F$5*F9+$F$6</f>
        <v>1470000</v>
      </c>
      <c r="N9" s="57">
        <f>L9-M9</f>
        <v>530000</v>
      </c>
    </row>
    <row r="10" spans="1:14" s="2" customFormat="1" x14ac:dyDescent="0.5">
      <c r="A10" s="3"/>
      <c r="B10" s="11">
        <v>10000</v>
      </c>
      <c r="C10" s="11">
        <v>1</v>
      </c>
      <c r="D10" s="12">
        <v>3.125E-2</v>
      </c>
      <c r="E10" s="42">
        <v>0.28125</v>
      </c>
      <c r="F10" s="22">
        <f>$K$6</f>
        <v>10000</v>
      </c>
      <c r="G10" s="40">
        <f t="shared" ref="G10:G19" si="1">$C$4*MIN(B10,F10)</f>
        <v>2500000</v>
      </c>
      <c r="H10" s="40">
        <f t="shared" ref="H10:H19" si="2">$C$6*MAX(F10-B10,0)</f>
        <v>0</v>
      </c>
      <c r="I10" s="40">
        <f t="shared" ref="I10:I19" si="3">G10+H10</f>
        <v>2500000</v>
      </c>
      <c r="J10" s="40">
        <f t="shared" ref="J10:J19" si="4">($C$5*F10)</f>
        <v>2000000</v>
      </c>
      <c r="K10" s="40">
        <f t="shared" ref="K10:K19" si="5">I10-J10</f>
        <v>500000</v>
      </c>
      <c r="L10" s="57">
        <f t="shared" ref="L10:L19" si="6">J10</f>
        <v>2000000</v>
      </c>
      <c r="M10" s="57">
        <f t="shared" si="0"/>
        <v>1470000</v>
      </c>
      <c r="N10" s="57">
        <f t="shared" ref="N10:N16" si="7">L10-M10</f>
        <v>530000</v>
      </c>
    </row>
    <row r="11" spans="1:14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22">
        <f t="shared" ref="F11:F19" si="8">$K$6</f>
        <v>10000</v>
      </c>
      <c r="G11" s="40">
        <f t="shared" si="1"/>
        <v>2500000</v>
      </c>
      <c r="H11" s="40">
        <f t="shared" si="2"/>
        <v>0</v>
      </c>
      <c r="I11" s="40">
        <f t="shared" si="3"/>
        <v>2500000</v>
      </c>
      <c r="J11" s="40">
        <f t="shared" si="4"/>
        <v>2000000</v>
      </c>
      <c r="K11" s="40">
        <f t="shared" si="5"/>
        <v>500000</v>
      </c>
      <c r="L11" s="57">
        <f t="shared" si="6"/>
        <v>2000000</v>
      </c>
      <c r="M11" s="57">
        <f t="shared" si="0"/>
        <v>1470000</v>
      </c>
      <c r="N11" s="57">
        <f t="shared" si="7"/>
        <v>530000</v>
      </c>
    </row>
    <row r="12" spans="1:14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22">
        <f t="shared" si="8"/>
        <v>10000</v>
      </c>
      <c r="G12" s="40">
        <f t="shared" si="1"/>
        <v>2500000</v>
      </c>
      <c r="H12" s="40">
        <f t="shared" si="2"/>
        <v>0</v>
      </c>
      <c r="I12" s="40">
        <f t="shared" si="3"/>
        <v>2500000</v>
      </c>
      <c r="J12" s="40">
        <f t="shared" si="4"/>
        <v>2000000</v>
      </c>
      <c r="K12" s="40">
        <f t="shared" si="5"/>
        <v>500000</v>
      </c>
      <c r="L12" s="57">
        <f t="shared" si="6"/>
        <v>2000000</v>
      </c>
      <c r="M12" s="57">
        <f t="shared" si="0"/>
        <v>1470000</v>
      </c>
      <c r="N12" s="57">
        <f t="shared" si="7"/>
        <v>530000</v>
      </c>
    </row>
    <row r="13" spans="1:14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22">
        <f t="shared" si="8"/>
        <v>10000</v>
      </c>
      <c r="G13" s="40">
        <f t="shared" si="1"/>
        <v>2500000</v>
      </c>
      <c r="H13" s="40">
        <f t="shared" si="2"/>
        <v>0</v>
      </c>
      <c r="I13" s="40">
        <f t="shared" si="3"/>
        <v>2500000</v>
      </c>
      <c r="J13" s="40">
        <f t="shared" si="4"/>
        <v>2000000</v>
      </c>
      <c r="K13" s="40">
        <f t="shared" si="5"/>
        <v>500000</v>
      </c>
      <c r="L13" s="57">
        <f t="shared" si="6"/>
        <v>2000000</v>
      </c>
      <c r="M13" s="57">
        <f t="shared" si="0"/>
        <v>1470000</v>
      </c>
      <c r="N13" s="57">
        <f t="shared" si="7"/>
        <v>530000</v>
      </c>
    </row>
    <row r="14" spans="1:14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22">
        <f t="shared" si="8"/>
        <v>10000</v>
      </c>
      <c r="G14" s="40">
        <f t="shared" si="1"/>
        <v>2500000</v>
      </c>
      <c r="H14" s="40">
        <f t="shared" si="2"/>
        <v>0</v>
      </c>
      <c r="I14" s="40">
        <f t="shared" si="3"/>
        <v>2500000</v>
      </c>
      <c r="J14" s="40">
        <f t="shared" si="4"/>
        <v>2000000</v>
      </c>
      <c r="K14" s="40">
        <f t="shared" si="5"/>
        <v>500000</v>
      </c>
      <c r="L14" s="57">
        <f t="shared" si="6"/>
        <v>2000000</v>
      </c>
      <c r="M14" s="57">
        <f t="shared" si="0"/>
        <v>1470000</v>
      </c>
      <c r="N14" s="57">
        <f t="shared" si="7"/>
        <v>530000</v>
      </c>
    </row>
    <row r="15" spans="1:14" s="2" customFormat="1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22">
        <f t="shared" si="8"/>
        <v>10000</v>
      </c>
      <c r="G15" s="40">
        <f t="shared" si="1"/>
        <v>2500000</v>
      </c>
      <c r="H15" s="40">
        <f t="shared" si="2"/>
        <v>0</v>
      </c>
      <c r="I15" s="40">
        <f t="shared" si="3"/>
        <v>2500000</v>
      </c>
      <c r="J15" s="40">
        <f t="shared" si="4"/>
        <v>2000000</v>
      </c>
      <c r="K15" s="40">
        <f t="shared" si="5"/>
        <v>500000</v>
      </c>
      <c r="L15" s="57">
        <f t="shared" si="6"/>
        <v>2000000</v>
      </c>
      <c r="M15" s="57">
        <f t="shared" si="0"/>
        <v>1470000</v>
      </c>
      <c r="N15" s="57">
        <f t="shared" si="7"/>
        <v>530000</v>
      </c>
    </row>
    <row r="16" spans="1:14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22">
        <f t="shared" si="8"/>
        <v>10000</v>
      </c>
      <c r="G16" s="40">
        <f t="shared" si="1"/>
        <v>2500000</v>
      </c>
      <c r="H16" s="40">
        <f t="shared" si="2"/>
        <v>0</v>
      </c>
      <c r="I16" s="40">
        <f t="shared" si="3"/>
        <v>2500000</v>
      </c>
      <c r="J16" s="40">
        <f t="shared" si="4"/>
        <v>2000000</v>
      </c>
      <c r="K16" s="40">
        <f t="shared" si="5"/>
        <v>500000</v>
      </c>
      <c r="L16" s="57">
        <f t="shared" si="6"/>
        <v>2000000</v>
      </c>
      <c r="M16" s="57">
        <f t="shared" si="0"/>
        <v>1470000</v>
      </c>
      <c r="N16" s="57">
        <f t="shared" si="7"/>
        <v>530000</v>
      </c>
    </row>
    <row r="17" spans="1:14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22">
        <f t="shared" si="8"/>
        <v>10000</v>
      </c>
      <c r="G17" s="40">
        <f t="shared" si="1"/>
        <v>2500000</v>
      </c>
      <c r="H17" s="40">
        <f t="shared" si="2"/>
        <v>0</v>
      </c>
      <c r="I17" s="40">
        <f t="shared" si="3"/>
        <v>2500000</v>
      </c>
      <c r="J17" s="40">
        <f t="shared" si="4"/>
        <v>2000000</v>
      </c>
      <c r="K17" s="40">
        <f t="shared" si="5"/>
        <v>500000</v>
      </c>
      <c r="L17" s="57">
        <f t="shared" si="6"/>
        <v>2000000</v>
      </c>
      <c r="M17" s="57">
        <f t="shared" si="0"/>
        <v>1470000</v>
      </c>
      <c r="N17" s="57">
        <f t="shared" ref="N17:N19" si="9">L17-M17</f>
        <v>530000</v>
      </c>
    </row>
    <row r="18" spans="1:14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22">
        <f t="shared" si="8"/>
        <v>10000</v>
      </c>
      <c r="G18" s="40">
        <f t="shared" si="1"/>
        <v>2500000</v>
      </c>
      <c r="H18" s="40">
        <f t="shared" si="2"/>
        <v>0</v>
      </c>
      <c r="I18" s="40">
        <f t="shared" si="3"/>
        <v>2500000</v>
      </c>
      <c r="J18" s="40">
        <f t="shared" si="4"/>
        <v>2000000</v>
      </c>
      <c r="K18" s="40">
        <f t="shared" si="5"/>
        <v>500000</v>
      </c>
      <c r="L18" s="57">
        <f t="shared" si="6"/>
        <v>2000000</v>
      </c>
      <c r="M18" s="57">
        <f t="shared" si="0"/>
        <v>1470000</v>
      </c>
      <c r="N18" s="57">
        <f t="shared" si="9"/>
        <v>530000</v>
      </c>
    </row>
    <row r="19" spans="1:14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75">
        <f t="shared" si="8"/>
        <v>10000</v>
      </c>
      <c r="G19" s="48">
        <f t="shared" si="1"/>
        <v>2500000</v>
      </c>
      <c r="H19" s="48">
        <f t="shared" si="2"/>
        <v>0</v>
      </c>
      <c r="I19" s="48">
        <f t="shared" si="3"/>
        <v>2500000</v>
      </c>
      <c r="J19" s="48">
        <f t="shared" si="4"/>
        <v>2000000</v>
      </c>
      <c r="K19" s="48">
        <f t="shared" si="5"/>
        <v>500000</v>
      </c>
      <c r="L19" s="76">
        <f t="shared" si="6"/>
        <v>2000000</v>
      </c>
      <c r="M19" s="76">
        <f t="shared" si="0"/>
        <v>1470000</v>
      </c>
      <c r="N19" s="76">
        <f t="shared" si="9"/>
        <v>530000</v>
      </c>
    </row>
    <row r="20" spans="1:14" x14ac:dyDescent="0.5">
      <c r="B20" s="11" t="s">
        <v>11</v>
      </c>
      <c r="C20" s="11">
        <f>SUM(C9:C19)</f>
        <v>32</v>
      </c>
      <c r="D20" s="14">
        <v>1</v>
      </c>
      <c r="E20" s="8"/>
      <c r="F20" s="68"/>
      <c r="G20" s="69"/>
      <c r="H20" s="69"/>
      <c r="I20" s="70" t="s">
        <v>22</v>
      </c>
      <c r="J20" s="71"/>
      <c r="K20" s="72">
        <f>SUMPRODUCT(D9:D19,K9:K19)</f>
        <v>452500</v>
      </c>
      <c r="L20" s="70" t="s">
        <v>34</v>
      </c>
      <c r="M20" s="73"/>
      <c r="N20" s="74">
        <f>SUMPRODUCT(D9:D19,N9:N19)</f>
        <v>530000</v>
      </c>
    </row>
    <row r="22" spans="1:14" x14ac:dyDescent="0.5">
      <c r="J22" s="203" t="s">
        <v>40</v>
      </c>
      <c r="K22" s="203"/>
      <c r="L22" s="60">
        <f>K20+N20</f>
        <v>982500</v>
      </c>
    </row>
  </sheetData>
  <mergeCells count="6">
    <mergeCell ref="L7:N7"/>
    <mergeCell ref="J22:K22"/>
    <mergeCell ref="A1:H1"/>
    <mergeCell ref="B3:C3"/>
    <mergeCell ref="E3:F3"/>
    <mergeCell ref="G7:K7"/>
  </mergeCells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Normal="100" workbookViewId="0">
      <selection activeCell="Q40" sqref="Q40"/>
    </sheetView>
  </sheetViews>
  <sheetFormatPr defaultColWidth="8.77734375" defaultRowHeight="18" x14ac:dyDescent="0.5"/>
  <cols>
    <col min="1" max="1" width="4.33203125" style="3" customWidth="1"/>
    <col min="2" max="2" width="13.6640625" style="3" bestFit="1" customWidth="1"/>
    <col min="3" max="3" width="10" style="3" bestFit="1" customWidth="1"/>
    <col min="4" max="5" width="12.6640625" style="3" bestFit="1" customWidth="1"/>
    <col min="6" max="6" width="12.44140625" style="3" customWidth="1"/>
    <col min="7" max="7" width="10.77734375" style="3" customWidth="1"/>
    <col min="8" max="8" width="11.33203125" style="3" customWidth="1"/>
    <col min="9" max="9" width="13.44140625" style="1" customWidth="1"/>
    <col min="10" max="10" width="12.33203125" style="1" bestFit="1" customWidth="1"/>
    <col min="11" max="11" width="11.44140625" style="1" customWidth="1"/>
    <col min="12" max="12" width="11.5546875" style="1" customWidth="1"/>
    <col min="13" max="13" width="12" style="1" customWidth="1"/>
    <col min="14" max="14" width="13.88671875" style="1" bestFit="1" customWidth="1"/>
    <col min="15" max="15" width="10.88671875" style="1" bestFit="1" customWidth="1"/>
    <col min="16" max="16" width="8.77734375" style="1"/>
    <col min="17" max="17" width="8.77734375" style="125"/>
    <col min="18" max="18" width="8.88671875" style="125" bestFit="1" customWidth="1"/>
    <col min="19" max="19" width="8.77734375" style="125"/>
    <col min="20" max="16384" width="8.77734375" style="1"/>
  </cols>
  <sheetData>
    <row r="1" spans="1:19" x14ac:dyDescent="0.5">
      <c r="A1" s="197" t="s">
        <v>8</v>
      </c>
      <c r="B1" s="197"/>
      <c r="C1" s="197"/>
      <c r="D1" s="197"/>
      <c r="E1" s="197"/>
      <c r="F1" s="197"/>
      <c r="G1" s="197"/>
      <c r="H1" s="197"/>
    </row>
    <row r="2" spans="1:19" s="2" customFormat="1" x14ac:dyDescent="0.5">
      <c r="A2" s="3"/>
      <c r="B2" s="3"/>
      <c r="C2" s="3"/>
      <c r="D2" s="3"/>
      <c r="E2" s="3"/>
      <c r="F2" s="3"/>
      <c r="G2" s="3"/>
      <c r="H2" s="3"/>
      <c r="Q2" s="125"/>
      <c r="R2" s="125"/>
      <c r="S2" s="125"/>
    </row>
    <row r="3" spans="1:19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18">
        <f>C4-C5</f>
        <v>50</v>
      </c>
      <c r="Q3" s="125"/>
      <c r="R3" s="125"/>
      <c r="S3" s="125"/>
    </row>
    <row r="4" spans="1:19" s="2" customFormat="1" x14ac:dyDescent="0.5">
      <c r="A4" s="3"/>
      <c r="B4" s="4" t="s">
        <v>0</v>
      </c>
      <c r="C4" s="5">
        <v>250</v>
      </c>
      <c r="D4" s="3"/>
      <c r="E4" s="4" t="s">
        <v>0</v>
      </c>
      <c r="F4" s="6">
        <v>200</v>
      </c>
      <c r="G4" s="3"/>
      <c r="H4" s="3"/>
      <c r="J4" s="15" t="s">
        <v>13</v>
      </c>
      <c r="K4" s="18">
        <f>C5-C6</f>
        <v>56.669999999999987</v>
      </c>
      <c r="S4" s="126"/>
    </row>
    <row r="5" spans="1:19" s="2" customFormat="1" x14ac:dyDescent="0.5">
      <c r="A5" s="3"/>
      <c r="B5" s="7" t="s">
        <v>1</v>
      </c>
      <c r="C5" s="5">
        <v>200</v>
      </c>
      <c r="D5" s="3"/>
      <c r="E5" s="7" t="s">
        <v>2</v>
      </c>
      <c r="F5" s="6">
        <v>140</v>
      </c>
      <c r="G5" s="3"/>
      <c r="H5" s="3"/>
      <c r="J5" s="16" t="s">
        <v>14</v>
      </c>
      <c r="K5" s="107">
        <f>K3/(K3+K4)</f>
        <v>0.46873535202024941</v>
      </c>
      <c r="S5" s="126"/>
    </row>
    <row r="6" spans="1:19" s="2" customFormat="1" x14ac:dyDescent="0.5">
      <c r="A6" s="3"/>
      <c r="B6" s="25" t="s">
        <v>28</v>
      </c>
      <c r="C6" s="108">
        <v>143.33000000000001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12000</v>
      </c>
      <c r="S6" s="126"/>
    </row>
    <row r="7" spans="1:19" s="2" customFormat="1" x14ac:dyDescent="0.5">
      <c r="A7" s="3"/>
      <c r="B7" s="3"/>
      <c r="C7" s="3"/>
      <c r="D7" s="3"/>
      <c r="E7" s="3"/>
      <c r="F7" s="3"/>
      <c r="G7" s="206" t="s">
        <v>26</v>
      </c>
      <c r="H7" s="206"/>
      <c r="I7" s="206"/>
      <c r="J7" s="206"/>
      <c r="K7" s="206"/>
      <c r="L7" s="202" t="s">
        <v>27</v>
      </c>
      <c r="M7" s="202"/>
      <c r="N7" s="202"/>
      <c r="O7" s="202"/>
      <c r="S7" s="126"/>
    </row>
    <row r="8" spans="1:19" s="2" customFormat="1" x14ac:dyDescent="0.5">
      <c r="A8" s="3"/>
      <c r="B8" s="79" t="s">
        <v>5</v>
      </c>
      <c r="C8" s="80" t="s">
        <v>6</v>
      </c>
      <c r="D8" s="80" t="s">
        <v>6</v>
      </c>
      <c r="E8" s="79" t="s">
        <v>7</v>
      </c>
      <c r="F8" s="81" t="s">
        <v>23</v>
      </c>
      <c r="G8" s="38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41" t="s">
        <v>24</v>
      </c>
      <c r="M8" s="41" t="s">
        <v>20</v>
      </c>
      <c r="N8" s="41" t="s">
        <v>30</v>
      </c>
      <c r="O8" s="41" t="s">
        <v>21</v>
      </c>
      <c r="S8" s="126"/>
    </row>
    <row r="9" spans="1:19" s="2" customFormat="1" x14ac:dyDescent="0.5">
      <c r="A9" s="3"/>
      <c r="B9" s="49">
        <v>9000</v>
      </c>
      <c r="C9" s="49">
        <v>8</v>
      </c>
      <c r="D9" s="82">
        <v>0.25</v>
      </c>
      <c r="E9" s="84">
        <v>0.25</v>
      </c>
      <c r="F9" s="22">
        <f>$K$6</f>
        <v>12000</v>
      </c>
      <c r="G9" s="40">
        <f t="shared" ref="G9:G19" si="0">$C$4*MIN(B9,F9)</f>
        <v>2250000</v>
      </c>
      <c r="H9" s="40">
        <f t="shared" ref="H9:H19" si="1">$C$6*MAX(F9-B9,0)</f>
        <v>429990.00000000006</v>
      </c>
      <c r="I9" s="40">
        <f>G9+H9</f>
        <v>2679990</v>
      </c>
      <c r="J9" s="40">
        <f>($C$5*F9)</f>
        <v>2400000</v>
      </c>
      <c r="K9" s="40">
        <f>I9-J9</f>
        <v>279990</v>
      </c>
      <c r="L9" s="57">
        <f t="shared" ref="L9:L19" si="2">J9</f>
        <v>2400000</v>
      </c>
      <c r="M9" s="57">
        <f t="shared" ref="M9:M19" si="3">$F$5*F9+$F$6</f>
        <v>1750000</v>
      </c>
      <c r="N9" s="61">
        <f t="shared" ref="N9:N19" si="4">H9</f>
        <v>429990.00000000006</v>
      </c>
      <c r="O9" s="57">
        <f>L9-M9-N9</f>
        <v>220009.99999999994</v>
      </c>
      <c r="S9" s="126"/>
    </row>
    <row r="10" spans="1:19" s="2" customFormat="1" x14ac:dyDescent="0.5">
      <c r="A10" s="3"/>
      <c r="B10" s="11">
        <v>10000</v>
      </c>
      <c r="C10" s="11">
        <v>1</v>
      </c>
      <c r="D10" s="83">
        <v>3.125E-2</v>
      </c>
      <c r="E10" s="85">
        <v>0.28125</v>
      </c>
      <c r="F10" s="22">
        <f t="shared" ref="F10:F19" si="5">$K$6</f>
        <v>12000</v>
      </c>
      <c r="G10" s="40">
        <f t="shared" si="0"/>
        <v>2500000</v>
      </c>
      <c r="H10" s="40">
        <f t="shared" si="1"/>
        <v>286660</v>
      </c>
      <c r="I10" s="40">
        <f t="shared" ref="I10:I19" si="6">G10+H10</f>
        <v>2786660</v>
      </c>
      <c r="J10" s="40">
        <f>($C$5*F10)</f>
        <v>2400000</v>
      </c>
      <c r="K10" s="40">
        <f t="shared" ref="K10:K19" si="7">I10-J10</f>
        <v>386660</v>
      </c>
      <c r="L10" s="57">
        <f t="shared" si="2"/>
        <v>2400000</v>
      </c>
      <c r="M10" s="57">
        <f t="shared" si="3"/>
        <v>1750000</v>
      </c>
      <c r="N10" s="61">
        <f t="shared" si="4"/>
        <v>286660</v>
      </c>
      <c r="O10" s="57">
        <f t="shared" ref="O10:O19" si="8">L10-M10-N10</f>
        <v>363340</v>
      </c>
      <c r="S10" s="126"/>
    </row>
    <row r="11" spans="1:19" s="2" customFormat="1" x14ac:dyDescent="0.5">
      <c r="A11" s="3"/>
      <c r="B11" s="11">
        <v>11000</v>
      </c>
      <c r="C11" s="11">
        <v>3</v>
      </c>
      <c r="D11" s="83">
        <v>9.375E-2</v>
      </c>
      <c r="E11" s="86">
        <v>0.375</v>
      </c>
      <c r="F11" s="22">
        <f t="shared" si="5"/>
        <v>12000</v>
      </c>
      <c r="G11" s="40">
        <f t="shared" si="0"/>
        <v>2750000</v>
      </c>
      <c r="H11" s="40">
        <f t="shared" si="1"/>
        <v>143330</v>
      </c>
      <c r="I11" s="40">
        <f t="shared" si="6"/>
        <v>2893330</v>
      </c>
      <c r="J11" s="40">
        <f t="shared" ref="J11:J19" si="9">($C$5*F11)</f>
        <v>2400000</v>
      </c>
      <c r="K11" s="40">
        <f t="shared" si="7"/>
        <v>493330</v>
      </c>
      <c r="L11" s="57">
        <f t="shared" si="2"/>
        <v>2400000</v>
      </c>
      <c r="M11" s="57">
        <f t="shared" si="3"/>
        <v>1750000</v>
      </c>
      <c r="N11" s="61">
        <f t="shared" si="4"/>
        <v>143330</v>
      </c>
      <c r="O11" s="57">
        <f t="shared" si="8"/>
        <v>506670</v>
      </c>
      <c r="S11" s="126"/>
    </row>
    <row r="12" spans="1:19" s="2" customFormat="1" x14ac:dyDescent="0.5">
      <c r="A12" s="3"/>
      <c r="B12" s="11">
        <v>12000</v>
      </c>
      <c r="C12" s="11">
        <v>3</v>
      </c>
      <c r="D12" s="83">
        <v>9.375E-2</v>
      </c>
      <c r="E12" s="85">
        <v>0.46875</v>
      </c>
      <c r="F12" s="22">
        <f t="shared" si="5"/>
        <v>12000</v>
      </c>
      <c r="G12" s="40">
        <f t="shared" si="0"/>
        <v>3000000</v>
      </c>
      <c r="H12" s="40">
        <f t="shared" si="1"/>
        <v>0</v>
      </c>
      <c r="I12" s="40">
        <f t="shared" si="6"/>
        <v>3000000</v>
      </c>
      <c r="J12" s="40">
        <f t="shared" si="9"/>
        <v>2400000</v>
      </c>
      <c r="K12" s="40">
        <f t="shared" si="7"/>
        <v>600000</v>
      </c>
      <c r="L12" s="57">
        <f t="shared" si="2"/>
        <v>2400000</v>
      </c>
      <c r="M12" s="57">
        <f t="shared" si="3"/>
        <v>1750000</v>
      </c>
      <c r="N12" s="61">
        <f t="shared" si="4"/>
        <v>0</v>
      </c>
      <c r="O12" s="57">
        <f t="shared" si="8"/>
        <v>650000</v>
      </c>
      <c r="S12" s="126"/>
    </row>
    <row r="13" spans="1:19" s="2" customFormat="1" x14ac:dyDescent="0.5">
      <c r="A13" s="3"/>
      <c r="B13" s="11">
        <v>13000</v>
      </c>
      <c r="C13" s="11">
        <v>1</v>
      </c>
      <c r="D13" s="83">
        <v>3.125E-2</v>
      </c>
      <c r="E13" s="86">
        <v>0.5</v>
      </c>
      <c r="F13" s="22">
        <f t="shared" si="5"/>
        <v>12000</v>
      </c>
      <c r="G13" s="40">
        <f t="shared" si="0"/>
        <v>3000000</v>
      </c>
      <c r="H13" s="40">
        <f t="shared" si="1"/>
        <v>0</v>
      </c>
      <c r="I13" s="40">
        <f t="shared" si="6"/>
        <v>3000000</v>
      </c>
      <c r="J13" s="40">
        <f t="shared" si="9"/>
        <v>2400000</v>
      </c>
      <c r="K13" s="40">
        <f t="shared" si="7"/>
        <v>600000</v>
      </c>
      <c r="L13" s="57">
        <f t="shared" si="2"/>
        <v>2400000</v>
      </c>
      <c r="M13" s="57">
        <f t="shared" si="3"/>
        <v>1750000</v>
      </c>
      <c r="N13" s="61">
        <f t="shared" si="4"/>
        <v>0</v>
      </c>
      <c r="O13" s="57">
        <f t="shared" si="8"/>
        <v>650000</v>
      </c>
      <c r="S13" s="126"/>
    </row>
    <row r="14" spans="1:19" s="2" customFormat="1" x14ac:dyDescent="0.5">
      <c r="A14" s="3"/>
      <c r="B14" s="11">
        <v>14000</v>
      </c>
      <c r="C14" s="11">
        <v>1</v>
      </c>
      <c r="D14" s="83">
        <v>3.125E-2</v>
      </c>
      <c r="E14" s="86">
        <v>0.53125</v>
      </c>
      <c r="F14" s="22">
        <f t="shared" si="5"/>
        <v>12000</v>
      </c>
      <c r="G14" s="40">
        <f t="shared" si="0"/>
        <v>3000000</v>
      </c>
      <c r="H14" s="40">
        <f t="shared" si="1"/>
        <v>0</v>
      </c>
      <c r="I14" s="40">
        <f t="shared" si="6"/>
        <v>3000000</v>
      </c>
      <c r="J14" s="40">
        <f t="shared" si="9"/>
        <v>2400000</v>
      </c>
      <c r="K14" s="40">
        <f t="shared" si="7"/>
        <v>600000</v>
      </c>
      <c r="L14" s="57">
        <f t="shared" si="2"/>
        <v>2400000</v>
      </c>
      <c r="M14" s="57">
        <f t="shared" si="3"/>
        <v>1750000</v>
      </c>
      <c r="N14" s="61">
        <f t="shared" si="4"/>
        <v>0</v>
      </c>
      <c r="O14" s="57">
        <f t="shared" si="8"/>
        <v>650000</v>
      </c>
      <c r="S14" s="126"/>
    </row>
    <row r="15" spans="1:19" s="2" customFormat="1" x14ac:dyDescent="0.5">
      <c r="A15" s="3"/>
      <c r="B15" s="11">
        <v>15000</v>
      </c>
      <c r="C15" s="11">
        <v>2</v>
      </c>
      <c r="D15" s="83">
        <v>6.25E-2</v>
      </c>
      <c r="E15" s="87">
        <v>0.59375</v>
      </c>
      <c r="F15" s="22">
        <f t="shared" si="5"/>
        <v>12000</v>
      </c>
      <c r="G15" s="40">
        <f t="shared" si="0"/>
        <v>3000000</v>
      </c>
      <c r="H15" s="40">
        <f t="shared" si="1"/>
        <v>0</v>
      </c>
      <c r="I15" s="40">
        <f t="shared" si="6"/>
        <v>3000000</v>
      </c>
      <c r="J15" s="40">
        <f t="shared" si="9"/>
        <v>2400000</v>
      </c>
      <c r="K15" s="40">
        <f t="shared" si="7"/>
        <v>600000</v>
      </c>
      <c r="L15" s="57">
        <f t="shared" si="2"/>
        <v>2400000</v>
      </c>
      <c r="M15" s="57">
        <f t="shared" si="3"/>
        <v>1750000</v>
      </c>
      <c r="N15" s="61">
        <f t="shared" si="4"/>
        <v>0</v>
      </c>
      <c r="O15" s="57">
        <f t="shared" si="8"/>
        <v>650000</v>
      </c>
      <c r="S15" s="126"/>
    </row>
    <row r="16" spans="1:19" s="2" customFormat="1" x14ac:dyDescent="0.5">
      <c r="A16" s="3"/>
      <c r="B16" s="11">
        <v>16000</v>
      </c>
      <c r="C16" s="11">
        <v>1</v>
      </c>
      <c r="D16" s="83">
        <v>3.125E-2</v>
      </c>
      <c r="E16" s="86">
        <v>0.625</v>
      </c>
      <c r="F16" s="22">
        <f t="shared" si="5"/>
        <v>12000</v>
      </c>
      <c r="G16" s="40">
        <f t="shared" si="0"/>
        <v>3000000</v>
      </c>
      <c r="H16" s="40">
        <f t="shared" si="1"/>
        <v>0</v>
      </c>
      <c r="I16" s="40">
        <f t="shared" si="6"/>
        <v>3000000</v>
      </c>
      <c r="J16" s="40">
        <f t="shared" si="9"/>
        <v>2400000</v>
      </c>
      <c r="K16" s="40">
        <f t="shared" si="7"/>
        <v>600000</v>
      </c>
      <c r="L16" s="57">
        <f t="shared" si="2"/>
        <v>2400000</v>
      </c>
      <c r="M16" s="57">
        <f t="shared" si="3"/>
        <v>1750000</v>
      </c>
      <c r="N16" s="61">
        <f t="shared" si="4"/>
        <v>0</v>
      </c>
      <c r="O16" s="57">
        <f t="shared" si="8"/>
        <v>650000</v>
      </c>
      <c r="S16" s="126"/>
    </row>
    <row r="17" spans="1:19" s="2" customFormat="1" x14ac:dyDescent="0.5">
      <c r="A17" s="3"/>
      <c r="B17" s="11">
        <v>17000</v>
      </c>
      <c r="C17" s="11">
        <v>2</v>
      </c>
      <c r="D17" s="83">
        <v>6.25E-2</v>
      </c>
      <c r="E17" s="86">
        <v>0.6875</v>
      </c>
      <c r="F17" s="22">
        <f t="shared" si="5"/>
        <v>12000</v>
      </c>
      <c r="G17" s="40">
        <f t="shared" si="0"/>
        <v>3000000</v>
      </c>
      <c r="H17" s="40">
        <f t="shared" si="1"/>
        <v>0</v>
      </c>
      <c r="I17" s="40">
        <f t="shared" si="6"/>
        <v>3000000</v>
      </c>
      <c r="J17" s="40">
        <f t="shared" si="9"/>
        <v>2400000</v>
      </c>
      <c r="K17" s="40">
        <f t="shared" si="7"/>
        <v>600000</v>
      </c>
      <c r="L17" s="57">
        <f t="shared" si="2"/>
        <v>2400000</v>
      </c>
      <c r="M17" s="57">
        <f t="shared" si="3"/>
        <v>1750000</v>
      </c>
      <c r="N17" s="61">
        <f t="shared" si="4"/>
        <v>0</v>
      </c>
      <c r="O17" s="57">
        <f t="shared" si="8"/>
        <v>650000</v>
      </c>
      <c r="S17" s="126"/>
    </row>
    <row r="18" spans="1:19" s="2" customFormat="1" x14ac:dyDescent="0.5">
      <c r="A18" s="3"/>
      <c r="B18" s="11">
        <v>18000</v>
      </c>
      <c r="C18" s="11">
        <v>5</v>
      </c>
      <c r="D18" s="83">
        <v>0.15625</v>
      </c>
      <c r="E18" s="86">
        <v>0.84375</v>
      </c>
      <c r="F18" s="22">
        <f t="shared" si="5"/>
        <v>12000</v>
      </c>
      <c r="G18" s="40">
        <f t="shared" si="0"/>
        <v>3000000</v>
      </c>
      <c r="H18" s="40">
        <f t="shared" si="1"/>
        <v>0</v>
      </c>
      <c r="I18" s="40">
        <f t="shared" si="6"/>
        <v>3000000</v>
      </c>
      <c r="J18" s="40">
        <f t="shared" si="9"/>
        <v>2400000</v>
      </c>
      <c r="K18" s="40">
        <f t="shared" si="7"/>
        <v>600000</v>
      </c>
      <c r="L18" s="57">
        <f t="shared" si="2"/>
        <v>2400000</v>
      </c>
      <c r="M18" s="57">
        <f t="shared" si="3"/>
        <v>1750000</v>
      </c>
      <c r="N18" s="61">
        <f t="shared" si="4"/>
        <v>0</v>
      </c>
      <c r="O18" s="57">
        <f t="shared" si="8"/>
        <v>650000</v>
      </c>
      <c r="Q18" s="127"/>
      <c r="R18" s="128"/>
      <c r="S18" s="126"/>
    </row>
    <row r="19" spans="1:19" s="2" customFormat="1" x14ac:dyDescent="0.5">
      <c r="A19" s="3"/>
      <c r="B19" s="11">
        <v>19000</v>
      </c>
      <c r="C19" s="11">
        <v>5</v>
      </c>
      <c r="D19" s="83">
        <v>0.15625</v>
      </c>
      <c r="E19" s="86">
        <v>1</v>
      </c>
      <c r="F19" s="22">
        <f t="shared" si="5"/>
        <v>12000</v>
      </c>
      <c r="G19" s="40">
        <f t="shared" si="0"/>
        <v>3000000</v>
      </c>
      <c r="H19" s="40">
        <f t="shared" si="1"/>
        <v>0</v>
      </c>
      <c r="I19" s="40">
        <f t="shared" si="6"/>
        <v>3000000</v>
      </c>
      <c r="J19" s="40">
        <f t="shared" si="9"/>
        <v>2400000</v>
      </c>
      <c r="K19" s="40">
        <f t="shared" si="7"/>
        <v>600000</v>
      </c>
      <c r="L19" s="57">
        <f t="shared" si="2"/>
        <v>2400000</v>
      </c>
      <c r="M19" s="57">
        <f t="shared" si="3"/>
        <v>1750000</v>
      </c>
      <c r="N19" s="61">
        <f t="shared" si="4"/>
        <v>0</v>
      </c>
      <c r="O19" s="57">
        <f t="shared" si="8"/>
        <v>650000</v>
      </c>
      <c r="Q19" s="127"/>
      <c r="R19" s="128"/>
      <c r="S19" s="126"/>
    </row>
    <row r="20" spans="1:19" x14ac:dyDescent="0.5">
      <c r="B20" s="11" t="s">
        <v>11</v>
      </c>
      <c r="C20" s="11">
        <f>SUM(C9:C19)</f>
        <v>32</v>
      </c>
      <c r="D20" s="14">
        <v>1</v>
      </c>
      <c r="E20" s="8"/>
      <c r="F20" s="88"/>
      <c r="G20" s="89"/>
      <c r="H20" s="207" t="s">
        <v>22</v>
      </c>
      <c r="I20" s="207"/>
      <c r="J20" s="207"/>
      <c r="K20" s="92">
        <f>SUMPRODUCT(D9:D19,K9:K19)</f>
        <v>503330.3125</v>
      </c>
      <c r="L20" s="93"/>
      <c r="M20" s="90" t="s">
        <v>25</v>
      </c>
      <c r="N20" s="94"/>
      <c r="O20" s="95">
        <f>SUMPRODUCT(D9:D19,O9:O19)</f>
        <v>520107.1875</v>
      </c>
      <c r="Q20" s="127"/>
      <c r="R20" s="128"/>
      <c r="S20" s="126"/>
    </row>
    <row r="21" spans="1:19" x14ac:dyDescent="0.5">
      <c r="Q21" s="127"/>
      <c r="R21" s="128"/>
      <c r="S21" s="126"/>
    </row>
    <row r="22" spans="1:19" x14ac:dyDescent="0.5">
      <c r="L22" s="203" t="s">
        <v>35</v>
      </c>
      <c r="M22" s="203"/>
      <c r="N22" s="203"/>
      <c r="O22" s="58">
        <f>O20+K20</f>
        <v>1023437.5</v>
      </c>
      <c r="Q22" s="127"/>
      <c r="R22" s="128"/>
    </row>
    <row r="23" spans="1:19" ht="18.600000000000001" thickBot="1" x14ac:dyDescent="0.55000000000000004">
      <c r="Q23" s="127"/>
      <c r="R23" s="128"/>
    </row>
    <row r="24" spans="1:19" ht="18.600000000000001" thickBot="1" x14ac:dyDescent="0.55000000000000004">
      <c r="B24" s="62" t="s">
        <v>42</v>
      </c>
      <c r="C24" s="62" t="s">
        <v>41</v>
      </c>
      <c r="D24" s="63" t="s">
        <v>15</v>
      </c>
      <c r="E24" s="21" t="s">
        <v>22</v>
      </c>
      <c r="F24" s="21" t="s">
        <v>25</v>
      </c>
      <c r="G24" s="96" t="s">
        <v>29</v>
      </c>
      <c r="H24" s="1"/>
      <c r="Q24" s="141" t="s">
        <v>44</v>
      </c>
      <c r="R24" s="142" t="s">
        <v>48</v>
      </c>
    </row>
    <row r="25" spans="1:19" x14ac:dyDescent="0.5">
      <c r="B25" s="110">
        <v>0</v>
      </c>
      <c r="C25" s="111">
        <v>0.2</v>
      </c>
      <c r="D25" s="112">
        <v>9000</v>
      </c>
      <c r="E25" s="113">
        <v>450000</v>
      </c>
      <c r="F25" s="113">
        <v>470000</v>
      </c>
      <c r="G25" s="114">
        <f>E25+F25</f>
        <v>920000</v>
      </c>
      <c r="H25" s="1"/>
      <c r="Q25" s="140">
        <v>0.2</v>
      </c>
      <c r="R25" s="143">
        <f t="shared" ref="R25:R37" si="10">((Q25*$C$4)-$C$4+$C$5)/Q25</f>
        <v>0</v>
      </c>
    </row>
    <row r="26" spans="1:19" ht="18.600000000000001" thickBot="1" x14ac:dyDescent="0.55000000000000004">
      <c r="B26" s="115">
        <v>50</v>
      </c>
      <c r="C26" s="116">
        <v>0.25001000000000001</v>
      </c>
      <c r="D26" s="117">
        <v>9000</v>
      </c>
      <c r="E26" s="118">
        <v>450000</v>
      </c>
      <c r="F26" s="118">
        <v>470000</v>
      </c>
      <c r="G26" s="119">
        <f t="shared" ref="G26:G37" si="11">E26+F26</f>
        <v>920000</v>
      </c>
      <c r="H26" s="1"/>
      <c r="Q26" s="140">
        <v>0.25</v>
      </c>
      <c r="R26" s="143">
        <f t="shared" si="10"/>
        <v>50</v>
      </c>
    </row>
    <row r="27" spans="1:19" x14ac:dyDescent="0.5">
      <c r="B27" s="120">
        <v>50.01</v>
      </c>
      <c r="C27" s="121">
        <v>0.25001000000000001</v>
      </c>
      <c r="D27" s="112">
        <v>10000</v>
      </c>
      <c r="E27" s="113">
        <v>450003</v>
      </c>
      <c r="F27" s="113">
        <v>517498</v>
      </c>
      <c r="G27" s="114">
        <f t="shared" si="11"/>
        <v>967501</v>
      </c>
      <c r="H27" s="1"/>
      <c r="Q27" s="140">
        <v>0.25001000000000001</v>
      </c>
      <c r="R27" s="143">
        <f t="shared" si="10"/>
        <v>50.007999680012787</v>
      </c>
    </row>
    <row r="28" spans="1:19" ht="18.600000000000001" thickBot="1" x14ac:dyDescent="0.55000000000000004">
      <c r="B28" s="115">
        <v>72.22</v>
      </c>
      <c r="C28" s="122">
        <v>0.28124648441894479</v>
      </c>
      <c r="D28" s="117">
        <v>10000</v>
      </c>
      <c r="E28" s="118">
        <v>455555</v>
      </c>
      <c r="F28" s="118">
        <v>511945</v>
      </c>
      <c r="G28" s="119">
        <f t="shared" si="11"/>
        <v>967500</v>
      </c>
      <c r="H28" s="1"/>
      <c r="Q28" s="140">
        <v>0.28124648441894479</v>
      </c>
      <c r="R28" s="143">
        <f t="shared" si="10"/>
        <v>72.219999999999985</v>
      </c>
    </row>
    <row r="29" spans="1:19" x14ac:dyDescent="0.5">
      <c r="B29" s="120">
        <v>72.23</v>
      </c>
      <c r="C29" s="121">
        <v>0.28126230522585366</v>
      </c>
      <c r="D29" s="112">
        <v>11000</v>
      </c>
      <c r="E29" s="113">
        <v>455560</v>
      </c>
      <c r="F29" s="113">
        <v>551628</v>
      </c>
      <c r="G29" s="114">
        <f t="shared" si="11"/>
        <v>1007188</v>
      </c>
      <c r="H29" s="1"/>
      <c r="Q29" s="140">
        <v>0.28126230522585366</v>
      </c>
      <c r="R29" s="143">
        <f t="shared" si="10"/>
        <v>72.230000000000018</v>
      </c>
    </row>
    <row r="30" spans="1:19" ht="18.600000000000001" thickBot="1" x14ac:dyDescent="0.55000000000000004">
      <c r="B30" s="115">
        <v>116.66</v>
      </c>
      <c r="C30" s="122">
        <v>0.37497999999999998</v>
      </c>
      <c r="D30" s="117">
        <v>11000</v>
      </c>
      <c r="E30" s="118">
        <v>479163</v>
      </c>
      <c r="F30" s="118">
        <v>528024</v>
      </c>
      <c r="G30" s="119">
        <f t="shared" si="11"/>
        <v>1007187</v>
      </c>
      <c r="H30" s="1"/>
      <c r="Q30" s="140">
        <v>0.37497999999999998</v>
      </c>
      <c r="R30" s="143">
        <f t="shared" si="10"/>
        <v>116.65955517627609</v>
      </c>
    </row>
    <row r="31" spans="1:19" x14ac:dyDescent="0.5">
      <c r="B31" s="129">
        <v>116.67</v>
      </c>
      <c r="C31" s="130">
        <v>0.37501000000000001</v>
      </c>
      <c r="D31" s="131">
        <v>12000</v>
      </c>
      <c r="E31" s="132">
        <v>479170</v>
      </c>
      <c r="F31" s="132">
        <v>544268</v>
      </c>
      <c r="G31" s="133">
        <f t="shared" si="11"/>
        <v>1023438</v>
      </c>
      <c r="H31" s="37" t="s">
        <v>49</v>
      </c>
      <c r="Q31" s="140">
        <v>0.37501000000000001</v>
      </c>
      <c r="R31" s="143">
        <f t="shared" si="10"/>
        <v>116.67022212740993</v>
      </c>
    </row>
    <row r="32" spans="1:19" ht="18.600000000000001" thickBot="1" x14ac:dyDescent="0.55000000000000004">
      <c r="B32" s="134">
        <v>143.33000000000001</v>
      </c>
      <c r="C32" s="135">
        <v>0.46874300000000002</v>
      </c>
      <c r="D32" s="136">
        <v>12000</v>
      </c>
      <c r="E32" s="137">
        <v>503330</v>
      </c>
      <c r="F32" s="137">
        <v>520107</v>
      </c>
      <c r="G32" s="138">
        <f t="shared" si="11"/>
        <v>1023437</v>
      </c>
      <c r="H32" s="37" t="s">
        <v>50</v>
      </c>
      <c r="Q32" s="145">
        <v>0.46874300000000002</v>
      </c>
      <c r="R32" s="143">
        <f t="shared" si="10"/>
        <v>143.3317404206569</v>
      </c>
    </row>
    <row r="33" spans="2:18" x14ac:dyDescent="0.5">
      <c r="B33" s="30">
        <v>143.34</v>
      </c>
      <c r="C33" s="139">
        <v>0.46877929870616913</v>
      </c>
      <c r="D33" s="31">
        <v>13000</v>
      </c>
      <c r="E33" s="32">
        <v>503343</v>
      </c>
      <c r="F33" s="32">
        <v>512908</v>
      </c>
      <c r="G33" s="32">
        <f t="shared" si="11"/>
        <v>1016251</v>
      </c>
      <c r="H33" s="1"/>
      <c r="Q33" s="145">
        <v>0.46877929870616913</v>
      </c>
      <c r="R33" s="143">
        <f t="shared" si="10"/>
        <v>143.34</v>
      </c>
    </row>
    <row r="34" spans="2:18" ht="18.600000000000001" thickBot="1" x14ac:dyDescent="0.55000000000000004">
      <c r="B34" s="30">
        <v>150</v>
      </c>
      <c r="C34" s="139">
        <v>0.5</v>
      </c>
      <c r="D34" s="31">
        <v>13000</v>
      </c>
      <c r="E34" s="32">
        <v>512500</v>
      </c>
      <c r="F34" s="32">
        <v>503750</v>
      </c>
      <c r="G34" s="32">
        <f t="shared" si="11"/>
        <v>1016250</v>
      </c>
      <c r="H34" s="1"/>
      <c r="Q34" s="145">
        <v>0.5</v>
      </c>
      <c r="R34" s="143">
        <f t="shared" si="10"/>
        <v>150</v>
      </c>
    </row>
    <row r="35" spans="2:18" ht="18.600000000000001" thickBot="1" x14ac:dyDescent="0.55000000000000004">
      <c r="B35" s="120">
        <v>150.01</v>
      </c>
      <c r="C35" s="121">
        <v>0.50004999999999999</v>
      </c>
      <c r="D35" s="112">
        <v>14000</v>
      </c>
      <c r="E35" s="113">
        <v>512519</v>
      </c>
      <c r="F35" s="113">
        <v>488731</v>
      </c>
      <c r="G35" s="114">
        <f t="shared" si="11"/>
        <v>1001250</v>
      </c>
      <c r="H35" s="1"/>
      <c r="Q35" s="145">
        <v>0.50004999999999999</v>
      </c>
      <c r="R35" s="143">
        <f t="shared" si="10"/>
        <v>150.00999900010001</v>
      </c>
    </row>
    <row r="36" spans="2:18" ht="18.600000000000001" thickBot="1" x14ac:dyDescent="0.55000000000000004">
      <c r="B36" s="115">
        <v>150.88</v>
      </c>
      <c r="C36" s="122">
        <v>0.53124000000000005</v>
      </c>
      <c r="D36" s="117">
        <v>14000</v>
      </c>
      <c r="E36" s="118">
        <v>523525</v>
      </c>
      <c r="F36" s="118">
        <v>477725</v>
      </c>
      <c r="G36" s="114">
        <f t="shared" si="11"/>
        <v>1001250</v>
      </c>
      <c r="H36" s="1"/>
      <c r="Q36" s="145">
        <v>0.53124000000000005</v>
      </c>
      <c r="R36" s="143">
        <f t="shared" si="10"/>
        <v>155.88058128153</v>
      </c>
    </row>
    <row r="37" spans="2:18" ht="18.600000000000001" thickBot="1" x14ac:dyDescent="0.55000000000000004">
      <c r="B37" s="26">
        <v>150.88999999999999</v>
      </c>
      <c r="C37" s="109">
        <v>0.53129000000000004</v>
      </c>
      <c r="D37" s="22">
        <v>15000</v>
      </c>
      <c r="E37" s="27">
        <v>523547.8125</v>
      </c>
      <c r="F37" s="27">
        <v>454889.68750000006</v>
      </c>
      <c r="G37" s="114">
        <f t="shared" si="11"/>
        <v>978437.5</v>
      </c>
      <c r="H37" s="1"/>
      <c r="Q37" s="146">
        <v>0.53129000000000004</v>
      </c>
      <c r="R37" s="144">
        <f t="shared" si="10"/>
        <v>155.88943891283483</v>
      </c>
    </row>
    <row r="38" spans="2:18" x14ac:dyDescent="0.5">
      <c r="D38" s="26"/>
      <c r="E38" s="22"/>
      <c r="F38" s="27"/>
      <c r="G38" s="27"/>
      <c r="H38" s="27"/>
    </row>
    <row r="40" spans="2:18" x14ac:dyDescent="0.5">
      <c r="D40" s="98"/>
      <c r="F40" s="97"/>
    </row>
  </sheetData>
  <mergeCells count="7">
    <mergeCell ref="L22:N22"/>
    <mergeCell ref="H20:J20"/>
    <mergeCell ref="A1:H1"/>
    <mergeCell ref="B3:C3"/>
    <mergeCell ref="E3:F3"/>
    <mergeCell ref="G7:K7"/>
    <mergeCell ref="L7:O7"/>
  </mergeCells>
  <conditionalFormatting sqref="B25:G3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{EEE09741-1006-4D04-BBE6-8DB9FA51D74D}</x14:id>
        </ext>
      </extLst>
    </cfRule>
  </conditionalFormatting>
  <conditionalFormatting sqref="E25:E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{4F44B881-0BE9-4F67-B0B1-7FFFFE6BC635}</x14:id>
        </ext>
      </extLst>
    </cfRule>
  </conditionalFormatting>
  <conditionalFormatting sqref="F25:F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{47DE422A-BD57-480B-B46A-4076B39294A3}</x14:id>
        </ext>
      </extLst>
    </cfRule>
  </conditionalFormatting>
  <conditionalFormatting sqref="G25:G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{64BDBB58-5DFE-4AB5-A7DE-85CC4CAA5A6F}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E09741-1006-4D04-BBE6-8DB9FA51D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B25:G37</xm:sqref>
        </x14:conditionalFormatting>
        <x14:conditionalFormatting xmlns:xm="http://schemas.microsoft.com/office/excel/2006/main">
          <x14:cfRule type="dataBar" id="{4F44B881-0BE9-4F67-B0B1-7FFFFE6BC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E25:E37</xm:sqref>
        </x14:conditionalFormatting>
        <x14:conditionalFormatting xmlns:xm="http://schemas.microsoft.com/office/excel/2006/main">
          <x14:cfRule type="dataBar" id="{47DE422A-BD57-480B-B46A-4076B39294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F25:F37</xm:sqref>
        </x14:conditionalFormatting>
        <x14:conditionalFormatting xmlns:xm="http://schemas.microsoft.com/office/excel/2006/main">
          <x14:cfRule type="dataBar" id="{64BDBB58-5DFE-4AB5-A7DE-85CC4CAA5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G25:G37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13" zoomScale="70" zoomScaleNormal="70" workbookViewId="0">
      <selection activeCell="B23" sqref="B23:G30"/>
    </sheetView>
  </sheetViews>
  <sheetFormatPr defaultColWidth="8.77734375" defaultRowHeight="18" x14ac:dyDescent="0.5"/>
  <cols>
    <col min="1" max="1" width="4.33203125" style="3" customWidth="1"/>
    <col min="2" max="2" width="17.109375" style="3" bestFit="1" customWidth="1"/>
    <col min="3" max="3" width="13" style="3" bestFit="1" customWidth="1"/>
    <col min="4" max="4" width="13.5546875" style="3" customWidth="1"/>
    <col min="5" max="6" width="13.33203125" style="3" bestFit="1" customWidth="1"/>
    <col min="7" max="7" width="12.6640625" style="3" bestFit="1" customWidth="1"/>
    <col min="8" max="8" width="10.77734375" style="3" customWidth="1"/>
    <col min="9" max="9" width="21.5546875" style="1" customWidth="1"/>
    <col min="10" max="10" width="12.33203125" style="1" bestFit="1" customWidth="1"/>
    <col min="11" max="11" width="11.44140625" style="1" customWidth="1"/>
    <col min="12" max="13" width="11.21875" style="1" customWidth="1"/>
    <col min="14" max="14" width="10.77734375" style="1" customWidth="1"/>
    <col min="15" max="15" width="10.88671875" style="1" bestFit="1" customWidth="1"/>
    <col min="16" max="17" width="8.77734375" style="1"/>
    <col min="18" max="18" width="3.33203125" style="1" customWidth="1"/>
    <col min="19" max="19" width="16.5546875" style="37" bestFit="1" customWidth="1"/>
    <col min="20" max="20" width="7" style="125" bestFit="1" customWidth="1"/>
    <col min="21" max="16384" width="8.77734375" style="1"/>
  </cols>
  <sheetData>
    <row r="1" spans="1:20" x14ac:dyDescent="0.5">
      <c r="A1" s="197" t="s">
        <v>8</v>
      </c>
      <c r="B1" s="197"/>
      <c r="C1" s="197"/>
      <c r="D1" s="197"/>
      <c r="E1" s="197"/>
      <c r="F1" s="197"/>
      <c r="G1" s="197"/>
      <c r="H1" s="197"/>
      <c r="S1" s="152" t="s">
        <v>32</v>
      </c>
      <c r="T1" s="125" t="s">
        <v>44</v>
      </c>
    </row>
    <row r="2" spans="1:20" s="2" customFormat="1" x14ac:dyDescent="0.5">
      <c r="A2" s="3"/>
      <c r="B2" s="3"/>
      <c r="C2" s="3"/>
      <c r="D2" s="3"/>
      <c r="E2" s="3"/>
      <c r="F2" s="3"/>
      <c r="G2" s="3"/>
      <c r="H2" s="3"/>
      <c r="S2" s="151">
        <v>100</v>
      </c>
      <c r="T2" s="148">
        <f>(((1-$N$4)*$C$4)-S2)/((((1-$N$4)*$C$4)-S2)+S2-$C$6)</f>
        <v>0.73770491803278693</v>
      </c>
    </row>
    <row r="3" spans="1:20" s="2" customFormat="1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28">
        <f>((1-N4)*C4)-C5</f>
        <v>70.5</v>
      </c>
      <c r="S3" s="151">
        <v>101</v>
      </c>
      <c r="T3" s="148">
        <f t="shared" ref="T3:T66" si="0">(((1-$N$4)*$C$4)-S3)/((((1-$N$4)*$C$4)-S3)+S3-$C$6)</f>
        <v>0.73114754098360657</v>
      </c>
    </row>
    <row r="4" spans="1:20" s="2" customFormat="1" x14ac:dyDescent="0.5">
      <c r="A4" s="3"/>
      <c r="B4" s="4" t="s">
        <v>0</v>
      </c>
      <c r="C4" s="5">
        <v>250</v>
      </c>
      <c r="D4" s="3"/>
      <c r="E4" s="4" t="s">
        <v>0</v>
      </c>
      <c r="F4" s="6">
        <f>C5</f>
        <v>142</v>
      </c>
      <c r="G4" s="3"/>
      <c r="H4" s="3"/>
      <c r="J4" s="15" t="s">
        <v>13</v>
      </c>
      <c r="K4" s="18">
        <f>C5-C6</f>
        <v>82</v>
      </c>
      <c r="M4" s="2" t="s">
        <v>36</v>
      </c>
      <c r="N4" s="19">
        <v>0.15</v>
      </c>
      <c r="S4" s="151">
        <v>102</v>
      </c>
      <c r="T4" s="148">
        <f t="shared" si="0"/>
        <v>0.72459016393442621</v>
      </c>
    </row>
    <row r="5" spans="1:20" s="2" customFormat="1" x14ac:dyDescent="0.5">
      <c r="A5" s="3"/>
      <c r="B5" s="7" t="s">
        <v>1</v>
      </c>
      <c r="C5" s="64">
        <v>142</v>
      </c>
      <c r="D5" s="65" t="s">
        <v>31</v>
      </c>
      <c r="E5" s="7" t="s">
        <v>2</v>
      </c>
      <c r="F5" s="6">
        <v>140</v>
      </c>
      <c r="G5" s="3"/>
      <c r="H5" s="3"/>
      <c r="J5" s="16" t="s">
        <v>14</v>
      </c>
      <c r="K5" s="67">
        <f>K3/(K3+K4)</f>
        <v>0.46229508196721314</v>
      </c>
      <c r="S5" s="151">
        <v>103</v>
      </c>
      <c r="T5" s="148">
        <f t="shared" si="0"/>
        <v>0.71803278688524586</v>
      </c>
    </row>
    <row r="6" spans="1:20" s="2" customFormat="1" x14ac:dyDescent="0.5">
      <c r="A6" s="3"/>
      <c r="B6" s="7" t="s">
        <v>3</v>
      </c>
      <c r="C6" s="5">
        <v>60</v>
      </c>
      <c r="D6" s="3"/>
      <c r="E6" s="7" t="s">
        <v>4</v>
      </c>
      <c r="F6" s="6">
        <v>70000</v>
      </c>
      <c r="G6" s="3"/>
      <c r="H6" s="3"/>
      <c r="J6" s="17" t="s">
        <v>15</v>
      </c>
      <c r="K6" s="44">
        <f>IF(K5&lt;=E9,B9,IF(K5&lt;=E10,B10,IF(K5&lt;=E11,B11,IF(K5&lt;=E12,B12,IF(K5&lt;=E13,B13,IF(K5&lt;=E14,B14,IF(K5&lt;=E15,B15,IF(K5&lt;=E16,B16,IF(K5&lt;=E17,B17,IF(K5&lt;=E18,B18,IF(K5&lt;=E19,B19)))))))))))</f>
        <v>12000</v>
      </c>
      <c r="S6" s="151">
        <v>104</v>
      </c>
      <c r="T6" s="148">
        <f t="shared" si="0"/>
        <v>0.71147540983606561</v>
      </c>
    </row>
    <row r="7" spans="1:20" s="2" customFormat="1" x14ac:dyDescent="0.5">
      <c r="A7" s="3"/>
      <c r="B7" s="3"/>
      <c r="C7" s="3"/>
      <c r="D7" s="3"/>
      <c r="E7" s="3"/>
      <c r="F7" s="3"/>
      <c r="G7" s="208" t="s">
        <v>26</v>
      </c>
      <c r="H7" s="208"/>
      <c r="I7" s="208"/>
      <c r="J7" s="208"/>
      <c r="K7" s="208"/>
      <c r="L7" s="209" t="s">
        <v>27</v>
      </c>
      <c r="M7" s="209"/>
      <c r="N7" s="209"/>
      <c r="O7" s="209"/>
      <c r="S7" s="151">
        <v>105</v>
      </c>
      <c r="T7" s="148">
        <f t="shared" si="0"/>
        <v>0.70491803278688525</v>
      </c>
    </row>
    <row r="8" spans="1:20" s="2" customFormat="1" x14ac:dyDescent="0.5">
      <c r="A8" s="3"/>
      <c r="B8" s="79" t="s">
        <v>5</v>
      </c>
      <c r="C8" s="80" t="s">
        <v>6</v>
      </c>
      <c r="D8" s="80" t="s">
        <v>6</v>
      </c>
      <c r="E8" s="79" t="s">
        <v>7</v>
      </c>
      <c r="F8" s="81" t="s">
        <v>23</v>
      </c>
      <c r="G8" s="101" t="s">
        <v>17</v>
      </c>
      <c r="H8" s="102" t="s">
        <v>18</v>
      </c>
      <c r="I8" s="102" t="s">
        <v>19</v>
      </c>
      <c r="J8" s="102" t="s">
        <v>20</v>
      </c>
      <c r="K8" s="102" t="s">
        <v>21</v>
      </c>
      <c r="L8" s="103" t="s">
        <v>24</v>
      </c>
      <c r="M8" s="103" t="s">
        <v>33</v>
      </c>
      <c r="N8" s="103" t="s">
        <v>20</v>
      </c>
      <c r="O8" s="103" t="s">
        <v>21</v>
      </c>
      <c r="S8" s="151">
        <v>106</v>
      </c>
      <c r="T8" s="148">
        <f t="shared" si="0"/>
        <v>0.69836065573770489</v>
      </c>
    </row>
    <row r="9" spans="1:20" s="2" customFormat="1" x14ac:dyDescent="0.5">
      <c r="A9" s="3"/>
      <c r="B9" s="49">
        <v>9000</v>
      </c>
      <c r="C9" s="49">
        <v>8</v>
      </c>
      <c r="D9" s="77">
        <v>0.25</v>
      </c>
      <c r="E9" s="78">
        <v>0.25</v>
      </c>
      <c r="F9" s="22">
        <f>$K$6</f>
        <v>12000</v>
      </c>
      <c r="G9" s="40">
        <f t="shared" ref="G9:G19" si="1">$C$4*MIN(B9,F9)*(1-$N$4)</f>
        <v>1912500</v>
      </c>
      <c r="H9" s="40">
        <f>$C$6*MAX(F9-B9,0)</f>
        <v>180000</v>
      </c>
      <c r="I9" s="40">
        <f>G9+H9</f>
        <v>2092500</v>
      </c>
      <c r="J9" s="40">
        <f>($C$5*F9)</f>
        <v>1704000</v>
      </c>
      <c r="K9" s="40">
        <f>I9-J9</f>
        <v>388500</v>
      </c>
      <c r="L9" s="57">
        <f t="shared" ref="L9:L19" si="2">J9</f>
        <v>1704000</v>
      </c>
      <c r="M9" s="57">
        <f t="shared" ref="M9:M19" si="3">$N$4*(MIN(F9,B9))*$C$4</f>
        <v>337500</v>
      </c>
      <c r="N9" s="57">
        <f t="shared" ref="N9:N19" si="4">$F$5*F9+$F$6</f>
        <v>1750000</v>
      </c>
      <c r="O9" s="57">
        <f>L9-N9+M9</f>
        <v>291500</v>
      </c>
      <c r="S9" s="149">
        <v>107</v>
      </c>
      <c r="T9" s="150">
        <f t="shared" si="0"/>
        <v>0.69180327868852454</v>
      </c>
    </row>
    <row r="10" spans="1:20" s="2" customFormat="1" x14ac:dyDescent="0.5">
      <c r="A10" s="3"/>
      <c r="B10" s="11">
        <v>10000</v>
      </c>
      <c r="C10" s="11">
        <v>1</v>
      </c>
      <c r="D10" s="12">
        <v>3.125E-2</v>
      </c>
      <c r="E10" s="29">
        <v>0.28125</v>
      </c>
      <c r="F10" s="22">
        <f t="shared" ref="F10:F19" si="5">$K$6</f>
        <v>12000</v>
      </c>
      <c r="G10" s="40">
        <f t="shared" si="1"/>
        <v>2125000</v>
      </c>
      <c r="H10" s="40">
        <f t="shared" ref="H10:H19" si="6">$C$6*MAX(F10-B10,0)</f>
        <v>120000</v>
      </c>
      <c r="I10" s="40">
        <f t="shared" ref="I10:I19" si="7">G10+H10</f>
        <v>2245000</v>
      </c>
      <c r="J10" s="40">
        <f t="shared" ref="J10:J19" si="8">($C$5*F10)</f>
        <v>1704000</v>
      </c>
      <c r="K10" s="40">
        <f t="shared" ref="K10:K19" si="9">I10-J10</f>
        <v>541000</v>
      </c>
      <c r="L10" s="57">
        <f t="shared" si="2"/>
        <v>1704000</v>
      </c>
      <c r="M10" s="57">
        <f t="shared" si="3"/>
        <v>375000</v>
      </c>
      <c r="N10" s="57">
        <f t="shared" si="4"/>
        <v>1750000</v>
      </c>
      <c r="O10" s="57">
        <f t="shared" ref="O10:O19" si="10">L10-N10+M10</f>
        <v>329000</v>
      </c>
      <c r="S10" s="149">
        <v>108</v>
      </c>
      <c r="T10" s="150">
        <f t="shared" si="0"/>
        <v>0.68524590163934429</v>
      </c>
    </row>
    <row r="11" spans="1:20" s="2" customFormat="1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22">
        <f t="shared" si="5"/>
        <v>12000</v>
      </c>
      <c r="G11" s="40">
        <f t="shared" si="1"/>
        <v>2337500</v>
      </c>
      <c r="H11" s="40">
        <f t="shared" si="6"/>
        <v>60000</v>
      </c>
      <c r="I11" s="40">
        <f t="shared" si="7"/>
        <v>2397500</v>
      </c>
      <c r="J11" s="40">
        <f>($C$5*F11)</f>
        <v>1704000</v>
      </c>
      <c r="K11" s="40">
        <f t="shared" si="9"/>
        <v>693500</v>
      </c>
      <c r="L11" s="57">
        <f t="shared" si="2"/>
        <v>1704000</v>
      </c>
      <c r="M11" s="57">
        <f t="shared" si="3"/>
        <v>412500</v>
      </c>
      <c r="N11" s="57">
        <f t="shared" si="4"/>
        <v>1750000</v>
      </c>
      <c r="O11" s="57">
        <f t="shared" si="10"/>
        <v>366500</v>
      </c>
      <c r="S11" s="151">
        <v>109</v>
      </c>
      <c r="T11" s="148">
        <f t="shared" si="0"/>
        <v>0.67868852459016393</v>
      </c>
    </row>
    <row r="12" spans="1:20" s="2" customFormat="1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22">
        <f t="shared" si="5"/>
        <v>12000</v>
      </c>
      <c r="G12" s="40">
        <f t="shared" si="1"/>
        <v>2550000</v>
      </c>
      <c r="H12" s="40">
        <f t="shared" si="6"/>
        <v>0</v>
      </c>
      <c r="I12" s="40">
        <f t="shared" si="7"/>
        <v>2550000</v>
      </c>
      <c r="J12" s="40">
        <f t="shared" si="8"/>
        <v>1704000</v>
      </c>
      <c r="K12" s="40">
        <f>I12-J12</f>
        <v>846000</v>
      </c>
      <c r="L12" s="57">
        <f t="shared" si="2"/>
        <v>1704000</v>
      </c>
      <c r="M12" s="57">
        <f t="shared" si="3"/>
        <v>450000</v>
      </c>
      <c r="N12" s="57">
        <f t="shared" si="4"/>
        <v>1750000</v>
      </c>
      <c r="O12" s="57">
        <f t="shared" si="10"/>
        <v>404000</v>
      </c>
      <c r="S12" s="151">
        <v>110</v>
      </c>
      <c r="T12" s="148">
        <f t="shared" si="0"/>
        <v>0.67213114754098358</v>
      </c>
    </row>
    <row r="13" spans="1:20" s="2" customFormat="1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22">
        <f t="shared" si="5"/>
        <v>12000</v>
      </c>
      <c r="G13" s="40">
        <f t="shared" si="1"/>
        <v>2550000</v>
      </c>
      <c r="H13" s="40">
        <f t="shared" si="6"/>
        <v>0</v>
      </c>
      <c r="I13" s="40">
        <f t="shared" si="7"/>
        <v>2550000</v>
      </c>
      <c r="J13" s="40">
        <f t="shared" si="8"/>
        <v>1704000</v>
      </c>
      <c r="K13" s="40">
        <f t="shared" si="9"/>
        <v>846000</v>
      </c>
      <c r="L13" s="57">
        <f t="shared" si="2"/>
        <v>1704000</v>
      </c>
      <c r="M13" s="57">
        <f t="shared" si="3"/>
        <v>450000</v>
      </c>
      <c r="N13" s="57">
        <f t="shared" si="4"/>
        <v>1750000</v>
      </c>
      <c r="O13" s="57">
        <f t="shared" si="10"/>
        <v>404000</v>
      </c>
      <c r="S13" s="151">
        <v>111</v>
      </c>
      <c r="T13" s="148">
        <f t="shared" si="0"/>
        <v>0.66557377049180333</v>
      </c>
    </row>
    <row r="14" spans="1:20" s="2" customFormat="1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22">
        <f t="shared" si="5"/>
        <v>12000</v>
      </c>
      <c r="G14" s="40">
        <f t="shared" si="1"/>
        <v>2550000</v>
      </c>
      <c r="H14" s="40">
        <f t="shared" si="6"/>
        <v>0</v>
      </c>
      <c r="I14" s="40">
        <f t="shared" si="7"/>
        <v>2550000</v>
      </c>
      <c r="J14" s="40">
        <f t="shared" si="8"/>
        <v>1704000</v>
      </c>
      <c r="K14" s="40">
        <f t="shared" si="9"/>
        <v>846000</v>
      </c>
      <c r="L14" s="57">
        <f t="shared" si="2"/>
        <v>1704000</v>
      </c>
      <c r="M14" s="57">
        <f t="shared" si="3"/>
        <v>450000</v>
      </c>
      <c r="N14" s="57">
        <f t="shared" si="4"/>
        <v>1750000</v>
      </c>
      <c r="O14" s="57">
        <f t="shared" si="10"/>
        <v>404000</v>
      </c>
      <c r="S14" s="151">
        <v>112</v>
      </c>
      <c r="T14" s="148">
        <f t="shared" si="0"/>
        <v>0.65901639344262297</v>
      </c>
    </row>
    <row r="15" spans="1:20" s="2" customFormat="1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22">
        <f t="shared" si="5"/>
        <v>12000</v>
      </c>
      <c r="G15" s="40">
        <f t="shared" si="1"/>
        <v>2550000</v>
      </c>
      <c r="H15" s="40">
        <f t="shared" si="6"/>
        <v>0</v>
      </c>
      <c r="I15" s="40">
        <f t="shared" si="7"/>
        <v>2550000</v>
      </c>
      <c r="J15" s="40">
        <f t="shared" si="8"/>
        <v>1704000</v>
      </c>
      <c r="K15" s="40">
        <f t="shared" si="9"/>
        <v>846000</v>
      </c>
      <c r="L15" s="57">
        <f t="shared" si="2"/>
        <v>1704000</v>
      </c>
      <c r="M15" s="57">
        <f t="shared" si="3"/>
        <v>450000</v>
      </c>
      <c r="N15" s="57">
        <f t="shared" si="4"/>
        <v>1750000</v>
      </c>
      <c r="O15" s="57">
        <f>L15-N15+M15</f>
        <v>404000</v>
      </c>
      <c r="S15" s="151">
        <v>113</v>
      </c>
      <c r="T15" s="148">
        <f t="shared" si="0"/>
        <v>0.65245901639344261</v>
      </c>
    </row>
    <row r="16" spans="1:20" s="2" customFormat="1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22">
        <f t="shared" si="5"/>
        <v>12000</v>
      </c>
      <c r="G16" s="40">
        <f t="shared" si="1"/>
        <v>2550000</v>
      </c>
      <c r="H16" s="40">
        <f t="shared" si="6"/>
        <v>0</v>
      </c>
      <c r="I16" s="40">
        <f t="shared" si="7"/>
        <v>2550000</v>
      </c>
      <c r="J16" s="40">
        <f t="shared" si="8"/>
        <v>1704000</v>
      </c>
      <c r="K16" s="40">
        <f t="shared" si="9"/>
        <v>846000</v>
      </c>
      <c r="L16" s="57">
        <f t="shared" si="2"/>
        <v>1704000</v>
      </c>
      <c r="M16" s="57">
        <f t="shared" si="3"/>
        <v>450000</v>
      </c>
      <c r="N16" s="57">
        <f t="shared" si="4"/>
        <v>1750000</v>
      </c>
      <c r="O16" s="57">
        <f t="shared" si="10"/>
        <v>404000</v>
      </c>
      <c r="S16" s="151">
        <v>114</v>
      </c>
      <c r="T16" s="148">
        <f t="shared" si="0"/>
        <v>0.64590163934426226</v>
      </c>
    </row>
    <row r="17" spans="1:20" s="2" customFormat="1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22">
        <f t="shared" si="5"/>
        <v>12000</v>
      </c>
      <c r="G17" s="40">
        <f t="shared" si="1"/>
        <v>2550000</v>
      </c>
      <c r="H17" s="40">
        <f t="shared" si="6"/>
        <v>0</v>
      </c>
      <c r="I17" s="40">
        <f t="shared" si="7"/>
        <v>2550000</v>
      </c>
      <c r="J17" s="40">
        <f t="shared" si="8"/>
        <v>1704000</v>
      </c>
      <c r="K17" s="40">
        <f t="shared" si="9"/>
        <v>846000</v>
      </c>
      <c r="L17" s="57">
        <f t="shared" si="2"/>
        <v>1704000</v>
      </c>
      <c r="M17" s="57">
        <f t="shared" si="3"/>
        <v>450000</v>
      </c>
      <c r="N17" s="57">
        <f t="shared" si="4"/>
        <v>1750000</v>
      </c>
      <c r="O17" s="57">
        <f t="shared" si="10"/>
        <v>404000</v>
      </c>
      <c r="S17" s="151">
        <v>115</v>
      </c>
      <c r="T17" s="148">
        <f t="shared" si="0"/>
        <v>0.63934426229508201</v>
      </c>
    </row>
    <row r="18" spans="1:20" s="2" customFormat="1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22">
        <f t="shared" si="5"/>
        <v>12000</v>
      </c>
      <c r="G18" s="40">
        <f t="shared" si="1"/>
        <v>2550000</v>
      </c>
      <c r="H18" s="40">
        <f t="shared" si="6"/>
        <v>0</v>
      </c>
      <c r="I18" s="40">
        <f t="shared" si="7"/>
        <v>2550000</v>
      </c>
      <c r="J18" s="40">
        <f t="shared" si="8"/>
        <v>1704000</v>
      </c>
      <c r="K18" s="40">
        <f t="shared" si="9"/>
        <v>846000</v>
      </c>
      <c r="L18" s="57">
        <f t="shared" si="2"/>
        <v>1704000</v>
      </c>
      <c r="M18" s="57">
        <f t="shared" si="3"/>
        <v>450000</v>
      </c>
      <c r="N18" s="57">
        <f t="shared" si="4"/>
        <v>1750000</v>
      </c>
      <c r="O18" s="57">
        <f t="shared" si="10"/>
        <v>404000</v>
      </c>
      <c r="S18" s="149">
        <v>116</v>
      </c>
      <c r="T18" s="150">
        <f t="shared" si="0"/>
        <v>0.63278688524590165</v>
      </c>
    </row>
    <row r="19" spans="1:20" s="2" customFormat="1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22">
        <f t="shared" si="5"/>
        <v>12000</v>
      </c>
      <c r="G19" s="40">
        <f t="shared" si="1"/>
        <v>2550000</v>
      </c>
      <c r="H19" s="40">
        <f t="shared" si="6"/>
        <v>0</v>
      </c>
      <c r="I19" s="40">
        <f t="shared" si="7"/>
        <v>2550000</v>
      </c>
      <c r="J19" s="40">
        <f t="shared" si="8"/>
        <v>1704000</v>
      </c>
      <c r="K19" s="40">
        <f t="shared" si="9"/>
        <v>846000</v>
      </c>
      <c r="L19" s="57">
        <f t="shared" si="2"/>
        <v>1704000</v>
      </c>
      <c r="M19" s="57">
        <f t="shared" si="3"/>
        <v>450000</v>
      </c>
      <c r="N19" s="57">
        <f t="shared" si="4"/>
        <v>1750000</v>
      </c>
      <c r="O19" s="57">
        <f t="shared" si="10"/>
        <v>404000</v>
      </c>
      <c r="S19" s="149">
        <v>117</v>
      </c>
      <c r="T19" s="150">
        <f t="shared" si="0"/>
        <v>0.6262295081967213</v>
      </c>
    </row>
    <row r="20" spans="1:20" x14ac:dyDescent="0.5">
      <c r="B20" s="11" t="s">
        <v>11</v>
      </c>
      <c r="C20" s="11">
        <f>SUM(C9:C19)</f>
        <v>32</v>
      </c>
      <c r="D20" s="14">
        <v>1</v>
      </c>
      <c r="E20" s="8"/>
      <c r="F20" s="88"/>
      <c r="G20" s="89"/>
      <c r="H20" s="89"/>
      <c r="I20" s="90" t="s">
        <v>22</v>
      </c>
      <c r="J20" s="91"/>
      <c r="K20" s="92">
        <f>SUMPRODUCT(D9:D19,K9:K19)</f>
        <v>707796.875</v>
      </c>
      <c r="L20" s="93"/>
      <c r="M20" s="93"/>
      <c r="N20" s="104" t="s">
        <v>43</v>
      </c>
      <c r="O20" s="95">
        <f>SUMPRODUCT(D9:D19,O9:O19)</f>
        <v>370015.625</v>
      </c>
      <c r="S20" s="151">
        <v>118</v>
      </c>
      <c r="T20" s="148">
        <f t="shared" si="0"/>
        <v>0.61967213114754094</v>
      </c>
    </row>
    <row r="21" spans="1:20" x14ac:dyDescent="0.5">
      <c r="S21" s="151">
        <v>119</v>
      </c>
      <c r="T21" s="148">
        <f t="shared" si="0"/>
        <v>0.61311475409836069</v>
      </c>
    </row>
    <row r="22" spans="1:20" x14ac:dyDescent="0.5">
      <c r="N22" s="59" t="s">
        <v>35</v>
      </c>
      <c r="O22" s="60">
        <f>O20+K20</f>
        <v>1077812.5</v>
      </c>
      <c r="S22" s="151">
        <v>120</v>
      </c>
      <c r="T22" s="148">
        <f t="shared" si="0"/>
        <v>0.60655737704918034</v>
      </c>
    </row>
    <row r="23" spans="1:20" x14ac:dyDescent="0.5">
      <c r="B23" s="99" t="s">
        <v>32</v>
      </c>
      <c r="C23" s="62" t="s">
        <v>41</v>
      </c>
      <c r="D23" s="100" t="s">
        <v>15</v>
      </c>
      <c r="E23" s="21" t="s">
        <v>22</v>
      </c>
      <c r="F23" s="21" t="s">
        <v>25</v>
      </c>
      <c r="G23" s="96" t="s">
        <v>29</v>
      </c>
      <c r="H23" s="1"/>
      <c r="S23" s="149">
        <v>121</v>
      </c>
      <c r="T23" s="150">
        <f t="shared" si="0"/>
        <v>0.6</v>
      </c>
    </row>
    <row r="24" spans="1:20" x14ac:dyDescent="0.5">
      <c r="B24" s="26">
        <v>107</v>
      </c>
      <c r="C24" s="105">
        <f>(((1-$N$4)*$C$4)-B24)/((((1-$N$4)*$C$4)-B24)+B24-$C$6)</f>
        <v>0.69180327868852454</v>
      </c>
      <c r="D24" s="22">
        <v>18000</v>
      </c>
      <c r="E24" s="153">
        <v>1241343.75</v>
      </c>
      <c r="F24" s="153">
        <v>-150718.75</v>
      </c>
      <c r="G24" s="154">
        <f>E24+F24</f>
        <v>1090625</v>
      </c>
      <c r="H24" s="1"/>
      <c r="J24" s="23">
        <f>K20</f>
        <v>707796.875</v>
      </c>
      <c r="K24" s="23">
        <f>O20</f>
        <v>370015.625</v>
      </c>
      <c r="S24" s="149">
        <v>122</v>
      </c>
      <c r="T24" s="150">
        <f t="shared" si="0"/>
        <v>0.59344262295081962</v>
      </c>
    </row>
    <row r="25" spans="1:20" x14ac:dyDescent="0.5">
      <c r="B25" s="26">
        <v>108</v>
      </c>
      <c r="C25" s="105">
        <f t="shared" ref="C25:C42" si="11">(((1-$N$4)*$C$4)-B25)/((((1-$N$4)*$C$4)-B25)+B25-$C$6)</f>
        <v>0.68524590163934429</v>
      </c>
      <c r="D25" s="22">
        <v>17000</v>
      </c>
      <c r="E25" s="153">
        <v>1223687.5</v>
      </c>
      <c r="F25" s="153">
        <v>-112437.5</v>
      </c>
      <c r="G25" s="154">
        <f t="shared" ref="G25:G35" si="12">E25+F25</f>
        <v>1111250</v>
      </c>
      <c r="H25" s="1"/>
      <c r="S25" s="151">
        <v>123</v>
      </c>
      <c r="T25" s="148">
        <f t="shared" si="0"/>
        <v>0.58688524590163937</v>
      </c>
    </row>
    <row r="26" spans="1:20" x14ac:dyDescent="0.5">
      <c r="B26" s="26">
        <v>116</v>
      </c>
      <c r="C26" s="105">
        <f t="shared" si="11"/>
        <v>0.63278688524590165</v>
      </c>
      <c r="D26" s="22">
        <v>17000</v>
      </c>
      <c r="E26" s="153">
        <v>1087687.5</v>
      </c>
      <c r="F26" s="153">
        <v>23562.5</v>
      </c>
      <c r="G26" s="154">
        <f t="shared" si="12"/>
        <v>1111250</v>
      </c>
      <c r="H26" s="1"/>
      <c r="S26" s="151">
        <v>124</v>
      </c>
      <c r="T26" s="148">
        <f t="shared" si="0"/>
        <v>0.58032786885245902</v>
      </c>
    </row>
    <row r="27" spans="1:20" x14ac:dyDescent="0.5">
      <c r="B27" s="26">
        <v>117</v>
      </c>
      <c r="C27" s="105">
        <f t="shared" si="11"/>
        <v>0.6262295081967213</v>
      </c>
      <c r="D27" s="22">
        <v>17000</v>
      </c>
      <c r="E27" s="153">
        <v>1070687.5</v>
      </c>
      <c r="F27" s="153">
        <v>40562.5</v>
      </c>
      <c r="G27" s="154">
        <f t="shared" si="12"/>
        <v>1111250</v>
      </c>
      <c r="H27" s="1"/>
      <c r="S27" s="151">
        <v>125</v>
      </c>
      <c r="T27" s="148">
        <f t="shared" si="0"/>
        <v>0.57377049180327866</v>
      </c>
    </row>
    <row r="28" spans="1:20" ht="18.600000000000001" thickBot="1" x14ac:dyDescent="0.55000000000000004">
      <c r="B28" s="30">
        <v>121</v>
      </c>
      <c r="C28" s="105">
        <f t="shared" si="11"/>
        <v>0.6</v>
      </c>
      <c r="D28" s="31">
        <v>16000</v>
      </c>
      <c r="E28" s="153">
        <v>1006500</v>
      </c>
      <c r="F28" s="153">
        <v>113500</v>
      </c>
      <c r="G28" s="154">
        <f t="shared" si="12"/>
        <v>1120000</v>
      </c>
      <c r="H28" s="37"/>
      <c r="I28" s="37"/>
      <c r="J28" s="37"/>
      <c r="S28" s="151">
        <v>126</v>
      </c>
      <c r="T28" s="148">
        <f t="shared" si="0"/>
        <v>0.56721311475409841</v>
      </c>
    </row>
    <row r="29" spans="1:20" x14ac:dyDescent="0.5">
      <c r="B29" s="129">
        <v>122</v>
      </c>
      <c r="C29" s="155">
        <f t="shared" si="11"/>
        <v>0.59344262295081962</v>
      </c>
      <c r="D29" s="131">
        <v>15000</v>
      </c>
      <c r="E29" s="156">
        <v>990546.875</v>
      </c>
      <c r="F29" s="156">
        <v>132265.625</v>
      </c>
      <c r="G29" s="157">
        <f t="shared" si="12"/>
        <v>1122812.5</v>
      </c>
      <c r="H29" s="66" t="s">
        <v>37</v>
      </c>
      <c r="I29" s="66"/>
      <c r="J29" s="66"/>
      <c r="S29" s="151">
        <v>127</v>
      </c>
      <c r="T29" s="148">
        <f t="shared" si="0"/>
        <v>0.56065573770491806</v>
      </c>
    </row>
    <row r="30" spans="1:20" ht="18.600000000000001" thickBot="1" x14ac:dyDescent="0.55000000000000004">
      <c r="B30" s="134">
        <v>131</v>
      </c>
      <c r="C30" s="158">
        <f t="shared" si="11"/>
        <v>0.53442622950819674</v>
      </c>
      <c r="D30" s="136">
        <v>15000</v>
      </c>
      <c r="E30" s="159">
        <v>855546.875</v>
      </c>
      <c r="F30" s="159">
        <v>267265.625</v>
      </c>
      <c r="G30" s="160">
        <f t="shared" si="12"/>
        <v>1122812.5</v>
      </c>
      <c r="H30" s="66" t="s">
        <v>37</v>
      </c>
      <c r="I30" s="66"/>
      <c r="J30" s="66"/>
      <c r="S30" s="151">
        <v>128</v>
      </c>
      <c r="T30" s="148">
        <f t="shared" si="0"/>
        <v>0.5540983606557377</v>
      </c>
    </row>
    <row r="31" spans="1:20" x14ac:dyDescent="0.5">
      <c r="B31" s="26">
        <v>132</v>
      </c>
      <c r="C31" s="105">
        <f t="shared" si="11"/>
        <v>0.52786885245901638</v>
      </c>
      <c r="D31" s="22">
        <v>14000</v>
      </c>
      <c r="E31" s="153">
        <v>841062.5</v>
      </c>
      <c r="F31" s="153">
        <v>272687.5</v>
      </c>
      <c r="G31" s="154">
        <f t="shared" si="12"/>
        <v>1113750</v>
      </c>
      <c r="H31" s="1"/>
      <c r="S31" s="151">
        <v>129</v>
      </c>
      <c r="T31" s="148">
        <f t="shared" si="0"/>
        <v>0.54754098360655734</v>
      </c>
    </row>
    <row r="32" spans="1:20" x14ac:dyDescent="0.5">
      <c r="B32" s="106">
        <v>136</v>
      </c>
      <c r="C32" s="105">
        <f t="shared" si="11"/>
        <v>0.50163934426229506</v>
      </c>
      <c r="D32" s="22">
        <v>14000</v>
      </c>
      <c r="E32" s="153">
        <v>785062.5</v>
      </c>
      <c r="F32" s="154">
        <v>328687.5</v>
      </c>
      <c r="G32" s="154">
        <f t="shared" si="12"/>
        <v>1113750</v>
      </c>
      <c r="H32" s="27"/>
      <c r="S32" s="151">
        <v>130</v>
      </c>
      <c r="T32" s="148">
        <f t="shared" si="0"/>
        <v>0.54098360655737709</v>
      </c>
    </row>
    <row r="33" spans="2:20" x14ac:dyDescent="0.5">
      <c r="B33" s="106">
        <v>137</v>
      </c>
      <c r="C33" s="105">
        <f t="shared" si="11"/>
        <v>0.49508196721311476</v>
      </c>
      <c r="D33" s="22">
        <v>13000</v>
      </c>
      <c r="E33" s="153">
        <v>771812.5</v>
      </c>
      <c r="F33" s="154">
        <v>326937.5</v>
      </c>
      <c r="G33" s="154">
        <f t="shared" si="12"/>
        <v>1098750</v>
      </c>
      <c r="H33" s="27"/>
      <c r="S33" s="149">
        <v>131</v>
      </c>
      <c r="T33" s="150">
        <f t="shared" si="0"/>
        <v>0.53442622950819674</v>
      </c>
    </row>
    <row r="34" spans="2:20" x14ac:dyDescent="0.5">
      <c r="B34" s="106">
        <v>141</v>
      </c>
      <c r="C34" s="105">
        <f t="shared" si="11"/>
        <v>0.46885245901639344</v>
      </c>
      <c r="D34" s="22">
        <v>13000</v>
      </c>
      <c r="E34" s="153">
        <v>719812.5</v>
      </c>
      <c r="F34" s="154">
        <v>378937.5</v>
      </c>
      <c r="G34" s="154">
        <f t="shared" si="12"/>
        <v>1098750</v>
      </c>
      <c r="H34" s="27"/>
      <c r="S34" s="149">
        <v>132</v>
      </c>
      <c r="T34" s="150">
        <f t="shared" si="0"/>
        <v>0.52786885245901638</v>
      </c>
    </row>
    <row r="35" spans="2:20" x14ac:dyDescent="0.5">
      <c r="B35" s="106">
        <v>142</v>
      </c>
      <c r="C35" s="105">
        <f t="shared" si="11"/>
        <v>0.46229508196721314</v>
      </c>
      <c r="D35" s="22">
        <v>12000</v>
      </c>
      <c r="E35" s="153">
        <v>707796.875</v>
      </c>
      <c r="F35" s="154">
        <v>370015.625</v>
      </c>
      <c r="G35" s="154">
        <f t="shared" si="12"/>
        <v>1077812.5</v>
      </c>
      <c r="H35" s="27"/>
      <c r="S35" s="151">
        <v>133</v>
      </c>
      <c r="T35" s="148">
        <f t="shared" si="0"/>
        <v>0.52131147540983602</v>
      </c>
    </row>
    <row r="36" spans="2:20" x14ac:dyDescent="0.5">
      <c r="B36" s="106">
        <v>155</v>
      </c>
      <c r="C36" s="105">
        <f t="shared" si="11"/>
        <v>0.37704918032786883</v>
      </c>
      <c r="D36" s="22">
        <v>12000</v>
      </c>
      <c r="E36" s="153">
        <v>551796.875</v>
      </c>
      <c r="F36" s="154">
        <v>526015.625</v>
      </c>
      <c r="G36" s="153">
        <f t="shared" ref="G36:G42" si="13">E36+F36</f>
        <v>1077812.5</v>
      </c>
      <c r="H36" s="27"/>
      <c r="S36" s="151">
        <v>134</v>
      </c>
      <c r="T36" s="148">
        <f t="shared" si="0"/>
        <v>0.51475409836065578</v>
      </c>
    </row>
    <row r="37" spans="2:20" x14ac:dyDescent="0.5">
      <c r="B37" s="106">
        <v>156</v>
      </c>
      <c r="C37" s="105">
        <f t="shared" si="11"/>
        <v>0.37049180327868853</v>
      </c>
      <c r="D37" s="22">
        <v>11000</v>
      </c>
      <c r="E37" s="153">
        <v>540484.375</v>
      </c>
      <c r="F37" s="154">
        <v>498578.125</v>
      </c>
      <c r="G37" s="153">
        <f t="shared" si="13"/>
        <v>1039062.5</v>
      </c>
      <c r="S37" s="151">
        <v>135</v>
      </c>
      <c r="T37" s="148">
        <f t="shared" si="0"/>
        <v>0.50819672131147542</v>
      </c>
    </row>
    <row r="38" spans="2:20" x14ac:dyDescent="0.5">
      <c r="B38" s="106">
        <v>169</v>
      </c>
      <c r="C38" s="105">
        <f t="shared" si="11"/>
        <v>0.28524590163934427</v>
      </c>
      <c r="D38" s="22">
        <v>11000</v>
      </c>
      <c r="E38" s="153">
        <v>397484.375</v>
      </c>
      <c r="F38" s="154">
        <v>641578.125</v>
      </c>
      <c r="G38" s="153">
        <f t="shared" si="13"/>
        <v>1039062.5</v>
      </c>
      <c r="S38" s="149">
        <v>136</v>
      </c>
      <c r="T38" s="150">
        <f t="shared" si="0"/>
        <v>0.50163934426229506</v>
      </c>
    </row>
    <row r="39" spans="2:20" x14ac:dyDescent="0.5">
      <c r="B39" s="106">
        <v>170</v>
      </c>
      <c r="C39" s="105">
        <f t="shared" si="11"/>
        <v>0.27868852459016391</v>
      </c>
      <c r="D39" s="22">
        <v>10000</v>
      </c>
      <c r="E39" s="154">
        <v>386875</v>
      </c>
      <c r="F39" s="154">
        <v>595625</v>
      </c>
      <c r="G39" s="153">
        <f t="shared" si="13"/>
        <v>982500</v>
      </c>
      <c r="S39" s="149">
        <v>137</v>
      </c>
      <c r="T39" s="150">
        <f t="shared" si="0"/>
        <v>0.49508196721311476</v>
      </c>
    </row>
    <row r="40" spans="2:20" x14ac:dyDescent="0.5">
      <c r="B40" s="106">
        <v>174</v>
      </c>
      <c r="C40" s="105">
        <f t="shared" si="11"/>
        <v>0.25245901639344265</v>
      </c>
      <c r="D40" s="22">
        <v>10000</v>
      </c>
      <c r="E40" s="154">
        <v>346875</v>
      </c>
      <c r="F40" s="154">
        <v>635625</v>
      </c>
      <c r="G40" s="153">
        <f t="shared" si="13"/>
        <v>982500</v>
      </c>
      <c r="S40" s="151">
        <v>138</v>
      </c>
      <c r="T40" s="148">
        <f t="shared" si="0"/>
        <v>0.4885245901639344</v>
      </c>
    </row>
    <row r="41" spans="2:20" x14ac:dyDescent="0.5">
      <c r="B41" s="106">
        <v>175</v>
      </c>
      <c r="C41" s="105">
        <f t="shared" si="11"/>
        <v>0.24590163934426229</v>
      </c>
      <c r="D41" s="22">
        <v>9000</v>
      </c>
      <c r="E41" s="154">
        <v>337500</v>
      </c>
      <c r="F41" s="154">
        <v>582500</v>
      </c>
      <c r="G41" s="153">
        <f t="shared" si="13"/>
        <v>920000</v>
      </c>
      <c r="S41" s="151">
        <v>139</v>
      </c>
      <c r="T41" s="148">
        <f t="shared" si="0"/>
        <v>0.4819672131147541</v>
      </c>
    </row>
    <row r="42" spans="2:20" x14ac:dyDescent="0.5">
      <c r="B42" s="106">
        <v>212</v>
      </c>
      <c r="C42" s="105">
        <f t="shared" si="11"/>
        <v>3.2786885245901639E-3</v>
      </c>
      <c r="D42" s="22">
        <v>9000</v>
      </c>
      <c r="E42" s="154">
        <v>4500</v>
      </c>
      <c r="F42" s="154">
        <v>915500</v>
      </c>
      <c r="G42" s="153">
        <f t="shared" si="13"/>
        <v>920000</v>
      </c>
      <c r="S42" s="151">
        <v>140</v>
      </c>
      <c r="T42" s="148">
        <f t="shared" si="0"/>
        <v>0.47540983606557374</v>
      </c>
    </row>
    <row r="43" spans="2:20" x14ac:dyDescent="0.5">
      <c r="S43" s="149">
        <v>141</v>
      </c>
      <c r="T43" s="150">
        <f t="shared" si="0"/>
        <v>0.46885245901639344</v>
      </c>
    </row>
    <row r="44" spans="2:20" x14ac:dyDescent="0.5">
      <c r="S44" s="149">
        <v>142</v>
      </c>
      <c r="T44" s="150">
        <f t="shared" si="0"/>
        <v>0.46229508196721314</v>
      </c>
    </row>
    <row r="45" spans="2:20" x14ac:dyDescent="0.5">
      <c r="S45" s="151">
        <v>143</v>
      </c>
      <c r="T45" s="148">
        <f t="shared" si="0"/>
        <v>0.45573770491803278</v>
      </c>
    </row>
    <row r="46" spans="2:20" x14ac:dyDescent="0.5">
      <c r="S46" s="151">
        <v>144</v>
      </c>
      <c r="T46" s="148">
        <f t="shared" si="0"/>
        <v>0.44918032786885248</v>
      </c>
    </row>
    <row r="47" spans="2:20" x14ac:dyDescent="0.5">
      <c r="S47" s="151">
        <v>145</v>
      </c>
      <c r="T47" s="148">
        <f t="shared" si="0"/>
        <v>0.44262295081967212</v>
      </c>
    </row>
    <row r="48" spans="2:20" x14ac:dyDescent="0.5">
      <c r="S48" s="151">
        <v>146</v>
      </c>
      <c r="T48" s="148">
        <f t="shared" si="0"/>
        <v>0.43606557377049182</v>
      </c>
    </row>
    <row r="49" spans="19:20" x14ac:dyDescent="0.5">
      <c r="S49" s="151">
        <v>147</v>
      </c>
      <c r="T49" s="148">
        <f t="shared" si="0"/>
        <v>0.42950819672131146</v>
      </c>
    </row>
    <row r="50" spans="19:20" x14ac:dyDescent="0.5">
      <c r="S50" s="151">
        <v>148</v>
      </c>
      <c r="T50" s="148">
        <f t="shared" si="0"/>
        <v>0.42295081967213116</v>
      </c>
    </row>
    <row r="51" spans="19:20" x14ac:dyDescent="0.5">
      <c r="S51" s="151">
        <v>149</v>
      </c>
      <c r="T51" s="148">
        <f t="shared" si="0"/>
        <v>0.4163934426229508</v>
      </c>
    </row>
    <row r="52" spans="19:20" x14ac:dyDescent="0.5">
      <c r="S52" s="151">
        <v>150</v>
      </c>
      <c r="T52" s="148">
        <f t="shared" si="0"/>
        <v>0.4098360655737705</v>
      </c>
    </row>
    <row r="53" spans="19:20" x14ac:dyDescent="0.5">
      <c r="S53" s="151">
        <v>151</v>
      </c>
      <c r="T53" s="148">
        <f t="shared" si="0"/>
        <v>0.40327868852459015</v>
      </c>
    </row>
    <row r="54" spans="19:20" x14ac:dyDescent="0.5">
      <c r="S54" s="151">
        <v>152</v>
      </c>
      <c r="T54" s="148">
        <f t="shared" si="0"/>
        <v>0.39672131147540984</v>
      </c>
    </row>
    <row r="55" spans="19:20" x14ac:dyDescent="0.5">
      <c r="S55" s="151">
        <v>153</v>
      </c>
      <c r="T55" s="148">
        <f t="shared" si="0"/>
        <v>0.39016393442622949</v>
      </c>
    </row>
    <row r="56" spans="19:20" x14ac:dyDescent="0.5">
      <c r="S56" s="151">
        <v>154</v>
      </c>
      <c r="T56" s="148">
        <f t="shared" si="0"/>
        <v>0.38360655737704918</v>
      </c>
    </row>
    <row r="57" spans="19:20" x14ac:dyDescent="0.5">
      <c r="S57" s="149">
        <v>155</v>
      </c>
      <c r="T57" s="150">
        <f t="shared" si="0"/>
        <v>0.37704918032786883</v>
      </c>
    </row>
    <row r="58" spans="19:20" x14ac:dyDescent="0.5">
      <c r="S58" s="149">
        <v>156</v>
      </c>
      <c r="T58" s="150">
        <f t="shared" si="0"/>
        <v>0.37049180327868853</v>
      </c>
    </row>
    <row r="59" spans="19:20" x14ac:dyDescent="0.5">
      <c r="S59" s="151">
        <v>157</v>
      </c>
      <c r="T59" s="148">
        <f t="shared" si="0"/>
        <v>0.36393442622950822</v>
      </c>
    </row>
    <row r="60" spans="19:20" x14ac:dyDescent="0.5">
      <c r="S60" s="151">
        <v>158</v>
      </c>
      <c r="T60" s="148">
        <f t="shared" si="0"/>
        <v>0.35737704918032787</v>
      </c>
    </row>
    <row r="61" spans="19:20" x14ac:dyDescent="0.5">
      <c r="S61" s="151">
        <v>159</v>
      </c>
      <c r="T61" s="148">
        <f t="shared" si="0"/>
        <v>0.35081967213114756</v>
      </c>
    </row>
    <row r="62" spans="19:20" x14ac:dyDescent="0.5">
      <c r="S62" s="151">
        <v>160</v>
      </c>
      <c r="T62" s="148">
        <f t="shared" si="0"/>
        <v>0.34426229508196721</v>
      </c>
    </row>
    <row r="63" spans="19:20" x14ac:dyDescent="0.5">
      <c r="S63" s="151">
        <v>161</v>
      </c>
      <c r="T63" s="148">
        <f t="shared" si="0"/>
        <v>0.3377049180327869</v>
      </c>
    </row>
    <row r="64" spans="19:20" x14ac:dyDescent="0.5">
      <c r="S64" s="151">
        <v>162</v>
      </c>
      <c r="T64" s="148">
        <f t="shared" si="0"/>
        <v>0.33114754098360655</v>
      </c>
    </row>
    <row r="65" spans="19:20" x14ac:dyDescent="0.5">
      <c r="S65" s="151">
        <v>163</v>
      </c>
      <c r="T65" s="148">
        <f t="shared" si="0"/>
        <v>0.32459016393442625</v>
      </c>
    </row>
    <row r="66" spans="19:20" x14ac:dyDescent="0.5">
      <c r="S66" s="151">
        <v>164</v>
      </c>
      <c r="T66" s="148">
        <f t="shared" si="0"/>
        <v>0.31803278688524589</v>
      </c>
    </row>
    <row r="67" spans="19:20" x14ac:dyDescent="0.5">
      <c r="S67" s="151">
        <v>165</v>
      </c>
      <c r="T67" s="148">
        <f t="shared" ref="T67:T114" si="14">(((1-$N$4)*$C$4)-S67)/((((1-$N$4)*$C$4)-S67)+S67-$C$6)</f>
        <v>0.31147540983606559</v>
      </c>
    </row>
    <row r="68" spans="19:20" x14ac:dyDescent="0.5">
      <c r="S68" s="151">
        <v>166</v>
      </c>
      <c r="T68" s="148">
        <f t="shared" si="14"/>
        <v>0.30491803278688523</v>
      </c>
    </row>
    <row r="69" spans="19:20" x14ac:dyDescent="0.5">
      <c r="S69" s="151">
        <v>167</v>
      </c>
      <c r="T69" s="148">
        <f t="shared" si="14"/>
        <v>0.29836065573770493</v>
      </c>
    </row>
    <row r="70" spans="19:20" x14ac:dyDescent="0.5">
      <c r="S70" s="151">
        <v>168</v>
      </c>
      <c r="T70" s="148">
        <f t="shared" si="14"/>
        <v>0.29180327868852457</v>
      </c>
    </row>
    <row r="71" spans="19:20" x14ac:dyDescent="0.5">
      <c r="S71" s="149">
        <v>169</v>
      </c>
      <c r="T71" s="150">
        <f t="shared" si="14"/>
        <v>0.28524590163934427</v>
      </c>
    </row>
    <row r="72" spans="19:20" x14ac:dyDescent="0.5">
      <c r="S72" s="149">
        <v>170</v>
      </c>
      <c r="T72" s="150">
        <f t="shared" si="14"/>
        <v>0.27868852459016391</v>
      </c>
    </row>
    <row r="73" spans="19:20" x14ac:dyDescent="0.5">
      <c r="S73" s="151">
        <v>171</v>
      </c>
      <c r="T73" s="148">
        <f t="shared" si="14"/>
        <v>0.27213114754098361</v>
      </c>
    </row>
    <row r="74" spans="19:20" x14ac:dyDescent="0.5">
      <c r="S74" s="151">
        <v>172</v>
      </c>
      <c r="T74" s="148">
        <f t="shared" si="14"/>
        <v>0.26557377049180325</v>
      </c>
    </row>
    <row r="75" spans="19:20" x14ac:dyDescent="0.5">
      <c r="S75" s="151">
        <v>173</v>
      </c>
      <c r="T75" s="148">
        <f t="shared" si="14"/>
        <v>0.25901639344262295</v>
      </c>
    </row>
    <row r="76" spans="19:20" x14ac:dyDescent="0.5">
      <c r="S76" s="149">
        <v>174</v>
      </c>
      <c r="T76" s="150">
        <f t="shared" si="14"/>
        <v>0.25245901639344265</v>
      </c>
    </row>
    <row r="77" spans="19:20" x14ac:dyDescent="0.5">
      <c r="S77" s="149">
        <v>175</v>
      </c>
      <c r="T77" s="150">
        <f t="shared" si="14"/>
        <v>0.24590163934426229</v>
      </c>
    </row>
    <row r="78" spans="19:20" x14ac:dyDescent="0.5">
      <c r="S78" s="151">
        <v>176</v>
      </c>
      <c r="T78" s="148">
        <f t="shared" si="14"/>
        <v>0.23934426229508196</v>
      </c>
    </row>
    <row r="79" spans="19:20" x14ac:dyDescent="0.5">
      <c r="S79" s="151">
        <v>177</v>
      </c>
      <c r="T79" s="148">
        <f t="shared" si="14"/>
        <v>0.23278688524590163</v>
      </c>
    </row>
    <row r="80" spans="19:20" x14ac:dyDescent="0.5">
      <c r="S80" s="151">
        <v>178</v>
      </c>
      <c r="T80" s="148">
        <f t="shared" si="14"/>
        <v>0.2262295081967213</v>
      </c>
    </row>
    <row r="81" spans="19:20" x14ac:dyDescent="0.5">
      <c r="S81" s="151">
        <v>179</v>
      </c>
      <c r="T81" s="148">
        <f t="shared" si="14"/>
        <v>0.21967213114754097</v>
      </c>
    </row>
    <row r="82" spans="19:20" x14ac:dyDescent="0.5">
      <c r="S82" s="151">
        <v>180</v>
      </c>
      <c r="T82" s="148">
        <f t="shared" si="14"/>
        <v>0.21311475409836064</v>
      </c>
    </row>
    <row r="83" spans="19:20" x14ac:dyDescent="0.5">
      <c r="S83" s="151">
        <v>181</v>
      </c>
      <c r="T83" s="148">
        <f t="shared" si="14"/>
        <v>0.20655737704918034</v>
      </c>
    </row>
    <row r="84" spans="19:20" x14ac:dyDescent="0.5">
      <c r="S84" s="151">
        <v>182</v>
      </c>
      <c r="T84" s="148">
        <f t="shared" si="14"/>
        <v>0.2</v>
      </c>
    </row>
    <row r="85" spans="19:20" x14ac:dyDescent="0.5">
      <c r="S85" s="151">
        <v>183</v>
      </c>
      <c r="T85" s="148">
        <f t="shared" si="14"/>
        <v>0.19344262295081968</v>
      </c>
    </row>
    <row r="86" spans="19:20" x14ac:dyDescent="0.5">
      <c r="S86" s="151">
        <v>184</v>
      </c>
      <c r="T86" s="148">
        <f t="shared" si="14"/>
        <v>0.18688524590163935</v>
      </c>
    </row>
    <row r="87" spans="19:20" x14ac:dyDescent="0.5">
      <c r="S87" s="151">
        <v>185</v>
      </c>
      <c r="T87" s="148">
        <f t="shared" si="14"/>
        <v>0.18032786885245902</v>
      </c>
    </row>
    <row r="88" spans="19:20" x14ac:dyDescent="0.5">
      <c r="S88" s="151">
        <v>186</v>
      </c>
      <c r="T88" s="148">
        <f t="shared" si="14"/>
        <v>0.17377049180327869</v>
      </c>
    </row>
    <row r="89" spans="19:20" x14ac:dyDescent="0.5">
      <c r="S89" s="151">
        <v>187</v>
      </c>
      <c r="T89" s="148">
        <f t="shared" si="14"/>
        <v>0.16721311475409836</v>
      </c>
    </row>
    <row r="90" spans="19:20" x14ac:dyDescent="0.5">
      <c r="S90" s="151">
        <v>188</v>
      </c>
      <c r="T90" s="148">
        <f t="shared" si="14"/>
        <v>0.16065573770491803</v>
      </c>
    </row>
    <row r="91" spans="19:20" x14ac:dyDescent="0.5">
      <c r="S91" s="151">
        <v>189</v>
      </c>
      <c r="T91" s="148">
        <f t="shared" si="14"/>
        <v>0.1540983606557377</v>
      </c>
    </row>
    <row r="92" spans="19:20" x14ac:dyDescent="0.5">
      <c r="S92" s="151">
        <v>190</v>
      </c>
      <c r="T92" s="148">
        <f t="shared" si="14"/>
        <v>0.14754098360655737</v>
      </c>
    </row>
    <row r="93" spans="19:20" x14ac:dyDescent="0.5">
      <c r="S93" s="151">
        <v>191</v>
      </c>
      <c r="T93" s="148">
        <f t="shared" si="14"/>
        <v>0.14098360655737704</v>
      </c>
    </row>
    <row r="94" spans="19:20" x14ac:dyDescent="0.5">
      <c r="S94" s="151">
        <v>192</v>
      </c>
      <c r="T94" s="148">
        <f t="shared" si="14"/>
        <v>0.13442622950819672</v>
      </c>
    </row>
    <row r="95" spans="19:20" x14ac:dyDescent="0.5">
      <c r="S95" s="151">
        <v>193</v>
      </c>
      <c r="T95" s="148">
        <f t="shared" si="14"/>
        <v>0.12786885245901639</v>
      </c>
    </row>
    <row r="96" spans="19:20" x14ac:dyDescent="0.5">
      <c r="S96" s="151">
        <v>194</v>
      </c>
      <c r="T96" s="148">
        <f t="shared" si="14"/>
        <v>0.12131147540983607</v>
      </c>
    </row>
    <row r="97" spans="19:20" x14ac:dyDescent="0.5">
      <c r="S97" s="151">
        <v>195</v>
      </c>
      <c r="T97" s="148">
        <f t="shared" si="14"/>
        <v>0.11475409836065574</v>
      </c>
    </row>
    <row r="98" spans="19:20" x14ac:dyDescent="0.5">
      <c r="S98" s="151">
        <v>196</v>
      </c>
      <c r="T98" s="148">
        <f t="shared" si="14"/>
        <v>0.10819672131147541</v>
      </c>
    </row>
    <row r="99" spans="19:20" x14ac:dyDescent="0.5">
      <c r="S99" s="151">
        <v>197</v>
      </c>
      <c r="T99" s="148">
        <f t="shared" si="14"/>
        <v>0.10163934426229508</v>
      </c>
    </row>
    <row r="100" spans="19:20" x14ac:dyDescent="0.5">
      <c r="S100" s="151">
        <v>198</v>
      </c>
      <c r="T100" s="148">
        <f t="shared" si="14"/>
        <v>9.5081967213114751E-2</v>
      </c>
    </row>
    <row r="101" spans="19:20" x14ac:dyDescent="0.5">
      <c r="S101" s="151">
        <v>199</v>
      </c>
      <c r="T101" s="148">
        <f t="shared" si="14"/>
        <v>8.8524590163934422E-2</v>
      </c>
    </row>
    <row r="102" spans="19:20" x14ac:dyDescent="0.5">
      <c r="S102" s="151">
        <v>200</v>
      </c>
      <c r="T102" s="148">
        <f t="shared" si="14"/>
        <v>8.1967213114754092E-2</v>
      </c>
    </row>
    <row r="103" spans="19:20" x14ac:dyDescent="0.5">
      <c r="S103" s="151">
        <v>201</v>
      </c>
      <c r="T103" s="148">
        <f t="shared" si="14"/>
        <v>7.5409836065573776E-2</v>
      </c>
    </row>
    <row r="104" spans="19:20" x14ac:dyDescent="0.5">
      <c r="S104" s="151">
        <v>202</v>
      </c>
      <c r="T104" s="148">
        <f t="shared" si="14"/>
        <v>6.8852459016393447E-2</v>
      </c>
    </row>
    <row r="105" spans="19:20" x14ac:dyDescent="0.5">
      <c r="S105" s="151">
        <v>203</v>
      </c>
      <c r="T105" s="148">
        <f t="shared" si="14"/>
        <v>6.2295081967213117E-2</v>
      </c>
    </row>
    <row r="106" spans="19:20" x14ac:dyDescent="0.5">
      <c r="S106" s="151">
        <v>204</v>
      </c>
      <c r="T106" s="148">
        <f t="shared" si="14"/>
        <v>5.5737704918032788E-2</v>
      </c>
    </row>
    <row r="107" spans="19:20" x14ac:dyDescent="0.5">
      <c r="S107" s="151">
        <v>205</v>
      </c>
      <c r="T107" s="148">
        <f t="shared" si="14"/>
        <v>4.9180327868852458E-2</v>
      </c>
    </row>
    <row r="108" spans="19:20" x14ac:dyDescent="0.5">
      <c r="S108" s="151">
        <v>206</v>
      </c>
      <c r="T108" s="148">
        <f t="shared" si="14"/>
        <v>4.2622950819672129E-2</v>
      </c>
    </row>
    <row r="109" spans="19:20" x14ac:dyDescent="0.5">
      <c r="S109" s="151">
        <v>207</v>
      </c>
      <c r="T109" s="148">
        <f t="shared" si="14"/>
        <v>3.6065573770491806E-2</v>
      </c>
    </row>
    <row r="110" spans="19:20" x14ac:dyDescent="0.5">
      <c r="S110" s="151">
        <v>208</v>
      </c>
      <c r="T110" s="148">
        <f t="shared" si="14"/>
        <v>2.9508196721311476E-2</v>
      </c>
    </row>
    <row r="111" spans="19:20" x14ac:dyDescent="0.5">
      <c r="S111" s="151">
        <v>209</v>
      </c>
      <c r="T111" s="148">
        <f t="shared" si="14"/>
        <v>2.2950819672131147E-2</v>
      </c>
    </row>
    <row r="112" spans="19:20" x14ac:dyDescent="0.5">
      <c r="S112" s="151">
        <v>210</v>
      </c>
      <c r="T112" s="148">
        <f t="shared" si="14"/>
        <v>1.6393442622950821E-2</v>
      </c>
    </row>
    <row r="113" spans="19:20" x14ac:dyDescent="0.5">
      <c r="S113" s="151">
        <v>211</v>
      </c>
      <c r="T113" s="148">
        <f t="shared" si="14"/>
        <v>9.8360655737704927E-3</v>
      </c>
    </row>
    <row r="114" spans="19:20" x14ac:dyDescent="0.5">
      <c r="S114" s="151">
        <v>212</v>
      </c>
      <c r="T114" s="148">
        <f t="shared" si="14"/>
        <v>3.2786885245901639E-3</v>
      </c>
    </row>
    <row r="115" spans="19:20" x14ac:dyDescent="0.5">
      <c r="S115" s="151"/>
      <c r="T115" s="147"/>
    </row>
    <row r="116" spans="19:20" x14ac:dyDescent="0.5">
      <c r="S116" s="151"/>
      <c r="T116" s="147"/>
    </row>
    <row r="117" spans="19:20" x14ac:dyDescent="0.5">
      <c r="S117" s="151"/>
      <c r="T117" s="147"/>
    </row>
    <row r="118" spans="19:20" x14ac:dyDescent="0.5">
      <c r="S118" s="151"/>
      <c r="T118" s="147"/>
    </row>
    <row r="119" spans="19:20" x14ac:dyDescent="0.5">
      <c r="S119" s="151"/>
      <c r="T119" s="147"/>
    </row>
  </sheetData>
  <mergeCells count="5">
    <mergeCell ref="A1:H1"/>
    <mergeCell ref="B3:C3"/>
    <mergeCell ref="E3:F3"/>
    <mergeCell ref="G7:K7"/>
    <mergeCell ref="L7:O7"/>
  </mergeCells>
  <conditionalFormatting sqref="B24:G24 D32:E38 B25:B31 C25:C42 D25:F31 G25:G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{C17301F3-BBEB-4CCD-A17B-E49BD7C96662}</x14:id>
        </ext>
      </extLst>
    </cfRule>
  </conditionalFormatting>
  <conditionalFormatting sqref="E24:E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{1A6CD9D3-8242-486E-B114-8C1E4B495FA1}</x14:id>
        </ext>
      </extLst>
    </cfRule>
  </conditionalFormatting>
  <conditionalFormatting sqref="F24:F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{3F1842C7-7ED7-4F2E-A204-965300652D1C}</x14:id>
        </ext>
      </extLst>
    </cfRule>
  </conditionalFormatting>
  <conditionalFormatting sqref="G24:G4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{7119EE38-76A3-4241-9E2B-B9E761BB8E2D}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7301F3-BBEB-4CCD-A17B-E49BD7C9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B24:G24 D32:E38 B25:B31 C25:C42 D25:F31 G25:G42</xm:sqref>
        </x14:conditionalFormatting>
        <x14:conditionalFormatting xmlns:xm="http://schemas.microsoft.com/office/excel/2006/main">
          <x14:cfRule type="dataBar" id="{1A6CD9D3-8242-486E-B114-8C1E4B495F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E24:E42</xm:sqref>
        </x14:conditionalFormatting>
        <x14:conditionalFormatting xmlns:xm="http://schemas.microsoft.com/office/excel/2006/main">
          <x14:cfRule type="dataBar" id="{3F1842C7-7ED7-4F2E-A204-965300652D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F24:F42</xm:sqref>
        </x14:conditionalFormatting>
        <x14:conditionalFormatting xmlns:xm="http://schemas.microsoft.com/office/excel/2006/main">
          <x14:cfRule type="dataBar" id="{7119EE38-76A3-4241-9E2B-B9E761BB8E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G24:G42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6"/>
  <sheetViews>
    <sheetView tabSelected="1" topLeftCell="A31" zoomScale="81" zoomScaleNormal="81" workbookViewId="0">
      <selection activeCell="A36" sqref="A36:L86"/>
    </sheetView>
  </sheetViews>
  <sheetFormatPr defaultRowHeight="14.4" x14ac:dyDescent="0.3"/>
  <cols>
    <col min="1" max="1" width="6" style="1" customWidth="1"/>
    <col min="2" max="2" width="13.109375" bestFit="1" customWidth="1"/>
    <col min="3" max="3" width="10.33203125" customWidth="1"/>
    <col min="4" max="4" width="10.5546875" bestFit="1" customWidth="1"/>
    <col min="5" max="6" width="12.21875" bestFit="1" customWidth="1"/>
    <col min="7" max="8" width="11.88671875" bestFit="1" customWidth="1"/>
    <col min="9" max="9" width="10.5546875" bestFit="1" customWidth="1"/>
    <col min="10" max="11" width="12.77734375" bestFit="1" customWidth="1"/>
    <col min="12" max="12" width="10.5546875" bestFit="1" customWidth="1"/>
    <col min="13" max="13" width="9.109375" bestFit="1" customWidth="1"/>
    <col min="14" max="14" width="11" bestFit="1" customWidth="1"/>
    <col min="15" max="15" width="10.5546875" bestFit="1" customWidth="1"/>
  </cols>
  <sheetData>
    <row r="1" spans="1:15" s="1" customFormat="1" ht="18" x14ac:dyDescent="0.5">
      <c r="A1" s="165" t="s">
        <v>8</v>
      </c>
      <c r="B1" s="165"/>
      <c r="C1" s="165"/>
      <c r="D1" s="165"/>
      <c r="E1" s="165"/>
      <c r="F1" s="165"/>
      <c r="G1" s="165"/>
      <c r="H1" s="165"/>
    </row>
    <row r="2" spans="1:15" s="2" customFormat="1" ht="18" x14ac:dyDescent="0.5">
      <c r="A2" s="3"/>
      <c r="B2" s="3"/>
      <c r="C2" s="3"/>
      <c r="D2" s="3"/>
      <c r="E2" s="3"/>
      <c r="F2" s="3"/>
      <c r="G2" s="3"/>
      <c r="H2" s="3"/>
      <c r="J2" s="169" t="s">
        <v>51</v>
      </c>
      <c r="K2" s="170">
        <v>0.01</v>
      </c>
    </row>
    <row r="3" spans="1:15" s="2" customFormat="1" ht="18" x14ac:dyDescent="0.5">
      <c r="A3" s="3"/>
      <c r="B3" s="204" t="s">
        <v>9</v>
      </c>
      <c r="C3" s="205"/>
      <c r="D3" s="3"/>
      <c r="E3" s="204" t="s">
        <v>10</v>
      </c>
      <c r="F3" s="205"/>
      <c r="G3" s="3"/>
      <c r="H3" s="3"/>
      <c r="J3" s="15" t="s">
        <v>12</v>
      </c>
      <c r="K3" s="28">
        <f>((1-K2)*C4)-C5</f>
        <v>100.5</v>
      </c>
    </row>
    <row r="4" spans="1:15" s="2" customFormat="1" ht="18" x14ac:dyDescent="0.5">
      <c r="A4" s="3"/>
      <c r="B4" s="4" t="s">
        <v>0</v>
      </c>
      <c r="C4" s="5">
        <v>250</v>
      </c>
      <c r="D4" s="3"/>
      <c r="E4" s="4" t="s">
        <v>0</v>
      </c>
      <c r="F4" s="6">
        <f>C5</f>
        <v>147</v>
      </c>
      <c r="G4" s="3"/>
      <c r="H4" s="3"/>
      <c r="J4" s="15" t="s">
        <v>13</v>
      </c>
      <c r="K4" s="187">
        <f>C5-C6</f>
        <v>87</v>
      </c>
      <c r="N4" s="19"/>
    </row>
    <row r="5" spans="1:15" s="2" customFormat="1" ht="18" x14ac:dyDescent="0.5">
      <c r="A5" s="3"/>
      <c r="B5" s="7" t="s">
        <v>1</v>
      </c>
      <c r="C5" s="64">
        <v>147</v>
      </c>
      <c r="D5" s="65" t="s">
        <v>31</v>
      </c>
      <c r="E5" s="7" t="s">
        <v>2</v>
      </c>
      <c r="F5" s="6">
        <v>140</v>
      </c>
      <c r="G5" s="3"/>
      <c r="H5" s="3"/>
      <c r="J5" s="16" t="s">
        <v>14</v>
      </c>
      <c r="K5" s="19">
        <f>K3/(K3+K4)</f>
        <v>0.53600000000000003</v>
      </c>
    </row>
    <row r="6" spans="1:15" s="2" customFormat="1" ht="18" x14ac:dyDescent="0.5">
      <c r="A6" s="3"/>
      <c r="B6" s="7" t="s">
        <v>3</v>
      </c>
      <c r="C6" s="5">
        <v>60</v>
      </c>
      <c r="D6" s="69"/>
      <c r="E6" s="7" t="s">
        <v>4</v>
      </c>
      <c r="F6" s="6">
        <v>70000</v>
      </c>
      <c r="G6" s="69"/>
      <c r="H6" s="69"/>
      <c r="I6" s="184"/>
      <c r="J6" s="185" t="s">
        <v>15</v>
      </c>
      <c r="K6" s="186">
        <f>IF(K5&lt;=E9,B9,IF(K5&lt;=E10,B10,IF(K5&lt;=E11,B11,IF(K5&lt;=E12,B12,IF(K5&lt;=E13,B13,IF(K5&lt;=E14,B14,IF(K5&lt;=E15,B15,IF(K5&lt;=E16,B16,IF(K5&lt;=E17,B17,IF(K5&lt;=E18,B18,IF(K5&lt;=E19,B19)))))))))))</f>
        <v>15000</v>
      </c>
      <c r="L6" s="184"/>
      <c r="M6" s="184"/>
      <c r="N6" s="184"/>
      <c r="O6" s="184"/>
    </row>
    <row r="7" spans="1:15" s="2" customFormat="1" ht="18" x14ac:dyDescent="0.5">
      <c r="A7" s="3"/>
      <c r="B7" s="161"/>
      <c r="C7" s="161"/>
      <c r="D7" s="161"/>
      <c r="E7" s="161"/>
      <c r="F7" s="161"/>
      <c r="G7" s="206" t="s">
        <v>26</v>
      </c>
      <c r="H7" s="206"/>
      <c r="I7" s="206"/>
      <c r="J7" s="206"/>
      <c r="K7" s="206"/>
      <c r="L7" s="202" t="s">
        <v>27</v>
      </c>
      <c r="M7" s="202"/>
      <c r="N7" s="202"/>
      <c r="O7" s="202"/>
    </row>
    <row r="8" spans="1:15" s="2" customFormat="1" ht="18" x14ac:dyDescent="0.5">
      <c r="A8" s="3"/>
      <c r="B8" s="162" t="s">
        <v>5</v>
      </c>
      <c r="C8" s="11" t="s">
        <v>6</v>
      </c>
      <c r="D8" s="11" t="s">
        <v>6</v>
      </c>
      <c r="E8" s="162" t="s">
        <v>7</v>
      </c>
      <c r="F8" s="163" t="s">
        <v>23</v>
      </c>
      <c r="G8" s="38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41" t="s">
        <v>24</v>
      </c>
      <c r="M8" s="41" t="s">
        <v>33</v>
      </c>
      <c r="N8" s="41" t="s">
        <v>20</v>
      </c>
      <c r="O8" s="41" t="s">
        <v>21</v>
      </c>
    </row>
    <row r="9" spans="1:15" s="2" customFormat="1" ht="18" x14ac:dyDescent="0.5">
      <c r="A9" s="3"/>
      <c r="B9" s="11">
        <v>9000</v>
      </c>
      <c r="C9" s="11">
        <v>8</v>
      </c>
      <c r="D9" s="12">
        <v>0.25</v>
      </c>
      <c r="E9" s="13">
        <v>0.25</v>
      </c>
      <c r="F9" s="163">
        <f>$K$6</f>
        <v>15000</v>
      </c>
      <c r="G9" s="40">
        <f>$C$4*MIN(B9,F9)*(1-$K$2)</f>
        <v>2227500</v>
      </c>
      <c r="H9" s="40">
        <f>$C$6*MAX(F9-B9,0)</f>
        <v>360000</v>
      </c>
      <c r="I9" s="40">
        <f>G9+H9</f>
        <v>2587500</v>
      </c>
      <c r="J9" s="40">
        <f>($C$5*F9)</f>
        <v>2205000</v>
      </c>
      <c r="K9" s="40">
        <f>I9-J9</f>
        <v>382500</v>
      </c>
      <c r="L9" s="57">
        <f t="shared" ref="L9:L19" si="0">J9</f>
        <v>2205000</v>
      </c>
      <c r="M9" s="57">
        <f>$K$2*(MIN(F9,B9))*$C$4</f>
        <v>22500</v>
      </c>
      <c r="N9" s="57">
        <f t="shared" ref="N9:N19" si="1">$F$5*F9+$F$6</f>
        <v>2170000</v>
      </c>
      <c r="O9" s="57">
        <f>L9-N9+M9</f>
        <v>57500</v>
      </c>
    </row>
    <row r="10" spans="1:15" s="2" customFormat="1" ht="18" x14ac:dyDescent="0.5">
      <c r="A10" s="3"/>
      <c r="B10" s="11">
        <v>10000</v>
      </c>
      <c r="C10" s="11">
        <v>1</v>
      </c>
      <c r="D10" s="12">
        <v>3.125E-2</v>
      </c>
      <c r="E10" s="29">
        <v>0.28125</v>
      </c>
      <c r="F10" s="163">
        <f t="shared" ref="F10:F19" si="2">$K$6</f>
        <v>15000</v>
      </c>
      <c r="G10" s="40">
        <f t="shared" ref="G10:G19" si="3">$C$4*MIN(B10,F10)*(1-$K$2)</f>
        <v>2475000</v>
      </c>
      <c r="H10" s="40">
        <f t="shared" ref="H10:H19" si="4">$C$6*MAX(F10-B10,0)</f>
        <v>300000</v>
      </c>
      <c r="I10" s="40">
        <f t="shared" ref="I10:I19" si="5">G10+H10</f>
        <v>2775000</v>
      </c>
      <c r="J10" s="40">
        <f t="shared" ref="J10:J19" si="6">($C$5*F10)</f>
        <v>2205000</v>
      </c>
      <c r="K10" s="40">
        <f t="shared" ref="K10:K19" si="7">I10-J10</f>
        <v>570000</v>
      </c>
      <c r="L10" s="57">
        <f t="shared" si="0"/>
        <v>2205000</v>
      </c>
      <c r="M10" s="57">
        <f t="shared" ref="M10:M19" si="8">$K$2*(MIN(F10,B10))*$C$4</f>
        <v>25000</v>
      </c>
      <c r="N10" s="57">
        <f t="shared" si="1"/>
        <v>2170000</v>
      </c>
      <c r="O10" s="57">
        <f t="shared" ref="O10:O19" si="9">L10-N10+M10</f>
        <v>60000</v>
      </c>
    </row>
    <row r="11" spans="1:15" s="2" customFormat="1" ht="18" x14ac:dyDescent="0.5">
      <c r="A11" s="3"/>
      <c r="B11" s="11">
        <v>11000</v>
      </c>
      <c r="C11" s="11">
        <v>3</v>
      </c>
      <c r="D11" s="12">
        <v>9.375E-2</v>
      </c>
      <c r="E11" s="13">
        <v>0.375</v>
      </c>
      <c r="F11" s="163">
        <f t="shared" si="2"/>
        <v>15000</v>
      </c>
      <c r="G11" s="40">
        <f t="shared" si="3"/>
        <v>2722500</v>
      </c>
      <c r="H11" s="40">
        <f t="shared" si="4"/>
        <v>240000</v>
      </c>
      <c r="I11" s="40">
        <f t="shared" si="5"/>
        <v>2962500</v>
      </c>
      <c r="J11" s="40">
        <f t="shared" si="6"/>
        <v>2205000</v>
      </c>
      <c r="K11" s="40">
        <f t="shared" si="7"/>
        <v>757500</v>
      </c>
      <c r="L11" s="57">
        <f t="shared" si="0"/>
        <v>2205000</v>
      </c>
      <c r="M11" s="57">
        <f t="shared" si="8"/>
        <v>27500</v>
      </c>
      <c r="N11" s="57">
        <f t="shared" si="1"/>
        <v>2170000</v>
      </c>
      <c r="O11" s="57">
        <f t="shared" si="9"/>
        <v>62500</v>
      </c>
    </row>
    <row r="12" spans="1:15" s="2" customFormat="1" ht="18" x14ac:dyDescent="0.5">
      <c r="A12" s="3"/>
      <c r="B12" s="11">
        <v>12000</v>
      </c>
      <c r="C12" s="11">
        <v>3</v>
      </c>
      <c r="D12" s="12">
        <v>9.375E-2</v>
      </c>
      <c r="E12" s="13">
        <v>0.46875</v>
      </c>
      <c r="F12" s="163">
        <f t="shared" si="2"/>
        <v>15000</v>
      </c>
      <c r="G12" s="40">
        <f t="shared" si="3"/>
        <v>2970000</v>
      </c>
      <c r="H12" s="40">
        <f t="shared" si="4"/>
        <v>180000</v>
      </c>
      <c r="I12" s="40">
        <f t="shared" si="5"/>
        <v>3150000</v>
      </c>
      <c r="J12" s="40">
        <f t="shared" si="6"/>
        <v>2205000</v>
      </c>
      <c r="K12" s="40">
        <f t="shared" si="7"/>
        <v>945000</v>
      </c>
      <c r="L12" s="57">
        <f t="shared" si="0"/>
        <v>2205000</v>
      </c>
      <c r="M12" s="57">
        <f t="shared" si="8"/>
        <v>30000</v>
      </c>
      <c r="N12" s="57">
        <f t="shared" si="1"/>
        <v>2170000</v>
      </c>
      <c r="O12" s="57">
        <f t="shared" si="9"/>
        <v>65000</v>
      </c>
    </row>
    <row r="13" spans="1:15" s="2" customFormat="1" ht="18" x14ac:dyDescent="0.5">
      <c r="A13" s="3"/>
      <c r="B13" s="11">
        <v>13000</v>
      </c>
      <c r="C13" s="11">
        <v>1</v>
      </c>
      <c r="D13" s="12">
        <v>3.125E-2</v>
      </c>
      <c r="E13" s="13">
        <v>0.5</v>
      </c>
      <c r="F13" s="163">
        <f t="shared" si="2"/>
        <v>15000</v>
      </c>
      <c r="G13" s="40">
        <f t="shared" si="3"/>
        <v>3217500</v>
      </c>
      <c r="H13" s="40">
        <f t="shared" si="4"/>
        <v>120000</v>
      </c>
      <c r="I13" s="40">
        <f t="shared" si="5"/>
        <v>3337500</v>
      </c>
      <c r="J13" s="40">
        <f t="shared" si="6"/>
        <v>2205000</v>
      </c>
      <c r="K13" s="40">
        <f t="shared" si="7"/>
        <v>1132500</v>
      </c>
      <c r="L13" s="57">
        <f t="shared" si="0"/>
        <v>2205000</v>
      </c>
      <c r="M13" s="57">
        <f t="shared" si="8"/>
        <v>32500</v>
      </c>
      <c r="N13" s="57">
        <f t="shared" si="1"/>
        <v>2170000</v>
      </c>
      <c r="O13" s="57">
        <f t="shared" si="9"/>
        <v>67500</v>
      </c>
    </row>
    <row r="14" spans="1:15" s="2" customFormat="1" ht="18" x14ac:dyDescent="0.5">
      <c r="A14" s="3"/>
      <c r="B14" s="11">
        <v>14000</v>
      </c>
      <c r="C14" s="11">
        <v>1</v>
      </c>
      <c r="D14" s="12">
        <v>3.125E-2</v>
      </c>
      <c r="E14" s="13">
        <v>0.53125</v>
      </c>
      <c r="F14" s="163">
        <f t="shared" si="2"/>
        <v>15000</v>
      </c>
      <c r="G14" s="40">
        <f t="shared" si="3"/>
        <v>3465000</v>
      </c>
      <c r="H14" s="40">
        <f t="shared" si="4"/>
        <v>60000</v>
      </c>
      <c r="I14" s="40">
        <f t="shared" si="5"/>
        <v>3525000</v>
      </c>
      <c r="J14" s="40">
        <f t="shared" si="6"/>
        <v>2205000</v>
      </c>
      <c r="K14" s="40">
        <f t="shared" si="7"/>
        <v>1320000</v>
      </c>
      <c r="L14" s="57">
        <f t="shared" si="0"/>
        <v>2205000</v>
      </c>
      <c r="M14" s="57">
        <f t="shared" si="8"/>
        <v>35000</v>
      </c>
      <c r="N14" s="57">
        <f t="shared" si="1"/>
        <v>2170000</v>
      </c>
      <c r="O14" s="57">
        <f t="shared" si="9"/>
        <v>70000</v>
      </c>
    </row>
    <row r="15" spans="1:15" s="2" customFormat="1" ht="18" x14ac:dyDescent="0.5">
      <c r="A15" s="3"/>
      <c r="B15" s="11">
        <v>15000</v>
      </c>
      <c r="C15" s="11">
        <v>2</v>
      </c>
      <c r="D15" s="12">
        <v>6.25E-2</v>
      </c>
      <c r="E15" s="24">
        <v>0.59375</v>
      </c>
      <c r="F15" s="163">
        <f t="shared" si="2"/>
        <v>15000</v>
      </c>
      <c r="G15" s="40">
        <f t="shared" si="3"/>
        <v>3712500</v>
      </c>
      <c r="H15" s="40">
        <f t="shared" si="4"/>
        <v>0</v>
      </c>
      <c r="I15" s="40">
        <f t="shared" si="5"/>
        <v>3712500</v>
      </c>
      <c r="J15" s="40">
        <f t="shared" si="6"/>
        <v>2205000</v>
      </c>
      <c r="K15" s="40">
        <f t="shared" si="7"/>
        <v>1507500</v>
      </c>
      <c r="L15" s="57">
        <f t="shared" si="0"/>
        <v>2205000</v>
      </c>
      <c r="M15" s="57">
        <f t="shared" si="8"/>
        <v>37500</v>
      </c>
      <c r="N15" s="57">
        <f t="shared" si="1"/>
        <v>2170000</v>
      </c>
      <c r="O15" s="57">
        <f t="shared" si="9"/>
        <v>72500</v>
      </c>
    </row>
    <row r="16" spans="1:15" s="2" customFormat="1" ht="18" x14ac:dyDescent="0.5">
      <c r="A16" s="3"/>
      <c r="B16" s="11">
        <v>16000</v>
      </c>
      <c r="C16" s="11">
        <v>1</v>
      </c>
      <c r="D16" s="12">
        <v>3.125E-2</v>
      </c>
      <c r="E16" s="13">
        <v>0.625</v>
      </c>
      <c r="F16" s="163">
        <f t="shared" si="2"/>
        <v>15000</v>
      </c>
      <c r="G16" s="40">
        <f t="shared" si="3"/>
        <v>3712500</v>
      </c>
      <c r="H16" s="40">
        <f t="shared" si="4"/>
        <v>0</v>
      </c>
      <c r="I16" s="40">
        <f t="shared" si="5"/>
        <v>3712500</v>
      </c>
      <c r="J16" s="40">
        <f t="shared" si="6"/>
        <v>2205000</v>
      </c>
      <c r="K16" s="40">
        <f t="shared" si="7"/>
        <v>1507500</v>
      </c>
      <c r="L16" s="57">
        <f t="shared" si="0"/>
        <v>2205000</v>
      </c>
      <c r="M16" s="57">
        <f t="shared" si="8"/>
        <v>37500</v>
      </c>
      <c r="N16" s="57">
        <f t="shared" si="1"/>
        <v>2170000</v>
      </c>
      <c r="O16" s="57">
        <f t="shared" si="9"/>
        <v>72500</v>
      </c>
    </row>
    <row r="17" spans="1:44" s="2" customFormat="1" ht="18" x14ac:dyDescent="0.5">
      <c r="A17" s="3"/>
      <c r="B17" s="11">
        <v>17000</v>
      </c>
      <c r="C17" s="11">
        <v>2</v>
      </c>
      <c r="D17" s="12">
        <v>6.25E-2</v>
      </c>
      <c r="E17" s="13">
        <v>0.6875</v>
      </c>
      <c r="F17" s="163">
        <f t="shared" si="2"/>
        <v>15000</v>
      </c>
      <c r="G17" s="40">
        <f t="shared" si="3"/>
        <v>3712500</v>
      </c>
      <c r="H17" s="40">
        <f t="shared" si="4"/>
        <v>0</v>
      </c>
      <c r="I17" s="40">
        <f t="shared" si="5"/>
        <v>3712500</v>
      </c>
      <c r="J17" s="40">
        <f t="shared" si="6"/>
        <v>2205000</v>
      </c>
      <c r="K17" s="40">
        <f t="shared" si="7"/>
        <v>1507500</v>
      </c>
      <c r="L17" s="57">
        <f t="shared" si="0"/>
        <v>2205000</v>
      </c>
      <c r="M17" s="57">
        <f t="shared" si="8"/>
        <v>37500</v>
      </c>
      <c r="N17" s="57">
        <f t="shared" si="1"/>
        <v>2170000</v>
      </c>
      <c r="O17" s="57">
        <f t="shared" si="9"/>
        <v>72500</v>
      </c>
    </row>
    <row r="18" spans="1:44" s="2" customFormat="1" ht="18" x14ac:dyDescent="0.5">
      <c r="A18" s="3"/>
      <c r="B18" s="11">
        <v>18000</v>
      </c>
      <c r="C18" s="11">
        <v>5</v>
      </c>
      <c r="D18" s="12">
        <v>0.15625</v>
      </c>
      <c r="E18" s="13">
        <v>0.84375</v>
      </c>
      <c r="F18" s="163">
        <f t="shared" si="2"/>
        <v>15000</v>
      </c>
      <c r="G18" s="40">
        <f t="shared" si="3"/>
        <v>3712500</v>
      </c>
      <c r="H18" s="40">
        <f t="shared" si="4"/>
        <v>0</v>
      </c>
      <c r="I18" s="40">
        <f t="shared" si="5"/>
        <v>3712500</v>
      </c>
      <c r="J18" s="40">
        <f t="shared" si="6"/>
        <v>2205000</v>
      </c>
      <c r="K18" s="40">
        <f t="shared" si="7"/>
        <v>1507500</v>
      </c>
      <c r="L18" s="57">
        <f t="shared" si="0"/>
        <v>2205000</v>
      </c>
      <c r="M18" s="57">
        <f t="shared" si="8"/>
        <v>37500</v>
      </c>
      <c r="N18" s="57">
        <f t="shared" si="1"/>
        <v>2170000</v>
      </c>
      <c r="O18" s="57">
        <f t="shared" si="9"/>
        <v>72500</v>
      </c>
    </row>
    <row r="19" spans="1:44" s="2" customFormat="1" ht="18" x14ac:dyDescent="0.5">
      <c r="A19" s="3"/>
      <c r="B19" s="11">
        <v>19000</v>
      </c>
      <c r="C19" s="11">
        <v>5</v>
      </c>
      <c r="D19" s="12">
        <v>0.15625</v>
      </c>
      <c r="E19" s="13">
        <v>1</v>
      </c>
      <c r="F19" s="163">
        <f t="shared" si="2"/>
        <v>15000</v>
      </c>
      <c r="G19" s="48">
        <f t="shared" si="3"/>
        <v>3712500</v>
      </c>
      <c r="H19" s="48">
        <f t="shared" si="4"/>
        <v>0</v>
      </c>
      <c r="I19" s="48">
        <f t="shared" si="5"/>
        <v>3712500</v>
      </c>
      <c r="J19" s="48">
        <f t="shared" si="6"/>
        <v>2205000</v>
      </c>
      <c r="K19" s="48">
        <f t="shared" si="7"/>
        <v>1507500</v>
      </c>
      <c r="L19" s="76">
        <f t="shared" si="0"/>
        <v>2205000</v>
      </c>
      <c r="M19" s="76">
        <f t="shared" si="8"/>
        <v>37500</v>
      </c>
      <c r="N19" s="76">
        <f t="shared" si="1"/>
        <v>2170000</v>
      </c>
      <c r="O19" s="76">
        <f t="shared" si="9"/>
        <v>72500</v>
      </c>
    </row>
    <row r="20" spans="1:44" s="1" customFormat="1" ht="18" x14ac:dyDescent="0.5">
      <c r="A20" s="3"/>
      <c r="B20" s="49" t="s">
        <v>11</v>
      </c>
      <c r="C20" s="49">
        <f>SUM(C9:C19)</f>
        <v>32</v>
      </c>
      <c r="D20" s="50">
        <v>1</v>
      </c>
      <c r="E20" s="51"/>
      <c r="F20" s="3"/>
      <c r="G20" s="3"/>
      <c r="H20" s="3"/>
      <c r="I20" s="203" t="s">
        <v>22</v>
      </c>
      <c r="J20" s="203"/>
      <c r="K20" s="179">
        <f>SUMPRODUCT(D9:D19,K9:K19)</f>
        <v>1056328.125</v>
      </c>
      <c r="M20" s="211" t="s">
        <v>25</v>
      </c>
      <c r="N20" s="211"/>
      <c r="O20" s="58">
        <f>SUMPRODUCT(D9:D19,O9:O19)</f>
        <v>66484.375</v>
      </c>
    </row>
    <row r="21" spans="1:44" s="1" customFormat="1" ht="18" x14ac:dyDescent="0.5">
      <c r="A21" s="3"/>
      <c r="B21" s="3"/>
      <c r="C21" s="3"/>
      <c r="D21" s="3"/>
      <c r="E21" s="3"/>
      <c r="F21" s="3"/>
      <c r="G21" s="3"/>
      <c r="H21" s="3"/>
    </row>
    <row r="22" spans="1:44" s="1" customFormat="1" ht="18" x14ac:dyDescent="0.5">
      <c r="A22" s="3"/>
      <c r="B22" s="3"/>
      <c r="C22" s="33" t="s">
        <v>55</v>
      </c>
      <c r="D22" s="34">
        <f>C5</f>
        <v>147</v>
      </c>
      <c r="E22" s="35">
        <f>K6</f>
        <v>15000</v>
      </c>
      <c r="F22" s="36">
        <f>K20</f>
        <v>1056328.125</v>
      </c>
      <c r="G22" s="36">
        <f>O20</f>
        <v>66484.375</v>
      </c>
      <c r="H22" s="36">
        <f t="shared" ref="H22" si="10">F22+G22</f>
        <v>1122812.5</v>
      </c>
      <c r="L22" s="203" t="s">
        <v>35</v>
      </c>
      <c r="M22" s="203"/>
      <c r="N22" s="203"/>
      <c r="O22" s="60">
        <f>O20+K20</f>
        <v>1122812.5</v>
      </c>
    </row>
    <row r="23" spans="1:44" s="1" customFormat="1" ht="18" x14ac:dyDescent="0.5">
      <c r="A23" s="3"/>
      <c r="B23" s="3"/>
      <c r="C23" s="3"/>
      <c r="D23" s="3"/>
      <c r="E23" s="3"/>
      <c r="F23" s="3"/>
      <c r="G23" s="3"/>
      <c r="H23" s="3"/>
    </row>
    <row r="24" spans="1:44" s="1" customFormat="1" x14ac:dyDescent="0.3"/>
    <row r="25" spans="1:44" s="1" customFormat="1" x14ac:dyDescent="0.3"/>
    <row r="26" spans="1:44" s="1" customFormat="1" x14ac:dyDescent="0.3"/>
    <row r="27" spans="1:44" s="1" customFormat="1" x14ac:dyDescent="0.3"/>
    <row r="28" spans="1:44" s="1" customFormat="1" ht="18" x14ac:dyDescent="0.5">
      <c r="B28" s="212" t="s">
        <v>56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188"/>
      <c r="Q28" s="188"/>
      <c r="R28" s="188"/>
      <c r="S28" s="188"/>
      <c r="T28" s="189"/>
      <c r="U28" s="190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</row>
    <row r="29" spans="1:44" s="2" customFormat="1" ht="18" x14ac:dyDescent="0.5">
      <c r="B29" s="3"/>
      <c r="C29" s="3"/>
      <c r="D29" s="3"/>
      <c r="E29" s="3"/>
      <c r="F29" s="3"/>
      <c r="G29" s="3"/>
      <c r="H29" s="3"/>
      <c r="I29" s="3"/>
      <c r="T29" s="151"/>
      <c r="U29" s="148"/>
    </row>
    <row r="30" spans="1:44" s="2" customFormat="1" ht="18" x14ac:dyDescent="0.5">
      <c r="B30" s="3"/>
      <c r="C30" s="204" t="s">
        <v>9</v>
      </c>
      <c r="D30" s="205"/>
      <c r="E30" s="3"/>
      <c r="F30" s="204" t="s">
        <v>10</v>
      </c>
      <c r="G30" s="205"/>
      <c r="H30" s="3"/>
      <c r="I30" s="3"/>
      <c r="K30" s="15" t="s">
        <v>12</v>
      </c>
      <c r="L30" s="28">
        <f>((1-O31)*D31)-D32</f>
        <v>70.5</v>
      </c>
      <c r="T30" s="151"/>
      <c r="U30" s="148"/>
    </row>
    <row r="31" spans="1:44" s="2" customFormat="1" ht="18" x14ac:dyDescent="0.5">
      <c r="B31" s="3"/>
      <c r="C31" s="4" t="s">
        <v>0</v>
      </c>
      <c r="D31" s="5">
        <v>250</v>
      </c>
      <c r="E31" s="3"/>
      <c r="F31" s="4" t="s">
        <v>0</v>
      </c>
      <c r="G31" s="6">
        <f>D32</f>
        <v>142</v>
      </c>
      <c r="H31" s="3"/>
      <c r="I31" s="3"/>
      <c r="K31" s="15" t="s">
        <v>13</v>
      </c>
      <c r="L31" s="18">
        <f>D32-D33</f>
        <v>82</v>
      </c>
      <c r="N31" s="2" t="s">
        <v>51</v>
      </c>
      <c r="O31" s="19">
        <v>0.15</v>
      </c>
      <c r="T31" s="151"/>
      <c r="U31" s="148"/>
    </row>
    <row r="32" spans="1:44" s="2" customFormat="1" ht="18" x14ac:dyDescent="0.5">
      <c r="B32" s="3"/>
      <c r="C32" s="7" t="s">
        <v>1</v>
      </c>
      <c r="D32" s="64">
        <v>142</v>
      </c>
      <c r="E32" s="65" t="s">
        <v>31</v>
      </c>
      <c r="F32" s="7" t="s">
        <v>2</v>
      </c>
      <c r="G32" s="6">
        <v>140</v>
      </c>
      <c r="H32" s="3"/>
      <c r="I32" s="3"/>
      <c r="K32" s="16" t="s">
        <v>14</v>
      </c>
      <c r="L32" s="67">
        <f>L30/(L30+L31)</f>
        <v>0.46229508196721314</v>
      </c>
      <c r="T32" s="151"/>
      <c r="U32" s="148"/>
    </row>
    <row r="33" spans="1:50" s="2" customFormat="1" ht="18" x14ac:dyDescent="0.5">
      <c r="B33" s="3"/>
      <c r="C33" s="7" t="s">
        <v>3</v>
      </c>
      <c r="D33" s="5">
        <v>60</v>
      </c>
      <c r="E33" s="3"/>
      <c r="F33" s="7" t="s">
        <v>4</v>
      </c>
      <c r="G33" s="6">
        <v>70000</v>
      </c>
      <c r="H33" s="3"/>
      <c r="I33" s="3"/>
      <c r="J33" s="166"/>
      <c r="K33" s="167"/>
      <c r="L33" s="168"/>
      <c r="M33" s="166"/>
      <c r="T33" s="151"/>
      <c r="U33" s="148"/>
    </row>
    <row r="34" spans="1:50" s="1" customFormat="1" x14ac:dyDescent="0.3"/>
    <row r="35" spans="1:50" s="1" customFormat="1" x14ac:dyDescent="0.3"/>
    <row r="36" spans="1:50" s="1" customFormat="1" ht="21.6" thickBot="1" x14ac:dyDescent="0.45">
      <c r="B36" s="66"/>
      <c r="C36" s="196" t="s">
        <v>52</v>
      </c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</row>
    <row r="37" spans="1:50" x14ac:dyDescent="0.3">
      <c r="B37" s="171"/>
      <c r="C37" s="172">
        <v>0.01</v>
      </c>
      <c r="D37" s="172">
        <v>0.02</v>
      </c>
      <c r="E37" s="172">
        <v>0.03</v>
      </c>
      <c r="F37" s="172">
        <v>0.04</v>
      </c>
      <c r="G37" s="172">
        <v>0.05</v>
      </c>
      <c r="H37" s="172">
        <v>0.06</v>
      </c>
      <c r="I37" s="172">
        <v>7.0000000000000007E-2</v>
      </c>
      <c r="J37" s="172">
        <v>0.08</v>
      </c>
      <c r="K37" s="172">
        <v>0.09</v>
      </c>
      <c r="L37" s="172">
        <v>0.1</v>
      </c>
      <c r="M37" s="172">
        <v>0.11</v>
      </c>
      <c r="N37" s="172">
        <v>0.12</v>
      </c>
      <c r="O37" s="172">
        <v>0.13</v>
      </c>
      <c r="P37" s="172">
        <v>0.14000000000000001</v>
      </c>
      <c r="Q37" s="172">
        <v>0.15</v>
      </c>
      <c r="R37" s="172">
        <v>0.16</v>
      </c>
      <c r="S37" s="172">
        <v>0.17</v>
      </c>
      <c r="T37" s="172">
        <v>0.18</v>
      </c>
      <c r="U37" s="172">
        <v>0.19</v>
      </c>
      <c r="V37" s="172">
        <v>0.2</v>
      </c>
      <c r="W37" s="172">
        <v>0.21</v>
      </c>
      <c r="X37" s="172">
        <v>0.22</v>
      </c>
      <c r="Y37" s="172">
        <v>0.23</v>
      </c>
      <c r="Z37" s="172">
        <v>0.24</v>
      </c>
      <c r="AA37" s="172">
        <v>0.25</v>
      </c>
      <c r="AB37" s="172">
        <v>0.26</v>
      </c>
      <c r="AC37" s="172">
        <v>0.27</v>
      </c>
      <c r="AD37" s="172">
        <v>0.28000000000000003</v>
      </c>
      <c r="AE37" s="172">
        <v>0.28999999999999998</v>
      </c>
      <c r="AF37" s="172">
        <v>0.3</v>
      </c>
      <c r="AG37" s="172">
        <v>0.31</v>
      </c>
      <c r="AH37" s="172">
        <v>0.32</v>
      </c>
      <c r="AI37" s="172">
        <v>0.33</v>
      </c>
      <c r="AJ37" s="172">
        <v>0.34</v>
      </c>
      <c r="AK37" s="172">
        <v>0.35</v>
      </c>
      <c r="AL37" s="172">
        <v>0.36</v>
      </c>
      <c r="AM37" s="172">
        <v>0.37</v>
      </c>
      <c r="AN37" s="172">
        <v>0.38</v>
      </c>
      <c r="AO37" s="172">
        <v>0.39</v>
      </c>
      <c r="AP37" s="172">
        <v>0.4</v>
      </c>
      <c r="AQ37" s="172">
        <v>0.41</v>
      </c>
      <c r="AR37" s="173">
        <v>0.42</v>
      </c>
      <c r="AS37" s="164"/>
      <c r="AT37" s="164"/>
      <c r="AU37" s="164"/>
      <c r="AV37" s="164"/>
      <c r="AW37" s="164"/>
      <c r="AX37" s="164"/>
    </row>
    <row r="38" spans="1:50" ht="14.4" hidden="1" customHeight="1" x14ac:dyDescent="0.3">
      <c r="A38" s="210" t="s">
        <v>47</v>
      </c>
      <c r="B38" s="176">
        <v>100</v>
      </c>
      <c r="C38" s="174">
        <f>((1-C$37)*$D$31-$B38)/(((1-C$37)*$D$31-$B38)+$B38-$D$33)</f>
        <v>0.78666666666666663</v>
      </c>
      <c r="D38" s="174">
        <f t="shared" ref="D38:W53" si="11">((1-D$37)*$D$31-$B38)/(((1-D$37)*$D$31-$B38)+$B38-$D$33)</f>
        <v>0.78378378378378377</v>
      </c>
      <c r="E38" s="174">
        <f t="shared" si="11"/>
        <v>0.78082191780821919</v>
      </c>
      <c r="F38" s="174">
        <f t="shared" si="11"/>
        <v>0.77777777777777779</v>
      </c>
      <c r="G38" s="174">
        <f t="shared" si="11"/>
        <v>0.77464788732394363</v>
      </c>
      <c r="H38" s="174">
        <f t="shared" si="11"/>
        <v>0.77142857142857146</v>
      </c>
      <c r="I38" s="174">
        <f t="shared" si="11"/>
        <v>0.76811594202898548</v>
      </c>
      <c r="J38" s="174">
        <f t="shared" si="11"/>
        <v>0.76470588235294112</v>
      </c>
      <c r="K38" s="174">
        <f t="shared" si="11"/>
        <v>0.76119402985074625</v>
      </c>
      <c r="L38" s="174">
        <f t="shared" si="11"/>
        <v>0.75757575757575757</v>
      </c>
      <c r="M38" s="174">
        <f t="shared" si="11"/>
        <v>0.75384615384615383</v>
      </c>
      <c r="N38" s="174">
        <f t="shared" si="11"/>
        <v>0.75</v>
      </c>
      <c r="O38" s="174">
        <f t="shared" si="11"/>
        <v>0.74603174603174605</v>
      </c>
      <c r="P38" s="174">
        <f t="shared" si="11"/>
        <v>0.74193548387096775</v>
      </c>
      <c r="Q38" s="174">
        <f t="shared" si="11"/>
        <v>0.73770491803278693</v>
      </c>
      <c r="R38" s="174">
        <f t="shared" si="11"/>
        <v>0.73333333333333328</v>
      </c>
      <c r="S38" s="174">
        <f t="shared" si="11"/>
        <v>0.72881355932203384</v>
      </c>
      <c r="T38" s="174">
        <f t="shared" si="11"/>
        <v>0.72413793103448276</v>
      </c>
      <c r="U38" s="174">
        <f t="shared" si="11"/>
        <v>0.7192982456140351</v>
      </c>
      <c r="V38" s="174">
        <f>((1-V$37)*$D$31-$B38)/(((1-V$37)*$D$31-$B38)+$B38-$D$33)</f>
        <v>0.7142857142857143</v>
      </c>
      <c r="W38" s="174">
        <f t="shared" si="11"/>
        <v>0.70909090909090911</v>
      </c>
      <c r="X38" s="174">
        <f t="shared" ref="V38:AK53" si="12">((1-X$37)*$D$31-$B38)/(((1-X$37)*$D$31-$B38)+$B38-$D$33)</f>
        <v>0.70370370370370372</v>
      </c>
      <c r="Y38" s="174">
        <f t="shared" si="12"/>
        <v>0.69811320754716977</v>
      </c>
      <c r="Z38" s="174">
        <f t="shared" si="12"/>
        <v>0.69230769230769229</v>
      </c>
      <c r="AA38" s="174">
        <f t="shared" si="12"/>
        <v>0.68627450980392157</v>
      </c>
      <c r="AB38" s="174">
        <f t="shared" si="12"/>
        <v>0.68</v>
      </c>
      <c r="AC38" s="174">
        <f t="shared" si="12"/>
        <v>0.67346938775510201</v>
      </c>
      <c r="AD38" s="174">
        <f t="shared" si="12"/>
        <v>0.66666666666666663</v>
      </c>
      <c r="AE38" s="174">
        <f t="shared" si="12"/>
        <v>0.65957446808510634</v>
      </c>
      <c r="AF38" s="174">
        <f t="shared" si="12"/>
        <v>0.65217391304347827</v>
      </c>
      <c r="AG38" s="174">
        <f t="shared" si="12"/>
        <v>0.64444444444444449</v>
      </c>
      <c r="AH38" s="174">
        <f t="shared" si="12"/>
        <v>0.63636363636363624</v>
      </c>
      <c r="AI38" s="174">
        <f t="shared" si="12"/>
        <v>0.62790697674418594</v>
      </c>
      <c r="AJ38" s="174">
        <f t="shared" si="12"/>
        <v>0.61904761904761896</v>
      </c>
      <c r="AK38" s="174">
        <f t="shared" si="12"/>
        <v>0.6097560975609756</v>
      </c>
      <c r="AL38" s="174">
        <f t="shared" ref="AL38:AR53" si="13">((1-AL$37)*$D$31-$B38)/(((1-AL$37)*$D$31-$B38)+$B38-$D$33)</f>
        <v>0.6</v>
      </c>
      <c r="AM38" s="174">
        <f t="shared" si="13"/>
        <v>0.58974358974358976</v>
      </c>
      <c r="AN38" s="174">
        <f t="shared" si="13"/>
        <v>0.57894736842105265</v>
      </c>
      <c r="AO38" s="174">
        <f t="shared" si="13"/>
        <v>0.56756756756756754</v>
      </c>
      <c r="AP38" s="174">
        <f t="shared" si="13"/>
        <v>0.55555555555555558</v>
      </c>
      <c r="AQ38" s="174">
        <f t="shared" si="13"/>
        <v>0.54285714285714304</v>
      </c>
      <c r="AR38" s="175">
        <f t="shared" si="13"/>
        <v>0.52941176470588247</v>
      </c>
      <c r="AS38" s="67"/>
      <c r="AT38" s="67"/>
      <c r="AU38" s="67"/>
      <c r="AV38" s="67"/>
      <c r="AW38" s="67"/>
      <c r="AX38" s="67"/>
    </row>
    <row r="39" spans="1:50" hidden="1" x14ac:dyDescent="0.3">
      <c r="A39" s="210"/>
      <c r="B39" s="176">
        <v>101</v>
      </c>
      <c r="C39" s="174">
        <f t="shared" ref="C39:R54" si="14">((1-C$37)*$D$31-$B39)/(((1-C$37)*$D$31-$B39)+$B39-$D$33)</f>
        <v>0.78133333333333332</v>
      </c>
      <c r="D39" s="174">
        <f t="shared" si="14"/>
        <v>0.77837837837837842</v>
      </c>
      <c r="E39" s="174">
        <f t="shared" si="14"/>
        <v>0.77534246575342469</v>
      </c>
      <c r="F39" s="174">
        <f t="shared" si="14"/>
        <v>0.77222222222222225</v>
      </c>
      <c r="G39" s="174">
        <f t="shared" si="14"/>
        <v>0.76901408450704223</v>
      </c>
      <c r="H39" s="174">
        <f t="shared" si="14"/>
        <v>0.76571428571428568</v>
      </c>
      <c r="I39" s="174">
        <f t="shared" si="14"/>
        <v>0.76231884057971011</v>
      </c>
      <c r="J39" s="174">
        <f t="shared" si="14"/>
        <v>0.75882352941176467</v>
      </c>
      <c r="K39" s="174">
        <f t="shared" si="14"/>
        <v>0.75522388059701495</v>
      </c>
      <c r="L39" s="174">
        <f t="shared" si="14"/>
        <v>0.75151515151515147</v>
      </c>
      <c r="M39" s="174">
        <f t="shared" si="14"/>
        <v>0.74769230769230766</v>
      </c>
      <c r="N39" s="174">
        <f t="shared" si="14"/>
        <v>0.74375000000000002</v>
      </c>
      <c r="O39" s="174">
        <f t="shared" si="14"/>
        <v>0.73968253968253972</v>
      </c>
      <c r="P39" s="174">
        <f t="shared" si="14"/>
        <v>0.73548387096774193</v>
      </c>
      <c r="Q39" s="174">
        <f t="shared" si="14"/>
        <v>0.73114754098360657</v>
      </c>
      <c r="R39" s="174">
        <f t="shared" si="14"/>
        <v>0.72666666666666668</v>
      </c>
      <c r="S39" s="174">
        <f t="shared" si="11"/>
        <v>0.7220338983050848</v>
      </c>
      <c r="T39" s="174">
        <f t="shared" si="11"/>
        <v>0.71724137931034493</v>
      </c>
      <c r="U39" s="174">
        <f t="shared" si="11"/>
        <v>0.71228070175438596</v>
      </c>
      <c r="V39" s="174">
        <f t="shared" si="11"/>
        <v>0.70714285714285718</v>
      </c>
      <c r="W39" s="174">
        <f t="shared" si="11"/>
        <v>0.70181818181818179</v>
      </c>
      <c r="X39" s="174">
        <f t="shared" si="12"/>
        <v>0.6962962962962963</v>
      </c>
      <c r="Y39" s="174">
        <f t="shared" si="12"/>
        <v>0.69056603773584901</v>
      </c>
      <c r="Z39" s="174">
        <f t="shared" si="12"/>
        <v>0.68461538461538463</v>
      </c>
      <c r="AA39" s="174">
        <f t="shared" si="12"/>
        <v>0.67843137254901964</v>
      </c>
      <c r="AB39" s="174">
        <f t="shared" si="12"/>
        <v>0.67200000000000004</v>
      </c>
      <c r="AC39" s="174">
        <f t="shared" si="12"/>
        <v>0.66530612244897958</v>
      </c>
      <c r="AD39" s="174">
        <f t="shared" si="12"/>
        <v>0.65833333333333333</v>
      </c>
      <c r="AE39" s="174">
        <f t="shared" si="12"/>
        <v>0.65106382978723409</v>
      </c>
      <c r="AF39" s="174">
        <f t="shared" si="12"/>
        <v>0.64347826086956517</v>
      </c>
      <c r="AG39" s="174">
        <f t="shared" si="12"/>
        <v>0.63555555555555554</v>
      </c>
      <c r="AH39" s="174">
        <f t="shared" si="12"/>
        <v>0.6272727272727272</v>
      </c>
      <c r="AI39" s="174">
        <f t="shared" si="12"/>
        <v>0.61860465116279062</v>
      </c>
      <c r="AJ39" s="174">
        <f t="shared" si="12"/>
        <v>0.60952380952380947</v>
      </c>
      <c r="AK39" s="174">
        <f t="shared" si="12"/>
        <v>0.6</v>
      </c>
      <c r="AL39" s="174">
        <f t="shared" si="13"/>
        <v>0.59</v>
      </c>
      <c r="AM39" s="174">
        <f t="shared" si="13"/>
        <v>0.57948717948717954</v>
      </c>
      <c r="AN39" s="174">
        <f t="shared" si="13"/>
        <v>0.56842105263157894</v>
      </c>
      <c r="AO39" s="174">
        <f t="shared" si="13"/>
        <v>0.55675675675675673</v>
      </c>
      <c r="AP39" s="174">
        <f t="shared" si="13"/>
        <v>0.5444444444444444</v>
      </c>
      <c r="AQ39" s="174">
        <f t="shared" si="13"/>
        <v>0.53142857142857158</v>
      </c>
      <c r="AR39" s="175">
        <f t="shared" si="13"/>
        <v>0.51764705882352957</v>
      </c>
      <c r="AS39" s="67"/>
      <c r="AT39" s="67"/>
      <c r="AU39" s="67"/>
      <c r="AV39" s="67"/>
      <c r="AW39" s="67"/>
      <c r="AX39" s="67"/>
    </row>
    <row r="40" spans="1:50" hidden="1" x14ac:dyDescent="0.3">
      <c r="A40" s="210"/>
      <c r="B40" s="176">
        <v>102</v>
      </c>
      <c r="C40" s="174">
        <f t="shared" si="14"/>
        <v>0.77600000000000002</v>
      </c>
      <c r="D40" s="174">
        <f t="shared" si="14"/>
        <v>0.77297297297297296</v>
      </c>
      <c r="E40" s="174">
        <f t="shared" si="14"/>
        <v>0.76986301369863008</v>
      </c>
      <c r="F40" s="174">
        <f t="shared" si="14"/>
        <v>0.76666666666666672</v>
      </c>
      <c r="G40" s="174">
        <f t="shared" si="14"/>
        <v>0.76338028169014083</v>
      </c>
      <c r="H40" s="174">
        <f t="shared" si="14"/>
        <v>0.76</v>
      </c>
      <c r="I40" s="174">
        <f t="shared" si="14"/>
        <v>0.75652173913043474</v>
      </c>
      <c r="J40" s="174">
        <f t="shared" si="14"/>
        <v>0.75294117647058822</v>
      </c>
      <c r="K40" s="174">
        <f t="shared" si="11"/>
        <v>0.74925373134328355</v>
      </c>
      <c r="L40" s="174">
        <f t="shared" si="11"/>
        <v>0.74545454545454548</v>
      </c>
      <c r="M40" s="174">
        <f t="shared" si="11"/>
        <v>0.74153846153846159</v>
      </c>
      <c r="N40" s="174">
        <f t="shared" si="11"/>
        <v>0.73750000000000004</v>
      </c>
      <c r="O40" s="174">
        <f t="shared" si="11"/>
        <v>0.73333333333333328</v>
      </c>
      <c r="P40" s="174">
        <f t="shared" si="11"/>
        <v>0.7290322580645161</v>
      </c>
      <c r="Q40" s="174">
        <f t="shared" si="11"/>
        <v>0.72459016393442621</v>
      </c>
      <c r="R40" s="174">
        <f t="shared" si="11"/>
        <v>0.72</v>
      </c>
      <c r="S40" s="174">
        <f t="shared" si="11"/>
        <v>0.71525423728813564</v>
      </c>
      <c r="T40" s="174">
        <f t="shared" si="11"/>
        <v>0.71034482758620698</v>
      </c>
      <c r="U40" s="174">
        <f t="shared" si="11"/>
        <v>0.70526315789473681</v>
      </c>
      <c r="V40" s="174">
        <f t="shared" si="12"/>
        <v>0.7</v>
      </c>
      <c r="W40" s="174">
        <f t="shared" si="12"/>
        <v>0.69454545454545458</v>
      </c>
      <c r="X40" s="174">
        <f t="shared" si="12"/>
        <v>0.68888888888888888</v>
      </c>
      <c r="Y40" s="174">
        <f t="shared" si="12"/>
        <v>0.68301886792452826</v>
      </c>
      <c r="Z40" s="174">
        <f t="shared" si="12"/>
        <v>0.67692307692307696</v>
      </c>
      <c r="AA40" s="174">
        <f t="shared" si="12"/>
        <v>0.6705882352941176</v>
      </c>
      <c r="AB40" s="174">
        <f t="shared" si="12"/>
        <v>0.66400000000000003</v>
      </c>
      <c r="AC40" s="174">
        <f t="shared" si="12"/>
        <v>0.65714285714285714</v>
      </c>
      <c r="AD40" s="174">
        <f t="shared" si="12"/>
        <v>0.65</v>
      </c>
      <c r="AE40" s="174">
        <f t="shared" si="12"/>
        <v>0.64255319148936174</v>
      </c>
      <c r="AF40" s="174">
        <f t="shared" si="12"/>
        <v>0.63478260869565217</v>
      </c>
      <c r="AG40" s="174">
        <f t="shared" si="12"/>
        <v>0.62666666666666671</v>
      </c>
      <c r="AH40" s="174">
        <f t="shared" si="12"/>
        <v>0.61818181818181805</v>
      </c>
      <c r="AI40" s="174">
        <f t="shared" si="12"/>
        <v>0.6093023255813953</v>
      </c>
      <c r="AJ40" s="174">
        <f t="shared" si="12"/>
        <v>0.59999999999999987</v>
      </c>
      <c r="AK40" s="174">
        <f t="shared" si="12"/>
        <v>0.59024390243902436</v>
      </c>
      <c r="AL40" s="174">
        <f t="shared" si="13"/>
        <v>0.57999999999999996</v>
      </c>
      <c r="AM40" s="174">
        <f t="shared" si="13"/>
        <v>0.56923076923076921</v>
      </c>
      <c r="AN40" s="174">
        <f t="shared" si="13"/>
        <v>0.55789473684210522</v>
      </c>
      <c r="AO40" s="174">
        <f t="shared" si="13"/>
        <v>0.54594594594594592</v>
      </c>
      <c r="AP40" s="174">
        <f t="shared" si="13"/>
        <v>0.53333333333333333</v>
      </c>
      <c r="AQ40" s="174">
        <f t="shared" si="13"/>
        <v>0.52000000000000013</v>
      </c>
      <c r="AR40" s="175">
        <f t="shared" si="13"/>
        <v>0.50588235294117667</v>
      </c>
      <c r="AS40" s="67"/>
      <c r="AT40" s="67"/>
      <c r="AU40" s="67"/>
      <c r="AV40" s="67"/>
      <c r="AW40" s="67"/>
      <c r="AX40" s="67"/>
    </row>
    <row r="41" spans="1:50" hidden="1" x14ac:dyDescent="0.3">
      <c r="A41" s="210"/>
      <c r="B41" s="176">
        <v>103</v>
      </c>
      <c r="C41" s="174">
        <f t="shared" si="14"/>
        <v>0.77066666666666672</v>
      </c>
      <c r="D41" s="174">
        <f t="shared" si="14"/>
        <v>0.76756756756756761</v>
      </c>
      <c r="E41" s="174">
        <f t="shared" si="14"/>
        <v>0.76438356164383559</v>
      </c>
      <c r="F41" s="174">
        <f t="shared" si="14"/>
        <v>0.76111111111111107</v>
      </c>
      <c r="G41" s="174">
        <f t="shared" si="14"/>
        <v>0.75774647887323943</v>
      </c>
      <c r="H41" s="174">
        <f t="shared" si="14"/>
        <v>0.75428571428571434</v>
      </c>
      <c r="I41" s="174">
        <f t="shared" si="14"/>
        <v>0.75072463768115938</v>
      </c>
      <c r="J41" s="174">
        <f t="shared" si="14"/>
        <v>0.74705882352941178</v>
      </c>
      <c r="K41" s="174">
        <f t="shared" si="11"/>
        <v>0.74328358208955225</v>
      </c>
      <c r="L41" s="174">
        <f t="shared" si="11"/>
        <v>0.73939393939393938</v>
      </c>
      <c r="M41" s="174">
        <f t="shared" si="11"/>
        <v>0.73538461538461541</v>
      </c>
      <c r="N41" s="174">
        <f t="shared" si="11"/>
        <v>0.73124999999999996</v>
      </c>
      <c r="O41" s="174">
        <f t="shared" si="11"/>
        <v>0.72698412698412695</v>
      </c>
      <c r="P41" s="174">
        <f t="shared" si="11"/>
        <v>0.72258064516129028</v>
      </c>
      <c r="Q41" s="174">
        <f t="shared" si="11"/>
        <v>0.71803278688524586</v>
      </c>
      <c r="R41" s="174">
        <f t="shared" si="11"/>
        <v>0.71333333333333337</v>
      </c>
      <c r="S41" s="174">
        <f t="shared" si="11"/>
        <v>0.70847457627118648</v>
      </c>
      <c r="T41" s="174">
        <f t="shared" si="11"/>
        <v>0.70344827586206904</v>
      </c>
      <c r="U41" s="174">
        <f t="shared" si="11"/>
        <v>0.69824561403508767</v>
      </c>
      <c r="V41" s="174">
        <f t="shared" si="12"/>
        <v>0.69285714285714284</v>
      </c>
      <c r="W41" s="174">
        <f t="shared" si="12"/>
        <v>0.68727272727272726</v>
      </c>
      <c r="X41" s="174">
        <f t="shared" si="12"/>
        <v>0.68148148148148147</v>
      </c>
      <c r="Y41" s="174">
        <f t="shared" si="12"/>
        <v>0.67547169811320751</v>
      </c>
      <c r="Z41" s="174">
        <f t="shared" si="12"/>
        <v>0.66923076923076918</v>
      </c>
      <c r="AA41" s="174">
        <f t="shared" si="12"/>
        <v>0.66274509803921566</v>
      </c>
      <c r="AB41" s="174">
        <f t="shared" si="12"/>
        <v>0.65600000000000003</v>
      </c>
      <c r="AC41" s="174">
        <f t="shared" si="12"/>
        <v>0.6489795918367347</v>
      </c>
      <c r="AD41" s="174">
        <f t="shared" si="12"/>
        <v>0.64166666666666672</v>
      </c>
      <c r="AE41" s="174">
        <f t="shared" si="12"/>
        <v>0.63404255319148939</v>
      </c>
      <c r="AF41" s="174">
        <f t="shared" si="12"/>
        <v>0.62608695652173918</v>
      </c>
      <c r="AG41" s="174">
        <f t="shared" si="12"/>
        <v>0.61777777777777776</v>
      </c>
      <c r="AH41" s="174">
        <f t="shared" si="12"/>
        <v>0.60909090909090902</v>
      </c>
      <c r="AI41" s="174">
        <f t="shared" si="12"/>
        <v>0.59999999999999987</v>
      </c>
      <c r="AJ41" s="174">
        <f t="shared" si="12"/>
        <v>0.59047619047619038</v>
      </c>
      <c r="AK41" s="174">
        <f t="shared" si="12"/>
        <v>0.58048780487804874</v>
      </c>
      <c r="AL41" s="174">
        <f t="shared" si="13"/>
        <v>0.56999999999999995</v>
      </c>
      <c r="AM41" s="174">
        <f t="shared" si="13"/>
        <v>0.55897435897435899</v>
      </c>
      <c r="AN41" s="174">
        <f t="shared" si="13"/>
        <v>0.54736842105263162</v>
      </c>
      <c r="AO41" s="174">
        <f t="shared" si="13"/>
        <v>0.53513513513513511</v>
      </c>
      <c r="AP41" s="174">
        <f t="shared" si="13"/>
        <v>0.52222222222222225</v>
      </c>
      <c r="AQ41" s="174">
        <f t="shared" si="13"/>
        <v>0.50857142857142879</v>
      </c>
      <c r="AR41" s="175">
        <f t="shared" si="13"/>
        <v>0.49411764705882372</v>
      </c>
      <c r="AS41" s="67"/>
      <c r="AT41" s="67"/>
      <c r="AU41" s="67"/>
      <c r="AV41" s="67"/>
      <c r="AW41" s="67"/>
      <c r="AX41" s="67"/>
    </row>
    <row r="42" spans="1:50" hidden="1" x14ac:dyDescent="0.3">
      <c r="A42" s="210"/>
      <c r="B42" s="176">
        <v>104</v>
      </c>
      <c r="C42" s="174">
        <f t="shared" si="14"/>
        <v>0.76533333333333331</v>
      </c>
      <c r="D42" s="174">
        <f t="shared" si="14"/>
        <v>0.76216216216216215</v>
      </c>
      <c r="E42" s="174">
        <f t="shared" si="14"/>
        <v>0.75890410958904109</v>
      </c>
      <c r="F42" s="174">
        <f t="shared" si="14"/>
        <v>0.75555555555555554</v>
      </c>
      <c r="G42" s="174">
        <f t="shared" si="14"/>
        <v>0.75211267605633803</v>
      </c>
      <c r="H42" s="174">
        <f t="shared" si="14"/>
        <v>0.74857142857142855</v>
      </c>
      <c r="I42" s="174">
        <f t="shared" si="14"/>
        <v>0.74492753623188401</v>
      </c>
      <c r="J42" s="174">
        <f t="shared" si="14"/>
        <v>0.74117647058823533</v>
      </c>
      <c r="K42" s="174">
        <f t="shared" si="11"/>
        <v>0.73731343283582085</v>
      </c>
      <c r="L42" s="174">
        <f t="shared" si="11"/>
        <v>0.73333333333333328</v>
      </c>
      <c r="M42" s="174">
        <f t="shared" si="11"/>
        <v>0.72923076923076924</v>
      </c>
      <c r="N42" s="174">
        <f t="shared" si="11"/>
        <v>0.72499999999999998</v>
      </c>
      <c r="O42" s="174">
        <f t="shared" si="11"/>
        <v>0.72063492063492063</v>
      </c>
      <c r="P42" s="174">
        <f t="shared" si="11"/>
        <v>0.71612903225806457</v>
      </c>
      <c r="Q42" s="174">
        <f t="shared" si="11"/>
        <v>0.71147540983606561</v>
      </c>
      <c r="R42" s="174">
        <f t="shared" si="11"/>
        <v>0.70666666666666667</v>
      </c>
      <c r="S42" s="174">
        <f t="shared" si="11"/>
        <v>0.70169491525423733</v>
      </c>
      <c r="T42" s="174">
        <f t="shared" si="11"/>
        <v>0.69655172413793109</v>
      </c>
      <c r="U42" s="174">
        <f t="shared" si="11"/>
        <v>0.69122807017543864</v>
      </c>
      <c r="V42" s="174">
        <f t="shared" si="12"/>
        <v>0.68571428571428572</v>
      </c>
      <c r="W42" s="174">
        <f t="shared" si="12"/>
        <v>0.68</v>
      </c>
      <c r="X42" s="174">
        <f t="shared" si="12"/>
        <v>0.67407407407407405</v>
      </c>
      <c r="Y42" s="174">
        <f t="shared" si="12"/>
        <v>0.66792452830188676</v>
      </c>
      <c r="Z42" s="174">
        <f t="shared" si="12"/>
        <v>0.66153846153846152</v>
      </c>
      <c r="AA42" s="174">
        <f t="shared" si="12"/>
        <v>0.65490196078431373</v>
      </c>
      <c r="AB42" s="174">
        <f t="shared" si="12"/>
        <v>0.64800000000000002</v>
      </c>
      <c r="AC42" s="174">
        <f t="shared" si="12"/>
        <v>0.64081632653061227</v>
      </c>
      <c r="AD42" s="174">
        <f t="shared" si="12"/>
        <v>0.6333333333333333</v>
      </c>
      <c r="AE42" s="174">
        <f t="shared" si="12"/>
        <v>0.62553191489361704</v>
      </c>
      <c r="AF42" s="174">
        <f t="shared" si="12"/>
        <v>0.61739130434782608</v>
      </c>
      <c r="AG42" s="174">
        <f t="shared" si="12"/>
        <v>0.60888888888888892</v>
      </c>
      <c r="AH42" s="174">
        <f t="shared" si="12"/>
        <v>0.59999999999999987</v>
      </c>
      <c r="AI42" s="174">
        <f t="shared" si="12"/>
        <v>0.59069767441860455</v>
      </c>
      <c r="AJ42" s="174">
        <f t="shared" si="12"/>
        <v>0.58095238095238089</v>
      </c>
      <c r="AK42" s="174">
        <f t="shared" ref="AJ42:AR57" si="15">((1-AK$37)*$D$31-$B42)/(((1-AK$37)*$D$31-$B42)+$B42-$D$33)</f>
        <v>0.57073170731707312</v>
      </c>
      <c r="AL42" s="174">
        <f t="shared" si="13"/>
        <v>0.56000000000000005</v>
      </c>
      <c r="AM42" s="174">
        <f t="shared" si="13"/>
        <v>0.54871794871794877</v>
      </c>
      <c r="AN42" s="174">
        <f t="shared" si="13"/>
        <v>0.5368421052631579</v>
      </c>
      <c r="AO42" s="174">
        <f t="shared" si="13"/>
        <v>0.5243243243243243</v>
      </c>
      <c r="AP42" s="174">
        <f t="shared" si="13"/>
        <v>0.51111111111111107</v>
      </c>
      <c r="AQ42" s="174">
        <f t="shared" si="13"/>
        <v>0.49714285714285733</v>
      </c>
      <c r="AR42" s="175">
        <f t="shared" si="13"/>
        <v>0.48235294117647076</v>
      </c>
      <c r="AS42" s="67"/>
      <c r="AT42" s="67"/>
      <c r="AU42" s="67"/>
      <c r="AV42" s="67"/>
      <c r="AW42" s="67"/>
      <c r="AX42" s="67"/>
    </row>
    <row r="43" spans="1:50" hidden="1" x14ac:dyDescent="0.3">
      <c r="A43" s="210"/>
      <c r="B43" s="176">
        <v>105</v>
      </c>
      <c r="C43" s="174">
        <f t="shared" si="14"/>
        <v>0.76</v>
      </c>
      <c r="D43" s="174">
        <f t="shared" si="14"/>
        <v>0.7567567567567568</v>
      </c>
      <c r="E43" s="174">
        <f t="shared" si="14"/>
        <v>0.75342465753424659</v>
      </c>
      <c r="F43" s="174">
        <f t="shared" si="14"/>
        <v>0.75</v>
      </c>
      <c r="G43" s="174">
        <f t="shared" si="14"/>
        <v>0.74647887323943662</v>
      </c>
      <c r="H43" s="174">
        <f t="shared" si="14"/>
        <v>0.74285714285714288</v>
      </c>
      <c r="I43" s="174">
        <f t="shared" si="14"/>
        <v>0.73913043478260865</v>
      </c>
      <c r="J43" s="174">
        <f t="shared" si="14"/>
        <v>0.73529411764705888</v>
      </c>
      <c r="K43" s="174">
        <f t="shared" si="11"/>
        <v>0.73134328358208955</v>
      </c>
      <c r="L43" s="174">
        <f t="shared" si="11"/>
        <v>0.72727272727272729</v>
      </c>
      <c r="M43" s="174">
        <f t="shared" si="11"/>
        <v>0.72307692307692306</v>
      </c>
      <c r="N43" s="174">
        <f t="shared" si="11"/>
        <v>0.71875</v>
      </c>
      <c r="O43" s="174">
        <f t="shared" si="11"/>
        <v>0.7142857142857143</v>
      </c>
      <c r="P43" s="174">
        <f t="shared" si="11"/>
        <v>0.70967741935483875</v>
      </c>
      <c r="Q43" s="174">
        <f t="shared" si="11"/>
        <v>0.70491803278688525</v>
      </c>
      <c r="R43" s="174">
        <f t="shared" si="11"/>
        <v>0.7</v>
      </c>
      <c r="S43" s="174">
        <f t="shared" si="11"/>
        <v>0.69491525423728817</v>
      </c>
      <c r="T43" s="174">
        <f t="shared" si="11"/>
        <v>0.68965517241379315</v>
      </c>
      <c r="U43" s="174">
        <f t="shared" si="11"/>
        <v>0.68421052631578949</v>
      </c>
      <c r="V43" s="174">
        <f t="shared" si="12"/>
        <v>0.6785714285714286</v>
      </c>
      <c r="W43" s="174">
        <f t="shared" si="12"/>
        <v>0.67272727272727273</v>
      </c>
      <c r="X43" s="174">
        <f t="shared" si="12"/>
        <v>0.66666666666666663</v>
      </c>
      <c r="Y43" s="174">
        <f t="shared" si="12"/>
        <v>0.660377358490566</v>
      </c>
      <c r="Z43" s="174">
        <f t="shared" si="12"/>
        <v>0.65384615384615385</v>
      </c>
      <c r="AA43" s="174">
        <f t="shared" si="12"/>
        <v>0.6470588235294118</v>
      </c>
      <c r="AB43" s="174">
        <f t="shared" si="12"/>
        <v>0.64</v>
      </c>
      <c r="AC43" s="174">
        <f t="shared" si="12"/>
        <v>0.63265306122448983</v>
      </c>
      <c r="AD43" s="174">
        <f t="shared" si="12"/>
        <v>0.625</v>
      </c>
      <c r="AE43" s="174">
        <f t="shared" si="12"/>
        <v>0.61702127659574468</v>
      </c>
      <c r="AF43" s="174">
        <f t="shared" si="12"/>
        <v>0.60869565217391308</v>
      </c>
      <c r="AG43" s="174">
        <f t="shared" si="12"/>
        <v>0.6</v>
      </c>
      <c r="AH43" s="174">
        <f t="shared" si="12"/>
        <v>0.59090909090909083</v>
      </c>
      <c r="AI43" s="174">
        <f t="shared" si="12"/>
        <v>0.58139534883720922</v>
      </c>
      <c r="AJ43" s="174">
        <f t="shared" si="15"/>
        <v>0.57142857142857129</v>
      </c>
      <c r="AK43" s="174">
        <f t="shared" si="15"/>
        <v>0.56097560975609762</v>
      </c>
      <c r="AL43" s="174">
        <f t="shared" si="13"/>
        <v>0.55000000000000004</v>
      </c>
      <c r="AM43" s="174">
        <f t="shared" si="13"/>
        <v>0.53846153846153844</v>
      </c>
      <c r="AN43" s="174">
        <f t="shared" si="13"/>
        <v>0.52631578947368418</v>
      </c>
      <c r="AO43" s="174">
        <f t="shared" si="13"/>
        <v>0.51351351351351349</v>
      </c>
      <c r="AP43" s="174">
        <f t="shared" si="13"/>
        <v>0.5</v>
      </c>
      <c r="AQ43" s="174">
        <f t="shared" si="13"/>
        <v>0.48571428571428588</v>
      </c>
      <c r="AR43" s="175">
        <f t="shared" si="13"/>
        <v>0.47058823529411781</v>
      </c>
      <c r="AS43" s="67"/>
      <c r="AT43" s="67"/>
      <c r="AU43" s="67"/>
      <c r="AV43" s="67"/>
      <c r="AW43" s="67"/>
      <c r="AX43" s="67"/>
    </row>
    <row r="44" spans="1:50" hidden="1" x14ac:dyDescent="0.3">
      <c r="A44" s="210"/>
      <c r="B44" s="176">
        <v>106</v>
      </c>
      <c r="C44" s="174">
        <f t="shared" si="14"/>
        <v>0.75466666666666671</v>
      </c>
      <c r="D44" s="174">
        <f t="shared" si="14"/>
        <v>0.75135135135135134</v>
      </c>
      <c r="E44" s="174">
        <f t="shared" si="14"/>
        <v>0.74794520547945209</v>
      </c>
      <c r="F44" s="174">
        <f t="shared" si="14"/>
        <v>0.74444444444444446</v>
      </c>
      <c r="G44" s="174">
        <f t="shared" si="14"/>
        <v>0.74084507042253522</v>
      </c>
      <c r="H44" s="174">
        <f t="shared" si="14"/>
        <v>0.7371428571428571</v>
      </c>
      <c r="I44" s="174">
        <f t="shared" si="14"/>
        <v>0.73333333333333328</v>
      </c>
      <c r="J44" s="174">
        <f t="shared" si="14"/>
        <v>0.72941176470588232</v>
      </c>
      <c r="K44" s="174">
        <f t="shared" si="11"/>
        <v>0.72537313432835826</v>
      </c>
      <c r="L44" s="174">
        <f t="shared" si="11"/>
        <v>0.72121212121212119</v>
      </c>
      <c r="M44" s="174">
        <f t="shared" si="11"/>
        <v>0.71692307692307689</v>
      </c>
      <c r="N44" s="174">
        <f t="shared" si="11"/>
        <v>0.71250000000000002</v>
      </c>
      <c r="O44" s="174">
        <f t="shared" si="11"/>
        <v>0.70793650793650797</v>
      </c>
      <c r="P44" s="174">
        <f t="shared" si="11"/>
        <v>0.70322580645161292</v>
      </c>
      <c r="Q44" s="174">
        <f t="shared" si="11"/>
        <v>0.69836065573770489</v>
      </c>
      <c r="R44" s="174">
        <f t="shared" si="11"/>
        <v>0.69333333333333336</v>
      </c>
      <c r="S44" s="174">
        <f t="shared" si="11"/>
        <v>0.68813559322033901</v>
      </c>
      <c r="T44" s="174">
        <f t="shared" si="11"/>
        <v>0.6827586206896552</v>
      </c>
      <c r="U44" s="174">
        <f t="shared" si="11"/>
        <v>0.67719298245614035</v>
      </c>
      <c r="V44" s="174">
        <f t="shared" si="12"/>
        <v>0.67142857142857137</v>
      </c>
      <c r="W44" s="174">
        <f t="shared" si="12"/>
        <v>0.66545454545454541</v>
      </c>
      <c r="X44" s="174">
        <f t="shared" si="12"/>
        <v>0.65925925925925921</v>
      </c>
      <c r="Y44" s="174">
        <f t="shared" si="12"/>
        <v>0.65283018867924525</v>
      </c>
      <c r="Z44" s="174">
        <f t="shared" si="12"/>
        <v>0.64615384615384619</v>
      </c>
      <c r="AA44" s="174">
        <f t="shared" si="12"/>
        <v>0.63921568627450975</v>
      </c>
      <c r="AB44" s="174">
        <f t="shared" si="12"/>
        <v>0.63200000000000001</v>
      </c>
      <c r="AC44" s="174">
        <f t="shared" si="12"/>
        <v>0.6244897959183674</v>
      </c>
      <c r="AD44" s="174">
        <f t="shared" si="12"/>
        <v>0.6166666666666667</v>
      </c>
      <c r="AE44" s="174">
        <f t="shared" si="12"/>
        <v>0.60851063829787233</v>
      </c>
      <c r="AF44" s="174">
        <f t="shared" si="12"/>
        <v>0.6</v>
      </c>
      <c r="AG44" s="174">
        <f t="shared" si="12"/>
        <v>0.59111111111111114</v>
      </c>
      <c r="AH44" s="174">
        <f t="shared" si="12"/>
        <v>0.58181818181818168</v>
      </c>
      <c r="AI44" s="174">
        <f t="shared" si="12"/>
        <v>0.57209302325581379</v>
      </c>
      <c r="AJ44" s="174">
        <f t="shared" si="15"/>
        <v>0.5619047619047618</v>
      </c>
      <c r="AK44" s="174">
        <f t="shared" si="15"/>
        <v>0.551219512195122</v>
      </c>
      <c r="AL44" s="174">
        <f t="shared" si="13"/>
        <v>0.54</v>
      </c>
      <c r="AM44" s="174">
        <f t="shared" si="13"/>
        <v>0.52820512820512822</v>
      </c>
      <c r="AN44" s="174">
        <f t="shared" si="13"/>
        <v>0.51578947368421058</v>
      </c>
      <c r="AO44" s="174">
        <f t="shared" si="13"/>
        <v>0.50270270270270268</v>
      </c>
      <c r="AP44" s="174">
        <f t="shared" si="13"/>
        <v>0.48888888888888887</v>
      </c>
      <c r="AQ44" s="174">
        <f t="shared" si="13"/>
        <v>0.47428571428571448</v>
      </c>
      <c r="AR44" s="175">
        <f t="shared" si="13"/>
        <v>0.45882352941176491</v>
      </c>
      <c r="AS44" s="67"/>
      <c r="AT44" s="67"/>
      <c r="AU44" s="67"/>
      <c r="AV44" s="67"/>
      <c r="AW44" s="67"/>
      <c r="AX44" s="67"/>
    </row>
    <row r="45" spans="1:50" hidden="1" x14ac:dyDescent="0.3">
      <c r="A45" s="210"/>
      <c r="B45" s="176">
        <v>107</v>
      </c>
      <c r="C45" s="174">
        <f t="shared" si="14"/>
        <v>0.7493333333333333</v>
      </c>
      <c r="D45" s="174">
        <f t="shared" si="14"/>
        <v>0.74594594594594599</v>
      </c>
      <c r="E45" s="174">
        <f t="shared" si="14"/>
        <v>0.74246575342465748</v>
      </c>
      <c r="F45" s="174">
        <f t="shared" si="14"/>
        <v>0.73888888888888893</v>
      </c>
      <c r="G45" s="174">
        <f t="shared" si="14"/>
        <v>0.73521126760563382</v>
      </c>
      <c r="H45" s="174">
        <f t="shared" si="14"/>
        <v>0.73142857142857143</v>
      </c>
      <c r="I45" s="174">
        <f t="shared" si="14"/>
        <v>0.72753623188405792</v>
      </c>
      <c r="J45" s="174">
        <f t="shared" si="14"/>
        <v>0.72352941176470587</v>
      </c>
      <c r="K45" s="174">
        <f t="shared" si="11"/>
        <v>0.71940298507462686</v>
      </c>
      <c r="L45" s="174">
        <f t="shared" si="11"/>
        <v>0.7151515151515152</v>
      </c>
      <c r="M45" s="174">
        <f t="shared" si="11"/>
        <v>0.71076923076923082</v>
      </c>
      <c r="N45" s="174">
        <f t="shared" si="11"/>
        <v>0.70625000000000004</v>
      </c>
      <c r="O45" s="174">
        <f t="shared" si="11"/>
        <v>0.70158730158730154</v>
      </c>
      <c r="P45" s="174">
        <f t="shared" si="11"/>
        <v>0.6967741935483871</v>
      </c>
      <c r="Q45" s="174">
        <f t="shared" si="11"/>
        <v>0.69180327868852454</v>
      </c>
      <c r="R45" s="174">
        <f t="shared" si="11"/>
        <v>0.68666666666666665</v>
      </c>
      <c r="S45" s="174">
        <f t="shared" si="11"/>
        <v>0.68135593220338986</v>
      </c>
      <c r="T45" s="174">
        <f t="shared" si="11"/>
        <v>0.67586206896551726</v>
      </c>
      <c r="U45" s="174">
        <f t="shared" si="11"/>
        <v>0.6701754385964912</v>
      </c>
      <c r="V45" s="174">
        <f t="shared" si="12"/>
        <v>0.66428571428571426</v>
      </c>
      <c r="W45" s="174">
        <f t="shared" si="12"/>
        <v>0.6581818181818182</v>
      </c>
      <c r="X45" s="174">
        <f t="shared" si="12"/>
        <v>0.6518518518518519</v>
      </c>
      <c r="Y45" s="174">
        <f t="shared" si="12"/>
        <v>0.6452830188679245</v>
      </c>
      <c r="Z45" s="174">
        <f t="shared" si="12"/>
        <v>0.63846153846153841</v>
      </c>
      <c r="AA45" s="174">
        <f t="shared" si="12"/>
        <v>0.63137254901960782</v>
      </c>
      <c r="AB45" s="174">
        <f t="shared" si="12"/>
        <v>0.624</v>
      </c>
      <c r="AC45" s="174">
        <f t="shared" si="12"/>
        <v>0.61632653061224485</v>
      </c>
      <c r="AD45" s="174">
        <f t="shared" si="12"/>
        <v>0.60833333333333328</v>
      </c>
      <c r="AE45" s="174">
        <f t="shared" si="12"/>
        <v>0.6</v>
      </c>
      <c r="AF45" s="174">
        <f t="shared" si="12"/>
        <v>0.59130434782608698</v>
      </c>
      <c r="AG45" s="174">
        <f t="shared" si="12"/>
        <v>0.5822222222222222</v>
      </c>
      <c r="AH45" s="174">
        <f t="shared" si="12"/>
        <v>0.57272727272727264</v>
      </c>
      <c r="AI45" s="174">
        <f t="shared" si="12"/>
        <v>0.56279069767441847</v>
      </c>
      <c r="AJ45" s="174">
        <f t="shared" si="15"/>
        <v>0.55238095238095231</v>
      </c>
      <c r="AK45" s="174">
        <f t="shared" si="15"/>
        <v>0.54146341463414638</v>
      </c>
      <c r="AL45" s="174">
        <f t="shared" si="13"/>
        <v>0.53</v>
      </c>
      <c r="AM45" s="174">
        <f t="shared" si="13"/>
        <v>0.517948717948718</v>
      </c>
      <c r="AN45" s="174">
        <f t="shared" si="13"/>
        <v>0.50526315789473686</v>
      </c>
      <c r="AO45" s="174">
        <f t="shared" si="13"/>
        <v>0.49189189189189192</v>
      </c>
      <c r="AP45" s="174">
        <f t="shared" si="13"/>
        <v>0.4777777777777778</v>
      </c>
      <c r="AQ45" s="174">
        <f t="shared" si="13"/>
        <v>0.46285714285714302</v>
      </c>
      <c r="AR45" s="175">
        <f t="shared" si="13"/>
        <v>0.44705882352941195</v>
      </c>
      <c r="AS45" s="67"/>
      <c r="AT45" s="67"/>
      <c r="AU45" s="67"/>
      <c r="AV45" s="67"/>
      <c r="AW45" s="67"/>
      <c r="AX45" s="67"/>
    </row>
    <row r="46" spans="1:50" hidden="1" x14ac:dyDescent="0.3">
      <c r="A46" s="210"/>
      <c r="B46" s="176">
        <v>108</v>
      </c>
      <c r="C46" s="174">
        <f t="shared" si="14"/>
        <v>0.74399999999999999</v>
      </c>
      <c r="D46" s="174">
        <f t="shared" si="14"/>
        <v>0.74054054054054053</v>
      </c>
      <c r="E46" s="174">
        <f t="shared" si="14"/>
        <v>0.73698630136986298</v>
      </c>
      <c r="F46" s="174">
        <f t="shared" si="14"/>
        <v>0.73333333333333328</v>
      </c>
      <c r="G46" s="174">
        <f t="shared" si="14"/>
        <v>0.72957746478873242</v>
      </c>
      <c r="H46" s="174">
        <f t="shared" si="14"/>
        <v>0.72571428571428576</v>
      </c>
      <c r="I46" s="174">
        <f t="shared" si="14"/>
        <v>0.72173913043478255</v>
      </c>
      <c r="J46" s="174">
        <f t="shared" si="14"/>
        <v>0.71764705882352942</v>
      </c>
      <c r="K46" s="174">
        <f t="shared" si="11"/>
        <v>0.71343283582089556</v>
      </c>
      <c r="L46" s="174">
        <f t="shared" si="11"/>
        <v>0.70909090909090911</v>
      </c>
      <c r="M46" s="174">
        <f t="shared" si="11"/>
        <v>0.70461538461538464</v>
      </c>
      <c r="N46" s="174">
        <f t="shared" si="11"/>
        <v>0.7</v>
      </c>
      <c r="O46" s="174">
        <f t="shared" si="11"/>
        <v>0.69523809523809521</v>
      </c>
      <c r="P46" s="174">
        <f t="shared" si="11"/>
        <v>0.69032258064516128</v>
      </c>
      <c r="Q46" s="174">
        <f t="shared" si="11"/>
        <v>0.68524590163934429</v>
      </c>
      <c r="R46" s="174">
        <f t="shared" si="11"/>
        <v>0.68</v>
      </c>
      <c r="S46" s="174">
        <f t="shared" si="11"/>
        <v>0.6745762711864407</v>
      </c>
      <c r="T46" s="174">
        <f t="shared" si="11"/>
        <v>0.66896551724137943</v>
      </c>
      <c r="U46" s="174">
        <f t="shared" si="11"/>
        <v>0.66315789473684206</v>
      </c>
      <c r="V46" s="174">
        <f t="shared" si="12"/>
        <v>0.65714285714285714</v>
      </c>
      <c r="W46" s="174">
        <f t="shared" si="12"/>
        <v>0.65090909090909088</v>
      </c>
      <c r="X46" s="174">
        <f t="shared" si="12"/>
        <v>0.64444444444444449</v>
      </c>
      <c r="Y46" s="174">
        <f t="shared" si="12"/>
        <v>0.63773584905660374</v>
      </c>
      <c r="Z46" s="174">
        <f t="shared" si="12"/>
        <v>0.63076923076923075</v>
      </c>
      <c r="AA46" s="174">
        <f t="shared" si="12"/>
        <v>0.62352941176470589</v>
      </c>
      <c r="AB46" s="174">
        <f t="shared" si="12"/>
        <v>0.61599999999999999</v>
      </c>
      <c r="AC46" s="174">
        <f t="shared" si="12"/>
        <v>0.60816326530612241</v>
      </c>
      <c r="AD46" s="174">
        <f t="shared" si="12"/>
        <v>0.6</v>
      </c>
      <c r="AE46" s="174">
        <f t="shared" si="12"/>
        <v>0.59148936170212763</v>
      </c>
      <c r="AF46" s="174">
        <f t="shared" si="12"/>
        <v>0.58260869565217388</v>
      </c>
      <c r="AG46" s="174">
        <f t="shared" si="12"/>
        <v>0.57333333333333336</v>
      </c>
      <c r="AH46" s="174">
        <f t="shared" si="12"/>
        <v>0.56363636363636349</v>
      </c>
      <c r="AI46" s="174">
        <f t="shared" si="12"/>
        <v>0.55348837209302315</v>
      </c>
      <c r="AJ46" s="174">
        <f t="shared" si="15"/>
        <v>0.5428571428571427</v>
      </c>
      <c r="AK46" s="174">
        <f t="shared" si="15"/>
        <v>0.53170731707317076</v>
      </c>
      <c r="AL46" s="174">
        <f t="shared" si="13"/>
        <v>0.52</v>
      </c>
      <c r="AM46" s="174">
        <f t="shared" si="13"/>
        <v>0.50769230769230766</v>
      </c>
      <c r="AN46" s="174">
        <f t="shared" si="13"/>
        <v>0.49473684210526314</v>
      </c>
      <c r="AO46" s="174">
        <f t="shared" si="13"/>
        <v>0.48108108108108111</v>
      </c>
      <c r="AP46" s="174">
        <f t="shared" si="13"/>
        <v>0.46666666666666667</v>
      </c>
      <c r="AQ46" s="174">
        <f t="shared" si="13"/>
        <v>0.45142857142857162</v>
      </c>
      <c r="AR46" s="175">
        <f t="shared" si="13"/>
        <v>0.435294117647059</v>
      </c>
      <c r="AS46" s="67"/>
      <c r="AT46" s="67"/>
      <c r="AU46" s="67"/>
      <c r="AV46" s="67"/>
      <c r="AW46" s="67"/>
      <c r="AX46" s="67"/>
    </row>
    <row r="47" spans="1:50" hidden="1" x14ac:dyDescent="0.3">
      <c r="A47" s="210"/>
      <c r="B47" s="176">
        <v>109</v>
      </c>
      <c r="C47" s="174">
        <f t="shared" si="14"/>
        <v>0.73866666666666669</v>
      </c>
      <c r="D47" s="174">
        <f t="shared" si="14"/>
        <v>0.73513513513513518</v>
      </c>
      <c r="E47" s="174">
        <f t="shared" si="14"/>
        <v>0.73150684931506849</v>
      </c>
      <c r="F47" s="174">
        <f t="shared" si="14"/>
        <v>0.72777777777777775</v>
      </c>
      <c r="G47" s="174">
        <f t="shared" si="14"/>
        <v>0.72394366197183102</v>
      </c>
      <c r="H47" s="174">
        <f t="shared" si="14"/>
        <v>0.72</v>
      </c>
      <c r="I47" s="174">
        <f t="shared" si="14"/>
        <v>0.71594202898550718</v>
      </c>
      <c r="J47" s="174">
        <f t="shared" si="14"/>
        <v>0.71176470588235297</v>
      </c>
      <c r="K47" s="174">
        <f t="shared" si="11"/>
        <v>0.70746268656716416</v>
      </c>
      <c r="L47" s="174">
        <f t="shared" si="11"/>
        <v>0.70303030303030301</v>
      </c>
      <c r="M47" s="174">
        <f t="shared" si="11"/>
        <v>0.69846153846153847</v>
      </c>
      <c r="N47" s="174">
        <f t="shared" si="11"/>
        <v>0.69374999999999998</v>
      </c>
      <c r="O47" s="174">
        <f t="shared" si="11"/>
        <v>0.68888888888888888</v>
      </c>
      <c r="P47" s="174">
        <f t="shared" si="11"/>
        <v>0.68387096774193545</v>
      </c>
      <c r="Q47" s="174">
        <f t="shared" si="11"/>
        <v>0.67868852459016393</v>
      </c>
      <c r="R47" s="174">
        <f t="shared" si="11"/>
        <v>0.67333333333333334</v>
      </c>
      <c r="S47" s="174">
        <f t="shared" si="11"/>
        <v>0.66779661016949154</v>
      </c>
      <c r="T47" s="174">
        <f t="shared" si="11"/>
        <v>0.66206896551724148</v>
      </c>
      <c r="U47" s="174">
        <f t="shared" si="11"/>
        <v>0.65614035087719302</v>
      </c>
      <c r="V47" s="174">
        <f t="shared" si="12"/>
        <v>0.65</v>
      </c>
      <c r="W47" s="174">
        <f t="shared" si="12"/>
        <v>0.64363636363636367</v>
      </c>
      <c r="X47" s="174">
        <f t="shared" si="12"/>
        <v>0.63703703703703707</v>
      </c>
      <c r="Y47" s="174">
        <f t="shared" si="12"/>
        <v>0.63018867924528299</v>
      </c>
      <c r="Z47" s="174">
        <f t="shared" si="12"/>
        <v>0.62307692307692308</v>
      </c>
      <c r="AA47" s="174">
        <f t="shared" si="12"/>
        <v>0.61568627450980395</v>
      </c>
      <c r="AB47" s="174">
        <f t="shared" si="12"/>
        <v>0.60799999999999998</v>
      </c>
      <c r="AC47" s="174">
        <f t="shared" si="12"/>
        <v>0.6</v>
      </c>
      <c r="AD47" s="174">
        <f t="shared" si="12"/>
        <v>0.59166666666666667</v>
      </c>
      <c r="AE47" s="174">
        <f t="shared" si="12"/>
        <v>0.58297872340425527</v>
      </c>
      <c r="AF47" s="174">
        <f t="shared" si="12"/>
        <v>0.57391304347826089</v>
      </c>
      <c r="AG47" s="174">
        <f t="shared" si="12"/>
        <v>0.56444444444444442</v>
      </c>
      <c r="AH47" s="174">
        <f t="shared" si="12"/>
        <v>0.55454545454545445</v>
      </c>
      <c r="AI47" s="174">
        <f t="shared" si="12"/>
        <v>0.54418604651162783</v>
      </c>
      <c r="AJ47" s="174">
        <f t="shared" si="15"/>
        <v>0.53333333333333321</v>
      </c>
      <c r="AK47" s="174">
        <f t="shared" si="15"/>
        <v>0.52195121951219514</v>
      </c>
      <c r="AL47" s="174">
        <f t="shared" si="13"/>
        <v>0.51</v>
      </c>
      <c r="AM47" s="174">
        <f t="shared" si="13"/>
        <v>0.49743589743589745</v>
      </c>
      <c r="AN47" s="174">
        <f t="shared" si="13"/>
        <v>0.48421052631578948</v>
      </c>
      <c r="AO47" s="174">
        <f t="shared" si="13"/>
        <v>0.4702702702702703</v>
      </c>
      <c r="AP47" s="174">
        <f t="shared" si="13"/>
        <v>0.45555555555555555</v>
      </c>
      <c r="AQ47" s="174">
        <f t="shared" si="13"/>
        <v>0.44000000000000017</v>
      </c>
      <c r="AR47" s="175">
        <f t="shared" si="13"/>
        <v>0.4235294117647061</v>
      </c>
      <c r="AS47" s="67"/>
      <c r="AT47" s="67"/>
      <c r="AU47" s="67"/>
      <c r="AV47" s="67"/>
      <c r="AW47" s="67"/>
      <c r="AX47" s="67"/>
    </row>
    <row r="48" spans="1:50" hidden="1" x14ac:dyDescent="0.3">
      <c r="A48" s="210"/>
      <c r="B48" s="176">
        <v>110</v>
      </c>
      <c r="C48" s="174">
        <f t="shared" si="14"/>
        <v>0.73333333333333328</v>
      </c>
      <c r="D48" s="174">
        <f t="shared" si="14"/>
        <v>0.72972972972972971</v>
      </c>
      <c r="E48" s="174">
        <f t="shared" si="14"/>
        <v>0.72602739726027399</v>
      </c>
      <c r="F48" s="174">
        <f t="shared" si="14"/>
        <v>0.72222222222222221</v>
      </c>
      <c r="G48" s="174">
        <f t="shared" si="14"/>
        <v>0.71830985915492962</v>
      </c>
      <c r="H48" s="174">
        <f t="shared" si="14"/>
        <v>0.7142857142857143</v>
      </c>
      <c r="I48" s="174">
        <f t="shared" si="14"/>
        <v>0.71014492753623182</v>
      </c>
      <c r="J48" s="174">
        <f t="shared" si="14"/>
        <v>0.70588235294117652</v>
      </c>
      <c r="K48" s="174">
        <f t="shared" si="11"/>
        <v>0.70149253731343286</v>
      </c>
      <c r="L48" s="174">
        <f t="shared" si="11"/>
        <v>0.69696969696969702</v>
      </c>
      <c r="M48" s="174">
        <f t="shared" si="11"/>
        <v>0.69230769230769229</v>
      </c>
      <c r="N48" s="174">
        <f t="shared" si="11"/>
        <v>0.6875</v>
      </c>
      <c r="O48" s="174">
        <f t="shared" si="11"/>
        <v>0.68253968253968256</v>
      </c>
      <c r="P48" s="174">
        <f t="shared" si="11"/>
        <v>0.67741935483870963</v>
      </c>
      <c r="Q48" s="174">
        <f t="shared" si="11"/>
        <v>0.67213114754098358</v>
      </c>
      <c r="R48" s="174">
        <f t="shared" si="11"/>
        <v>0.66666666666666663</v>
      </c>
      <c r="S48" s="174">
        <f t="shared" si="11"/>
        <v>0.66101694915254239</v>
      </c>
      <c r="T48" s="174">
        <f t="shared" si="11"/>
        <v>0.65517241379310354</v>
      </c>
      <c r="U48" s="174">
        <f t="shared" si="11"/>
        <v>0.64912280701754388</v>
      </c>
      <c r="V48" s="174">
        <f t="shared" si="12"/>
        <v>0.6428571428571429</v>
      </c>
      <c r="W48" s="174">
        <f t="shared" si="12"/>
        <v>0.63636363636363635</v>
      </c>
      <c r="X48" s="174">
        <f t="shared" si="12"/>
        <v>0.62962962962962965</v>
      </c>
      <c r="Y48" s="174">
        <f t="shared" si="12"/>
        <v>0.62264150943396224</v>
      </c>
      <c r="Z48" s="174">
        <f t="shared" si="12"/>
        <v>0.61538461538461542</v>
      </c>
      <c r="AA48" s="174">
        <f t="shared" si="12"/>
        <v>0.60784313725490191</v>
      </c>
      <c r="AB48" s="174">
        <f t="shared" si="12"/>
        <v>0.6</v>
      </c>
      <c r="AC48" s="174">
        <f t="shared" si="12"/>
        <v>0.59183673469387754</v>
      </c>
      <c r="AD48" s="174">
        <f t="shared" si="12"/>
        <v>0.58333333333333337</v>
      </c>
      <c r="AE48" s="174">
        <f t="shared" si="12"/>
        <v>0.57446808510638303</v>
      </c>
      <c r="AF48" s="174">
        <f t="shared" si="12"/>
        <v>0.56521739130434778</v>
      </c>
      <c r="AG48" s="174">
        <f t="shared" si="12"/>
        <v>0.55555555555555558</v>
      </c>
      <c r="AH48" s="174">
        <f t="shared" si="12"/>
        <v>0.5454545454545453</v>
      </c>
      <c r="AI48" s="174">
        <f t="shared" si="12"/>
        <v>0.5348837209302324</v>
      </c>
      <c r="AJ48" s="174">
        <f t="shared" si="15"/>
        <v>0.52380952380952372</v>
      </c>
      <c r="AK48" s="174">
        <f t="shared" si="15"/>
        <v>0.51219512195121952</v>
      </c>
      <c r="AL48" s="174">
        <f t="shared" si="13"/>
        <v>0.5</v>
      </c>
      <c r="AM48" s="174">
        <f t="shared" si="13"/>
        <v>0.48717948717948717</v>
      </c>
      <c r="AN48" s="174">
        <f t="shared" si="13"/>
        <v>0.47368421052631576</v>
      </c>
      <c r="AO48" s="174">
        <f t="shared" si="13"/>
        <v>0.45945945945945948</v>
      </c>
      <c r="AP48" s="174">
        <f t="shared" si="13"/>
        <v>0.44444444444444442</v>
      </c>
      <c r="AQ48" s="174">
        <f t="shared" si="13"/>
        <v>0.42857142857142877</v>
      </c>
      <c r="AR48" s="175">
        <f t="shared" si="13"/>
        <v>0.41176470588235314</v>
      </c>
      <c r="AS48" s="67"/>
      <c r="AT48" s="67"/>
      <c r="AU48" s="67"/>
      <c r="AV48" s="67"/>
      <c r="AW48" s="67"/>
      <c r="AX48" s="67"/>
    </row>
    <row r="49" spans="1:50" hidden="1" x14ac:dyDescent="0.3">
      <c r="A49" s="210"/>
      <c r="B49" s="176">
        <v>111</v>
      </c>
      <c r="C49" s="174">
        <f t="shared" si="14"/>
        <v>0.72799999999999998</v>
      </c>
      <c r="D49" s="174">
        <f t="shared" si="14"/>
        <v>0.72432432432432436</v>
      </c>
      <c r="E49" s="174">
        <f t="shared" si="14"/>
        <v>0.72054794520547949</v>
      </c>
      <c r="F49" s="174">
        <f t="shared" si="14"/>
        <v>0.71666666666666667</v>
      </c>
      <c r="G49" s="174">
        <f t="shared" si="14"/>
        <v>0.71267605633802822</v>
      </c>
      <c r="H49" s="174">
        <f t="shared" si="14"/>
        <v>0.70857142857142852</v>
      </c>
      <c r="I49" s="174">
        <f t="shared" si="14"/>
        <v>0.70434782608695645</v>
      </c>
      <c r="J49" s="174">
        <f t="shared" si="14"/>
        <v>0.7</v>
      </c>
      <c r="K49" s="174">
        <f t="shared" si="11"/>
        <v>0.69552238805970146</v>
      </c>
      <c r="L49" s="174">
        <f t="shared" si="11"/>
        <v>0.69090909090909092</v>
      </c>
      <c r="M49" s="174">
        <f t="shared" si="11"/>
        <v>0.68615384615384611</v>
      </c>
      <c r="N49" s="174">
        <f t="shared" si="11"/>
        <v>0.68125000000000002</v>
      </c>
      <c r="O49" s="174">
        <f t="shared" si="11"/>
        <v>0.67619047619047623</v>
      </c>
      <c r="P49" s="174">
        <f t="shared" si="11"/>
        <v>0.67096774193548392</v>
      </c>
      <c r="Q49" s="174">
        <f t="shared" si="11"/>
        <v>0.66557377049180333</v>
      </c>
      <c r="R49" s="174">
        <f t="shared" si="11"/>
        <v>0.66</v>
      </c>
      <c r="S49" s="174">
        <f t="shared" si="11"/>
        <v>0.65423728813559323</v>
      </c>
      <c r="T49" s="174">
        <f t="shared" si="11"/>
        <v>0.64827586206896559</v>
      </c>
      <c r="U49" s="174">
        <f t="shared" si="11"/>
        <v>0.64210526315789473</v>
      </c>
      <c r="V49" s="174">
        <f t="shared" si="12"/>
        <v>0.63571428571428568</v>
      </c>
      <c r="W49" s="174">
        <f t="shared" si="12"/>
        <v>0.62909090909090915</v>
      </c>
      <c r="X49" s="174">
        <f t="shared" si="12"/>
        <v>0.62222222222222223</v>
      </c>
      <c r="Y49" s="174">
        <f t="shared" si="12"/>
        <v>0.61509433962264148</v>
      </c>
      <c r="Z49" s="174">
        <f t="shared" si="12"/>
        <v>0.60769230769230764</v>
      </c>
      <c r="AA49" s="174">
        <f t="shared" si="12"/>
        <v>0.6</v>
      </c>
      <c r="AB49" s="174">
        <f t="shared" si="12"/>
        <v>0.59199999999999997</v>
      </c>
      <c r="AC49" s="174">
        <f t="shared" si="12"/>
        <v>0.58367346938775511</v>
      </c>
      <c r="AD49" s="174">
        <f t="shared" si="12"/>
        <v>0.57499999999999996</v>
      </c>
      <c r="AE49" s="174">
        <f t="shared" si="12"/>
        <v>0.56595744680851068</v>
      </c>
      <c r="AF49" s="174">
        <f t="shared" si="12"/>
        <v>0.55652173913043479</v>
      </c>
      <c r="AG49" s="174">
        <f t="shared" si="12"/>
        <v>0.54666666666666663</v>
      </c>
      <c r="AH49" s="174">
        <f t="shared" si="12"/>
        <v>0.53636363636363626</v>
      </c>
      <c r="AI49" s="174">
        <f t="shared" si="12"/>
        <v>0.52558139534883708</v>
      </c>
      <c r="AJ49" s="174">
        <f t="shared" si="15"/>
        <v>0.51428571428571412</v>
      </c>
      <c r="AK49" s="174">
        <f t="shared" si="15"/>
        <v>0.5024390243902439</v>
      </c>
      <c r="AL49" s="174">
        <f t="shared" si="13"/>
        <v>0.49</v>
      </c>
      <c r="AM49" s="174">
        <f t="shared" si="13"/>
        <v>0.47692307692307695</v>
      </c>
      <c r="AN49" s="174">
        <f t="shared" si="13"/>
        <v>0.4631578947368421</v>
      </c>
      <c r="AO49" s="174">
        <f t="shared" si="13"/>
        <v>0.44864864864864867</v>
      </c>
      <c r="AP49" s="174">
        <f t="shared" si="13"/>
        <v>0.43333333333333335</v>
      </c>
      <c r="AQ49" s="174">
        <f t="shared" si="13"/>
        <v>0.41714285714285732</v>
      </c>
      <c r="AR49" s="175">
        <f t="shared" si="13"/>
        <v>0.40000000000000019</v>
      </c>
      <c r="AS49" s="67"/>
      <c r="AT49" s="67"/>
      <c r="AU49" s="67"/>
      <c r="AV49" s="67"/>
      <c r="AW49" s="67"/>
      <c r="AX49" s="67"/>
    </row>
    <row r="50" spans="1:50" hidden="1" x14ac:dyDescent="0.3">
      <c r="A50" s="210"/>
      <c r="B50" s="176">
        <v>112</v>
      </c>
      <c r="C50" s="174">
        <f t="shared" si="14"/>
        <v>0.72266666666666668</v>
      </c>
      <c r="D50" s="174">
        <f t="shared" si="14"/>
        <v>0.7189189189189189</v>
      </c>
      <c r="E50" s="174">
        <f t="shared" si="14"/>
        <v>0.71506849315068488</v>
      </c>
      <c r="F50" s="174">
        <f t="shared" si="14"/>
        <v>0.71111111111111114</v>
      </c>
      <c r="G50" s="174">
        <f t="shared" si="14"/>
        <v>0.70704225352112671</v>
      </c>
      <c r="H50" s="174">
        <f t="shared" si="14"/>
        <v>0.70285714285714285</v>
      </c>
      <c r="I50" s="174">
        <f t="shared" si="14"/>
        <v>0.69855072463768109</v>
      </c>
      <c r="J50" s="174">
        <f t="shared" si="14"/>
        <v>0.69411764705882351</v>
      </c>
      <c r="K50" s="174">
        <f t="shared" si="11"/>
        <v>0.68955223880597016</v>
      </c>
      <c r="L50" s="174">
        <f t="shared" si="11"/>
        <v>0.68484848484848482</v>
      </c>
      <c r="M50" s="174">
        <f t="shared" si="11"/>
        <v>0.68</v>
      </c>
      <c r="N50" s="174">
        <f t="shared" si="11"/>
        <v>0.67500000000000004</v>
      </c>
      <c r="O50" s="174">
        <f t="shared" si="11"/>
        <v>0.66984126984126979</v>
      </c>
      <c r="P50" s="174">
        <f t="shared" si="11"/>
        <v>0.6645161290322581</v>
      </c>
      <c r="Q50" s="174">
        <f t="shared" si="11"/>
        <v>0.65901639344262297</v>
      </c>
      <c r="R50" s="174">
        <f t="shared" si="11"/>
        <v>0.65333333333333332</v>
      </c>
      <c r="S50" s="174">
        <f t="shared" si="11"/>
        <v>0.64745762711864407</v>
      </c>
      <c r="T50" s="174">
        <f t="shared" si="11"/>
        <v>0.64137931034482765</v>
      </c>
      <c r="U50" s="174">
        <f t="shared" si="11"/>
        <v>0.63508771929824559</v>
      </c>
      <c r="V50" s="174">
        <f t="shared" si="12"/>
        <v>0.62857142857142856</v>
      </c>
      <c r="W50" s="174">
        <f t="shared" si="12"/>
        <v>0.62181818181818183</v>
      </c>
      <c r="X50" s="174">
        <f t="shared" si="12"/>
        <v>0.61481481481481481</v>
      </c>
      <c r="Y50" s="174">
        <f t="shared" si="12"/>
        <v>0.60754716981132073</v>
      </c>
      <c r="Z50" s="174">
        <f t="shared" si="12"/>
        <v>0.6</v>
      </c>
      <c r="AA50" s="174">
        <f t="shared" si="12"/>
        <v>0.59215686274509804</v>
      </c>
      <c r="AB50" s="174">
        <f t="shared" si="12"/>
        <v>0.58399999999999996</v>
      </c>
      <c r="AC50" s="174">
        <f t="shared" si="12"/>
        <v>0.57551020408163267</v>
      </c>
      <c r="AD50" s="174">
        <f t="shared" si="12"/>
        <v>0.56666666666666665</v>
      </c>
      <c r="AE50" s="174">
        <f t="shared" si="12"/>
        <v>0.55744680851063833</v>
      </c>
      <c r="AF50" s="174">
        <f t="shared" si="12"/>
        <v>0.54782608695652169</v>
      </c>
      <c r="AG50" s="174">
        <f t="shared" si="12"/>
        <v>0.5377777777777778</v>
      </c>
      <c r="AH50" s="174">
        <f t="shared" si="12"/>
        <v>0.52727272727272712</v>
      </c>
      <c r="AI50" s="174">
        <f t="shared" si="12"/>
        <v>0.51627906976744176</v>
      </c>
      <c r="AJ50" s="174">
        <f t="shared" si="15"/>
        <v>0.50476190476190463</v>
      </c>
      <c r="AK50" s="174">
        <f t="shared" si="15"/>
        <v>0.49268292682926829</v>
      </c>
      <c r="AL50" s="174">
        <f t="shared" si="13"/>
        <v>0.48</v>
      </c>
      <c r="AM50" s="174">
        <f t="shared" si="13"/>
        <v>0.46666666666666667</v>
      </c>
      <c r="AN50" s="174">
        <f t="shared" si="13"/>
        <v>0.45263157894736844</v>
      </c>
      <c r="AO50" s="174">
        <f t="shared" si="13"/>
        <v>0.43783783783783786</v>
      </c>
      <c r="AP50" s="174">
        <f t="shared" si="13"/>
        <v>0.42222222222222222</v>
      </c>
      <c r="AQ50" s="174">
        <f t="shared" si="13"/>
        <v>0.40571428571428592</v>
      </c>
      <c r="AR50" s="175">
        <f t="shared" si="13"/>
        <v>0.38823529411764729</v>
      </c>
      <c r="AS50" s="67"/>
      <c r="AT50" s="67"/>
      <c r="AU50" s="67"/>
      <c r="AV50" s="67"/>
      <c r="AW50" s="67"/>
      <c r="AX50" s="67"/>
    </row>
    <row r="51" spans="1:50" hidden="1" x14ac:dyDescent="0.3">
      <c r="A51" s="210"/>
      <c r="B51" s="176">
        <v>113</v>
      </c>
      <c r="C51" s="174">
        <f t="shared" si="14"/>
        <v>0.71733333333333338</v>
      </c>
      <c r="D51" s="174">
        <f t="shared" si="14"/>
        <v>0.71351351351351355</v>
      </c>
      <c r="E51" s="174">
        <f t="shared" si="14"/>
        <v>0.70958904109589038</v>
      </c>
      <c r="F51" s="174">
        <f t="shared" si="14"/>
        <v>0.7055555555555556</v>
      </c>
      <c r="G51" s="174">
        <f t="shared" si="14"/>
        <v>0.70140845070422531</v>
      </c>
      <c r="H51" s="174">
        <f t="shared" si="14"/>
        <v>0.69714285714285718</v>
      </c>
      <c r="I51" s="174">
        <f t="shared" si="14"/>
        <v>0.69275362318840572</v>
      </c>
      <c r="J51" s="174">
        <f t="shared" si="14"/>
        <v>0.68823529411764706</v>
      </c>
      <c r="K51" s="174">
        <f t="shared" si="11"/>
        <v>0.68358208955223876</v>
      </c>
      <c r="L51" s="174">
        <f t="shared" si="11"/>
        <v>0.67878787878787883</v>
      </c>
      <c r="M51" s="174">
        <f t="shared" si="11"/>
        <v>0.67384615384615387</v>
      </c>
      <c r="N51" s="174">
        <f t="shared" si="11"/>
        <v>0.66874999999999996</v>
      </c>
      <c r="O51" s="174">
        <f t="shared" si="11"/>
        <v>0.66349206349206347</v>
      </c>
      <c r="P51" s="174">
        <f t="shared" si="11"/>
        <v>0.65806451612903227</v>
      </c>
      <c r="Q51" s="174">
        <f t="shared" si="11"/>
        <v>0.65245901639344261</v>
      </c>
      <c r="R51" s="174">
        <f t="shared" si="11"/>
        <v>0.64666666666666661</v>
      </c>
      <c r="S51" s="174">
        <f t="shared" si="11"/>
        <v>0.64067796610169492</v>
      </c>
      <c r="T51" s="174">
        <f t="shared" si="11"/>
        <v>0.6344827586206897</v>
      </c>
      <c r="U51" s="174">
        <f t="shared" si="11"/>
        <v>0.62807017543859645</v>
      </c>
      <c r="V51" s="174">
        <f t="shared" si="12"/>
        <v>0.62142857142857144</v>
      </c>
      <c r="W51" s="174">
        <f t="shared" si="12"/>
        <v>0.61454545454545451</v>
      </c>
      <c r="X51" s="174">
        <f t="shared" si="12"/>
        <v>0.6074074074074074</v>
      </c>
      <c r="Y51" s="174">
        <f t="shared" si="12"/>
        <v>0.6</v>
      </c>
      <c r="Z51" s="174">
        <f t="shared" si="12"/>
        <v>0.59230769230769231</v>
      </c>
      <c r="AA51" s="174">
        <f t="shared" si="12"/>
        <v>0.58431372549019611</v>
      </c>
      <c r="AB51" s="174">
        <f t="shared" si="12"/>
        <v>0.57599999999999996</v>
      </c>
      <c r="AC51" s="174">
        <f t="shared" si="12"/>
        <v>0.56734693877551023</v>
      </c>
      <c r="AD51" s="174">
        <f t="shared" si="12"/>
        <v>0.55833333333333335</v>
      </c>
      <c r="AE51" s="174">
        <f t="shared" si="12"/>
        <v>0.54893617021276597</v>
      </c>
      <c r="AF51" s="174">
        <f t="shared" si="12"/>
        <v>0.53913043478260869</v>
      </c>
      <c r="AG51" s="174">
        <f t="shared" si="12"/>
        <v>0.52888888888888885</v>
      </c>
      <c r="AH51" s="174">
        <f t="shared" si="12"/>
        <v>0.51818181818181808</v>
      </c>
      <c r="AI51" s="174">
        <f t="shared" si="12"/>
        <v>0.50697674418604644</v>
      </c>
      <c r="AJ51" s="174">
        <f t="shared" si="15"/>
        <v>0.49523809523809509</v>
      </c>
      <c r="AK51" s="174">
        <f t="shared" si="15"/>
        <v>0.48292682926829267</v>
      </c>
      <c r="AL51" s="174">
        <f t="shared" si="13"/>
        <v>0.47</v>
      </c>
      <c r="AM51" s="174">
        <f t="shared" si="13"/>
        <v>0.4564102564102564</v>
      </c>
      <c r="AN51" s="174">
        <f t="shared" si="13"/>
        <v>0.44210526315789472</v>
      </c>
      <c r="AO51" s="174">
        <f t="shared" si="13"/>
        <v>0.42702702702702705</v>
      </c>
      <c r="AP51" s="174">
        <f t="shared" si="13"/>
        <v>0.41111111111111109</v>
      </c>
      <c r="AQ51" s="174">
        <f t="shared" si="13"/>
        <v>0.39428571428571446</v>
      </c>
      <c r="AR51" s="175">
        <f t="shared" si="13"/>
        <v>0.37647058823529433</v>
      </c>
      <c r="AS51" s="67"/>
      <c r="AT51" s="67"/>
      <c r="AU51" s="67"/>
      <c r="AV51" s="67"/>
      <c r="AW51" s="67"/>
      <c r="AX51" s="67"/>
    </row>
    <row r="52" spans="1:50" hidden="1" x14ac:dyDescent="0.3">
      <c r="A52" s="210"/>
      <c r="B52" s="176">
        <v>114</v>
      </c>
      <c r="C52" s="174">
        <f t="shared" si="14"/>
        <v>0.71199999999999997</v>
      </c>
      <c r="D52" s="174">
        <f t="shared" si="14"/>
        <v>0.70810810810810809</v>
      </c>
      <c r="E52" s="174">
        <f t="shared" si="14"/>
        <v>0.70410958904109588</v>
      </c>
      <c r="F52" s="174">
        <f t="shared" si="14"/>
        <v>0.7</v>
      </c>
      <c r="G52" s="174">
        <f t="shared" si="14"/>
        <v>0.6957746478873239</v>
      </c>
      <c r="H52" s="174">
        <f t="shared" si="14"/>
        <v>0.69142857142857139</v>
      </c>
      <c r="I52" s="174">
        <f t="shared" si="14"/>
        <v>0.68695652173913035</v>
      </c>
      <c r="J52" s="174">
        <f t="shared" si="14"/>
        <v>0.68235294117647061</v>
      </c>
      <c r="K52" s="174">
        <f t="shared" si="11"/>
        <v>0.67761194029850746</v>
      </c>
      <c r="L52" s="174">
        <f t="shared" si="11"/>
        <v>0.67272727272727273</v>
      </c>
      <c r="M52" s="174">
        <f t="shared" si="11"/>
        <v>0.6676923076923077</v>
      </c>
      <c r="N52" s="174">
        <f t="shared" si="11"/>
        <v>0.66249999999999998</v>
      </c>
      <c r="O52" s="174">
        <f t="shared" si="11"/>
        <v>0.65714285714285714</v>
      </c>
      <c r="P52" s="174">
        <f t="shared" si="11"/>
        <v>0.65161290322580645</v>
      </c>
      <c r="Q52" s="174">
        <f t="shared" si="11"/>
        <v>0.64590163934426226</v>
      </c>
      <c r="R52" s="174">
        <f t="shared" si="11"/>
        <v>0.64</v>
      </c>
      <c r="S52" s="174">
        <f t="shared" si="11"/>
        <v>0.63389830508474576</v>
      </c>
      <c r="T52" s="174">
        <f t="shared" si="11"/>
        <v>0.62758620689655176</v>
      </c>
      <c r="U52" s="174">
        <f t="shared" si="11"/>
        <v>0.62105263157894741</v>
      </c>
      <c r="V52" s="174">
        <f t="shared" si="12"/>
        <v>0.61428571428571432</v>
      </c>
      <c r="W52" s="174">
        <f t="shared" si="12"/>
        <v>0.6072727272727273</v>
      </c>
      <c r="X52" s="174">
        <f t="shared" si="12"/>
        <v>0.6</v>
      </c>
      <c r="Y52" s="174">
        <f t="shared" si="12"/>
        <v>0.59245283018867922</v>
      </c>
      <c r="Z52" s="174">
        <f t="shared" si="12"/>
        <v>0.58461538461538465</v>
      </c>
      <c r="AA52" s="174">
        <f t="shared" si="12"/>
        <v>0.57647058823529407</v>
      </c>
      <c r="AB52" s="174">
        <f t="shared" si="12"/>
        <v>0.56799999999999995</v>
      </c>
      <c r="AC52" s="174">
        <f t="shared" si="12"/>
        <v>0.5591836734693878</v>
      </c>
      <c r="AD52" s="174">
        <f t="shared" si="12"/>
        <v>0.55000000000000004</v>
      </c>
      <c r="AE52" s="174">
        <f t="shared" si="12"/>
        <v>0.54042553191489362</v>
      </c>
      <c r="AF52" s="174">
        <f t="shared" si="12"/>
        <v>0.5304347826086957</v>
      </c>
      <c r="AG52" s="174">
        <f t="shared" si="12"/>
        <v>0.52</v>
      </c>
      <c r="AH52" s="174">
        <f t="shared" si="12"/>
        <v>0.50909090909090893</v>
      </c>
      <c r="AI52" s="174">
        <f t="shared" si="12"/>
        <v>0.497674418604651</v>
      </c>
      <c r="AJ52" s="174">
        <f t="shared" si="15"/>
        <v>0.4857142857142856</v>
      </c>
      <c r="AK52" s="174">
        <f t="shared" si="15"/>
        <v>0.47317073170731705</v>
      </c>
      <c r="AL52" s="174">
        <f t="shared" si="13"/>
        <v>0.46</v>
      </c>
      <c r="AM52" s="174">
        <f t="shared" si="13"/>
        <v>0.44615384615384618</v>
      </c>
      <c r="AN52" s="174">
        <f t="shared" si="13"/>
        <v>0.43157894736842106</v>
      </c>
      <c r="AO52" s="174">
        <f t="shared" si="13"/>
        <v>0.41621621621621624</v>
      </c>
      <c r="AP52" s="174">
        <f t="shared" si="13"/>
        <v>0.4</v>
      </c>
      <c r="AQ52" s="174">
        <f t="shared" si="13"/>
        <v>0.38285714285714306</v>
      </c>
      <c r="AR52" s="175">
        <f t="shared" si="13"/>
        <v>0.36470588235294138</v>
      </c>
      <c r="AS52" s="67"/>
      <c r="AT52" s="67"/>
      <c r="AU52" s="67"/>
      <c r="AV52" s="67"/>
      <c r="AW52" s="67"/>
      <c r="AX52" s="67"/>
    </row>
    <row r="53" spans="1:50" hidden="1" x14ac:dyDescent="0.3">
      <c r="A53" s="210"/>
      <c r="B53" s="176">
        <v>115</v>
      </c>
      <c r="C53" s="174">
        <f t="shared" si="14"/>
        <v>0.70666666666666667</v>
      </c>
      <c r="D53" s="174">
        <f t="shared" si="14"/>
        <v>0.70270270270270274</v>
      </c>
      <c r="E53" s="174">
        <f t="shared" si="14"/>
        <v>0.69863013698630139</v>
      </c>
      <c r="F53" s="174">
        <f t="shared" si="14"/>
        <v>0.69444444444444442</v>
      </c>
      <c r="G53" s="174">
        <f t="shared" si="14"/>
        <v>0.6901408450704225</v>
      </c>
      <c r="H53" s="174">
        <f t="shared" si="14"/>
        <v>0.68571428571428572</v>
      </c>
      <c r="I53" s="174">
        <f t="shared" si="14"/>
        <v>0.68115942028985499</v>
      </c>
      <c r="J53" s="174">
        <f t="shared" si="14"/>
        <v>0.67647058823529416</v>
      </c>
      <c r="K53" s="174">
        <f t="shared" si="11"/>
        <v>0.67164179104477617</v>
      </c>
      <c r="L53" s="174">
        <f t="shared" si="11"/>
        <v>0.66666666666666663</v>
      </c>
      <c r="M53" s="174">
        <f t="shared" si="11"/>
        <v>0.66153846153846152</v>
      </c>
      <c r="N53" s="174">
        <f t="shared" si="11"/>
        <v>0.65625</v>
      </c>
      <c r="O53" s="174">
        <f t="shared" si="11"/>
        <v>0.65079365079365081</v>
      </c>
      <c r="P53" s="174">
        <f t="shared" si="11"/>
        <v>0.64516129032258063</v>
      </c>
      <c r="Q53" s="174">
        <f t="shared" si="11"/>
        <v>0.63934426229508201</v>
      </c>
      <c r="R53" s="174">
        <f t="shared" si="11"/>
        <v>0.6333333333333333</v>
      </c>
      <c r="S53" s="174">
        <f t="shared" si="11"/>
        <v>0.6271186440677966</v>
      </c>
      <c r="T53" s="174">
        <f t="shared" si="11"/>
        <v>0.62068965517241381</v>
      </c>
      <c r="U53" s="174">
        <f t="shared" si="11"/>
        <v>0.61403508771929827</v>
      </c>
      <c r="V53" s="174">
        <f t="shared" si="12"/>
        <v>0.6071428571428571</v>
      </c>
      <c r="W53" s="174">
        <f t="shared" si="12"/>
        <v>0.6</v>
      </c>
      <c r="X53" s="174">
        <f t="shared" si="12"/>
        <v>0.59259259259259256</v>
      </c>
      <c r="Y53" s="174">
        <f t="shared" si="12"/>
        <v>0.58490566037735847</v>
      </c>
      <c r="Z53" s="174">
        <f t="shared" si="12"/>
        <v>0.57692307692307687</v>
      </c>
      <c r="AA53" s="174">
        <f t="shared" si="12"/>
        <v>0.56862745098039214</v>
      </c>
      <c r="AB53" s="174">
        <f t="shared" si="12"/>
        <v>0.56000000000000005</v>
      </c>
      <c r="AC53" s="174">
        <f t="shared" si="12"/>
        <v>0.55102040816326525</v>
      </c>
      <c r="AD53" s="174">
        <f t="shared" si="12"/>
        <v>0.54166666666666663</v>
      </c>
      <c r="AE53" s="174">
        <f t="shared" si="12"/>
        <v>0.53191489361702127</v>
      </c>
      <c r="AF53" s="174">
        <f t="shared" si="12"/>
        <v>0.52173913043478259</v>
      </c>
      <c r="AG53" s="174">
        <f t="shared" si="12"/>
        <v>0.51111111111111107</v>
      </c>
      <c r="AH53" s="174">
        <f t="shared" si="12"/>
        <v>0.49999999999999989</v>
      </c>
      <c r="AI53" s="174">
        <f t="shared" si="12"/>
        <v>0.48837209302325568</v>
      </c>
      <c r="AJ53" s="174">
        <f t="shared" si="15"/>
        <v>0.47619047619047605</v>
      </c>
      <c r="AK53" s="174">
        <f t="shared" si="15"/>
        <v>0.46341463414634149</v>
      </c>
      <c r="AL53" s="174">
        <f t="shared" si="13"/>
        <v>0.45</v>
      </c>
      <c r="AM53" s="174">
        <f t="shared" si="13"/>
        <v>0.4358974358974359</v>
      </c>
      <c r="AN53" s="174">
        <f t="shared" si="13"/>
        <v>0.42105263157894735</v>
      </c>
      <c r="AO53" s="174">
        <f t="shared" si="13"/>
        <v>0.40540540540540543</v>
      </c>
      <c r="AP53" s="174">
        <f t="shared" si="13"/>
        <v>0.3888888888888889</v>
      </c>
      <c r="AQ53" s="174">
        <f t="shared" si="13"/>
        <v>0.37142857142857161</v>
      </c>
      <c r="AR53" s="175">
        <f t="shared" si="13"/>
        <v>0.35294117647058842</v>
      </c>
      <c r="AS53" s="67"/>
      <c r="AT53" s="67"/>
      <c r="AU53" s="67"/>
      <c r="AV53" s="67"/>
      <c r="AW53" s="67"/>
      <c r="AX53" s="67"/>
    </row>
    <row r="54" spans="1:50" hidden="1" x14ac:dyDescent="0.3">
      <c r="A54" s="210"/>
      <c r="B54" s="176">
        <v>116</v>
      </c>
      <c r="C54" s="174">
        <f t="shared" si="14"/>
        <v>0.70133333333333336</v>
      </c>
      <c r="D54" s="174">
        <f t="shared" si="14"/>
        <v>0.69729729729729728</v>
      </c>
      <c r="E54" s="174">
        <f t="shared" si="14"/>
        <v>0.69315068493150689</v>
      </c>
      <c r="F54" s="174">
        <f t="shared" si="14"/>
        <v>0.68888888888888888</v>
      </c>
      <c r="G54" s="174">
        <f t="shared" si="14"/>
        <v>0.6845070422535211</v>
      </c>
      <c r="H54" s="174">
        <f t="shared" si="14"/>
        <v>0.68</v>
      </c>
      <c r="I54" s="174">
        <f t="shared" si="14"/>
        <v>0.67536231884057962</v>
      </c>
      <c r="J54" s="174">
        <f t="shared" si="14"/>
        <v>0.6705882352941176</v>
      </c>
      <c r="K54" s="174">
        <f t="shared" si="14"/>
        <v>0.66567164179104477</v>
      </c>
      <c r="L54" s="174">
        <f t="shared" si="14"/>
        <v>0.66060606060606064</v>
      </c>
      <c r="M54" s="174">
        <f t="shared" si="14"/>
        <v>0.65538461538461534</v>
      </c>
      <c r="N54" s="174">
        <f t="shared" si="14"/>
        <v>0.65</v>
      </c>
      <c r="O54" s="174">
        <f t="shared" si="14"/>
        <v>0.64444444444444449</v>
      </c>
      <c r="P54" s="174">
        <f t="shared" si="14"/>
        <v>0.6387096774193548</v>
      </c>
      <c r="Q54" s="174">
        <f t="shared" si="14"/>
        <v>0.63278688524590165</v>
      </c>
      <c r="R54" s="174">
        <f t="shared" si="14"/>
        <v>0.62666666666666671</v>
      </c>
      <c r="S54" s="174">
        <f t="shared" ref="S54:AH69" si="16">((1-S$37)*$D$31-$B54)/(((1-S$37)*$D$31-$B54)+$B54-$D$33)</f>
        <v>0.62033898305084745</v>
      </c>
      <c r="T54" s="174">
        <f t="shared" si="16"/>
        <v>0.61379310344827598</v>
      </c>
      <c r="U54" s="174">
        <f t="shared" si="16"/>
        <v>0.60701754385964912</v>
      </c>
      <c r="V54" s="174">
        <f t="shared" si="16"/>
        <v>0.6</v>
      </c>
      <c r="W54" s="174">
        <f t="shared" si="16"/>
        <v>0.59272727272727277</v>
      </c>
      <c r="X54" s="174">
        <f t="shared" si="16"/>
        <v>0.58518518518518514</v>
      </c>
      <c r="Y54" s="174">
        <f t="shared" si="16"/>
        <v>0.57735849056603772</v>
      </c>
      <c r="Z54" s="174">
        <f t="shared" si="16"/>
        <v>0.56923076923076921</v>
      </c>
      <c r="AA54" s="174">
        <f t="shared" si="16"/>
        <v>0.5607843137254902</v>
      </c>
      <c r="AB54" s="174">
        <f t="shared" si="16"/>
        <v>0.55200000000000005</v>
      </c>
      <c r="AC54" s="174">
        <f t="shared" si="16"/>
        <v>0.54285714285714282</v>
      </c>
      <c r="AD54" s="174">
        <f t="shared" si="16"/>
        <v>0.53333333333333333</v>
      </c>
      <c r="AE54" s="174">
        <f t="shared" si="16"/>
        <v>0.52340425531914891</v>
      </c>
      <c r="AF54" s="174">
        <f t="shared" si="16"/>
        <v>0.5130434782608696</v>
      </c>
      <c r="AG54" s="174">
        <f t="shared" si="16"/>
        <v>0.50222222222222224</v>
      </c>
      <c r="AH54" s="174">
        <f t="shared" si="16"/>
        <v>0.4909090909090908</v>
      </c>
      <c r="AI54" s="174">
        <f t="shared" ref="AB54:AQ69" si="17">((1-AI$37)*$D$31-$B54)/(((1-AI$37)*$D$31-$B54)+$B54-$D$33)</f>
        <v>0.47906976744186031</v>
      </c>
      <c r="AJ54" s="174">
        <f t="shared" si="15"/>
        <v>0.46666666666666651</v>
      </c>
      <c r="AK54" s="174">
        <f t="shared" si="15"/>
        <v>0.45365853658536587</v>
      </c>
      <c r="AL54" s="174">
        <f t="shared" si="15"/>
        <v>0.44</v>
      </c>
      <c r="AM54" s="174">
        <f t="shared" si="15"/>
        <v>0.42564102564102563</v>
      </c>
      <c r="AN54" s="174">
        <f t="shared" si="15"/>
        <v>0.41052631578947368</v>
      </c>
      <c r="AO54" s="174">
        <f t="shared" si="15"/>
        <v>0.39459459459459462</v>
      </c>
      <c r="AP54" s="174">
        <f t="shared" si="15"/>
        <v>0.37777777777777777</v>
      </c>
      <c r="AQ54" s="174">
        <f t="shared" si="15"/>
        <v>0.36000000000000021</v>
      </c>
      <c r="AR54" s="175">
        <f t="shared" si="15"/>
        <v>0.34117647058823553</v>
      </c>
      <c r="AS54" s="67"/>
      <c r="AT54" s="67"/>
      <c r="AU54" s="67"/>
      <c r="AV54" s="67"/>
      <c r="AW54" s="67"/>
      <c r="AX54" s="67"/>
    </row>
    <row r="55" spans="1:50" hidden="1" x14ac:dyDescent="0.3">
      <c r="A55" s="210"/>
      <c r="B55" s="176">
        <v>117</v>
      </c>
      <c r="C55" s="174">
        <f t="shared" ref="C55:R70" si="18">((1-C$37)*$D$31-$B55)/(((1-C$37)*$D$31-$B55)+$B55-$D$33)</f>
        <v>0.69599999999999995</v>
      </c>
      <c r="D55" s="174">
        <f t="shared" si="18"/>
        <v>0.69189189189189193</v>
      </c>
      <c r="E55" s="174">
        <f t="shared" si="18"/>
        <v>0.68767123287671228</v>
      </c>
      <c r="F55" s="174">
        <f t="shared" si="18"/>
        <v>0.68333333333333335</v>
      </c>
      <c r="G55" s="174">
        <f t="shared" si="18"/>
        <v>0.6788732394366197</v>
      </c>
      <c r="H55" s="174">
        <f t="shared" si="18"/>
        <v>0.67428571428571427</v>
      </c>
      <c r="I55" s="174">
        <f t="shared" si="18"/>
        <v>0.66956521739130426</v>
      </c>
      <c r="J55" s="174">
        <f t="shared" si="18"/>
        <v>0.66470588235294115</v>
      </c>
      <c r="K55" s="174">
        <f t="shared" si="18"/>
        <v>0.65970149253731347</v>
      </c>
      <c r="L55" s="174">
        <f t="shared" si="18"/>
        <v>0.65454545454545454</v>
      </c>
      <c r="M55" s="174">
        <f t="shared" si="18"/>
        <v>0.64923076923076928</v>
      </c>
      <c r="N55" s="174">
        <f t="shared" si="18"/>
        <v>0.64375000000000004</v>
      </c>
      <c r="O55" s="174">
        <f t="shared" si="18"/>
        <v>0.63809523809523805</v>
      </c>
      <c r="P55" s="174">
        <f t="shared" si="18"/>
        <v>0.63225806451612898</v>
      </c>
      <c r="Q55" s="174">
        <f t="shared" si="18"/>
        <v>0.6262295081967213</v>
      </c>
      <c r="R55" s="174">
        <f t="shared" si="18"/>
        <v>0.62</v>
      </c>
      <c r="S55" s="174">
        <f t="shared" si="16"/>
        <v>0.61355932203389829</v>
      </c>
      <c r="T55" s="174">
        <f t="shared" si="16"/>
        <v>0.60689655172413803</v>
      </c>
      <c r="U55" s="174">
        <f t="shared" si="16"/>
        <v>0.6</v>
      </c>
      <c r="V55" s="174">
        <f t="shared" si="16"/>
        <v>0.59285714285714286</v>
      </c>
      <c r="W55" s="174">
        <f t="shared" si="16"/>
        <v>0.58545454545454545</v>
      </c>
      <c r="X55" s="174">
        <f t="shared" si="16"/>
        <v>0.57777777777777772</v>
      </c>
      <c r="Y55" s="174">
        <f t="shared" si="16"/>
        <v>0.56981132075471697</v>
      </c>
      <c r="Z55" s="174">
        <f t="shared" si="16"/>
        <v>0.56153846153846154</v>
      </c>
      <c r="AA55" s="174">
        <f t="shared" si="16"/>
        <v>0.55294117647058827</v>
      </c>
      <c r="AB55" s="174">
        <f t="shared" si="17"/>
        <v>0.54400000000000004</v>
      </c>
      <c r="AC55" s="174">
        <f t="shared" si="17"/>
        <v>0.53469387755102038</v>
      </c>
      <c r="AD55" s="174">
        <f t="shared" si="17"/>
        <v>0.52500000000000002</v>
      </c>
      <c r="AE55" s="174">
        <f t="shared" si="17"/>
        <v>0.51489361702127656</v>
      </c>
      <c r="AF55" s="174">
        <f t="shared" si="17"/>
        <v>0.5043478260869565</v>
      </c>
      <c r="AG55" s="174">
        <f t="shared" si="17"/>
        <v>0.49333333333333335</v>
      </c>
      <c r="AH55" s="174">
        <f t="shared" si="17"/>
        <v>0.4818181818181817</v>
      </c>
      <c r="AI55" s="174">
        <f t="shared" si="17"/>
        <v>0.46976744186046498</v>
      </c>
      <c r="AJ55" s="174">
        <f t="shared" si="15"/>
        <v>0.45714285714285702</v>
      </c>
      <c r="AK55" s="174">
        <f t="shared" si="15"/>
        <v>0.44390243902439025</v>
      </c>
      <c r="AL55" s="174">
        <f t="shared" ref="AL55:AR69" si="19">((1-AL$37)*$D$31-$B55)/(((1-AL$37)*$D$31-$B55)+$B55-$D$33)</f>
        <v>0.43</v>
      </c>
      <c r="AM55" s="174">
        <f t="shared" si="19"/>
        <v>0.41538461538461541</v>
      </c>
      <c r="AN55" s="174">
        <f t="shared" si="19"/>
        <v>0.4</v>
      </c>
      <c r="AO55" s="174">
        <f t="shared" si="19"/>
        <v>0.38378378378378381</v>
      </c>
      <c r="AP55" s="174">
        <f t="shared" si="19"/>
        <v>0.36666666666666664</v>
      </c>
      <c r="AQ55" s="174">
        <f t="shared" si="19"/>
        <v>0.34857142857142881</v>
      </c>
      <c r="AR55" s="175">
        <f t="shared" si="19"/>
        <v>0.32941176470588257</v>
      </c>
      <c r="AS55" s="67"/>
      <c r="AT55" s="67"/>
      <c r="AU55" s="67"/>
      <c r="AV55" s="67"/>
      <c r="AW55" s="67"/>
      <c r="AX55" s="67"/>
    </row>
    <row r="56" spans="1:50" hidden="1" x14ac:dyDescent="0.3">
      <c r="A56" s="210"/>
      <c r="B56" s="176">
        <v>118</v>
      </c>
      <c r="C56" s="174">
        <f t="shared" si="18"/>
        <v>0.69066666666666665</v>
      </c>
      <c r="D56" s="174">
        <f t="shared" si="18"/>
        <v>0.68648648648648647</v>
      </c>
      <c r="E56" s="174">
        <f t="shared" si="18"/>
        <v>0.68219178082191778</v>
      </c>
      <c r="F56" s="174">
        <f t="shared" si="18"/>
        <v>0.67777777777777781</v>
      </c>
      <c r="G56" s="174">
        <f t="shared" si="18"/>
        <v>0.6732394366197183</v>
      </c>
      <c r="H56" s="174">
        <f t="shared" si="18"/>
        <v>0.66857142857142859</v>
      </c>
      <c r="I56" s="174">
        <f t="shared" si="18"/>
        <v>0.66376811594202889</v>
      </c>
      <c r="J56" s="174">
        <f t="shared" si="18"/>
        <v>0.6588235294117647</v>
      </c>
      <c r="K56" s="174">
        <f t="shared" si="18"/>
        <v>0.65373134328358207</v>
      </c>
      <c r="L56" s="174">
        <f t="shared" si="18"/>
        <v>0.64848484848484844</v>
      </c>
      <c r="M56" s="174">
        <f t="shared" si="18"/>
        <v>0.6430769230769231</v>
      </c>
      <c r="N56" s="174">
        <f t="shared" si="18"/>
        <v>0.63749999999999996</v>
      </c>
      <c r="O56" s="174">
        <f t="shared" si="18"/>
        <v>0.63174603174603172</v>
      </c>
      <c r="P56" s="174">
        <f t="shared" si="18"/>
        <v>0.62580645161290327</v>
      </c>
      <c r="Q56" s="174">
        <f t="shared" si="18"/>
        <v>0.61967213114754094</v>
      </c>
      <c r="R56" s="174">
        <f t="shared" si="18"/>
        <v>0.61333333333333329</v>
      </c>
      <c r="S56" s="174">
        <f t="shared" si="16"/>
        <v>0.60677966101694913</v>
      </c>
      <c r="T56" s="174">
        <f t="shared" si="16"/>
        <v>0.60000000000000009</v>
      </c>
      <c r="U56" s="174">
        <f t="shared" si="16"/>
        <v>0.59298245614035083</v>
      </c>
      <c r="V56" s="174">
        <f t="shared" si="16"/>
        <v>0.58571428571428574</v>
      </c>
      <c r="W56" s="174">
        <f t="shared" si="16"/>
        <v>0.57818181818181813</v>
      </c>
      <c r="X56" s="174">
        <f t="shared" si="16"/>
        <v>0.57037037037037042</v>
      </c>
      <c r="Y56" s="174">
        <f t="shared" si="16"/>
        <v>0.56226415094339621</v>
      </c>
      <c r="Z56" s="174">
        <f t="shared" si="16"/>
        <v>0.55384615384615388</v>
      </c>
      <c r="AA56" s="174">
        <f t="shared" si="16"/>
        <v>0.54509803921568623</v>
      </c>
      <c r="AB56" s="174">
        <f t="shared" si="17"/>
        <v>0.53600000000000003</v>
      </c>
      <c r="AC56" s="174">
        <f t="shared" si="17"/>
        <v>0.52653061224489794</v>
      </c>
      <c r="AD56" s="174">
        <f t="shared" si="17"/>
        <v>0.51666666666666672</v>
      </c>
      <c r="AE56" s="174">
        <f t="shared" si="17"/>
        <v>0.50638297872340421</v>
      </c>
      <c r="AF56" s="174">
        <f t="shared" si="17"/>
        <v>0.4956521739130435</v>
      </c>
      <c r="AG56" s="174">
        <f t="shared" si="17"/>
        <v>0.48444444444444446</v>
      </c>
      <c r="AH56" s="174">
        <f t="shared" si="17"/>
        <v>0.47272727272727261</v>
      </c>
      <c r="AI56" s="174">
        <f t="shared" si="17"/>
        <v>0.46046511627906961</v>
      </c>
      <c r="AJ56" s="174">
        <f t="shared" si="15"/>
        <v>0.44761904761904747</v>
      </c>
      <c r="AK56" s="174">
        <f t="shared" si="15"/>
        <v>0.43414634146341463</v>
      </c>
      <c r="AL56" s="174">
        <f t="shared" si="19"/>
        <v>0.42</v>
      </c>
      <c r="AM56" s="174">
        <f t="shared" si="19"/>
        <v>0.40512820512820513</v>
      </c>
      <c r="AN56" s="174">
        <f t="shared" si="19"/>
        <v>0.38947368421052631</v>
      </c>
      <c r="AO56" s="174">
        <f t="shared" si="19"/>
        <v>0.37297297297297299</v>
      </c>
      <c r="AP56" s="174">
        <f t="shared" si="19"/>
        <v>0.35555555555555557</v>
      </c>
      <c r="AQ56" s="174">
        <f t="shared" si="19"/>
        <v>0.33714285714285736</v>
      </c>
      <c r="AR56" s="175">
        <f t="shared" si="19"/>
        <v>0.31764705882352962</v>
      </c>
      <c r="AS56" s="67"/>
      <c r="AT56" s="67"/>
      <c r="AU56" s="67"/>
      <c r="AV56" s="67"/>
      <c r="AW56" s="67"/>
      <c r="AX56" s="67"/>
    </row>
    <row r="57" spans="1:50" hidden="1" x14ac:dyDescent="0.3">
      <c r="A57" s="210"/>
      <c r="B57" s="176">
        <v>119</v>
      </c>
      <c r="C57" s="174">
        <f t="shared" si="18"/>
        <v>0.68533333333333335</v>
      </c>
      <c r="D57" s="174">
        <f t="shared" si="18"/>
        <v>0.68108108108108112</v>
      </c>
      <c r="E57" s="174">
        <f t="shared" si="18"/>
        <v>0.67671232876712328</v>
      </c>
      <c r="F57" s="174">
        <f t="shared" si="18"/>
        <v>0.67222222222222228</v>
      </c>
      <c r="G57" s="174">
        <f t="shared" si="18"/>
        <v>0.6676056338028169</v>
      </c>
      <c r="H57" s="174">
        <f t="shared" si="18"/>
        <v>0.66285714285714281</v>
      </c>
      <c r="I57" s="174">
        <f t="shared" si="18"/>
        <v>0.65797101449275353</v>
      </c>
      <c r="J57" s="174">
        <f t="shared" si="18"/>
        <v>0.65294117647058825</v>
      </c>
      <c r="K57" s="174">
        <f t="shared" si="18"/>
        <v>0.64776119402985077</v>
      </c>
      <c r="L57" s="174">
        <f t="shared" si="18"/>
        <v>0.64242424242424245</v>
      </c>
      <c r="M57" s="174">
        <f t="shared" si="18"/>
        <v>0.63692307692307693</v>
      </c>
      <c r="N57" s="174">
        <f t="shared" si="18"/>
        <v>0.63124999999999998</v>
      </c>
      <c r="O57" s="174">
        <f t="shared" si="18"/>
        <v>0.6253968253968254</v>
      </c>
      <c r="P57" s="174">
        <f t="shared" si="18"/>
        <v>0.61935483870967745</v>
      </c>
      <c r="Q57" s="174">
        <f t="shared" si="18"/>
        <v>0.61311475409836069</v>
      </c>
      <c r="R57" s="174">
        <f t="shared" si="18"/>
        <v>0.60666666666666669</v>
      </c>
      <c r="S57" s="174">
        <f t="shared" si="16"/>
        <v>0.6</v>
      </c>
      <c r="T57" s="174">
        <f t="shared" si="16"/>
        <v>0.59310344827586214</v>
      </c>
      <c r="U57" s="174">
        <f t="shared" si="16"/>
        <v>0.5859649122807018</v>
      </c>
      <c r="V57" s="174">
        <f t="shared" si="16"/>
        <v>0.57857142857142863</v>
      </c>
      <c r="W57" s="174">
        <f t="shared" si="16"/>
        <v>0.57090909090909092</v>
      </c>
      <c r="X57" s="174">
        <f t="shared" si="16"/>
        <v>0.562962962962963</v>
      </c>
      <c r="Y57" s="174">
        <f t="shared" si="16"/>
        <v>0.55471698113207546</v>
      </c>
      <c r="Z57" s="174">
        <f t="shared" si="16"/>
        <v>0.5461538461538461</v>
      </c>
      <c r="AA57" s="174">
        <f t="shared" si="16"/>
        <v>0.53725490196078429</v>
      </c>
      <c r="AB57" s="174">
        <f t="shared" si="17"/>
        <v>0.52800000000000002</v>
      </c>
      <c r="AC57" s="174">
        <f t="shared" si="17"/>
        <v>0.51836734693877551</v>
      </c>
      <c r="AD57" s="174">
        <f t="shared" si="17"/>
        <v>0.5083333333333333</v>
      </c>
      <c r="AE57" s="174">
        <f t="shared" si="17"/>
        <v>0.49787234042553191</v>
      </c>
      <c r="AF57" s="174">
        <f t="shared" si="17"/>
        <v>0.48695652173913045</v>
      </c>
      <c r="AG57" s="174">
        <f t="shared" si="17"/>
        <v>0.47555555555555556</v>
      </c>
      <c r="AH57" s="174">
        <f t="shared" si="17"/>
        <v>0.46363636363636351</v>
      </c>
      <c r="AI57" s="174">
        <f t="shared" si="17"/>
        <v>0.45116279069767429</v>
      </c>
      <c r="AJ57" s="174">
        <f t="shared" si="15"/>
        <v>0.43809523809523793</v>
      </c>
      <c r="AK57" s="174">
        <f t="shared" si="15"/>
        <v>0.42439024390243901</v>
      </c>
      <c r="AL57" s="174">
        <f t="shared" si="19"/>
        <v>0.41</v>
      </c>
      <c r="AM57" s="174">
        <f t="shared" si="19"/>
        <v>0.39487179487179486</v>
      </c>
      <c r="AN57" s="174">
        <f t="shared" si="19"/>
        <v>0.37894736842105264</v>
      </c>
      <c r="AO57" s="174">
        <f t="shared" si="19"/>
        <v>0.36216216216216218</v>
      </c>
      <c r="AP57" s="174">
        <f t="shared" si="19"/>
        <v>0.34444444444444444</v>
      </c>
      <c r="AQ57" s="174">
        <f t="shared" si="19"/>
        <v>0.32571428571428596</v>
      </c>
      <c r="AR57" s="175">
        <f t="shared" si="19"/>
        <v>0.30588235294117672</v>
      </c>
    </row>
    <row r="58" spans="1:50" hidden="1" x14ac:dyDescent="0.3">
      <c r="A58" s="210"/>
      <c r="B58" s="176">
        <v>120</v>
      </c>
      <c r="C58" s="174">
        <f t="shared" si="18"/>
        <v>0.68</v>
      </c>
      <c r="D58" s="174">
        <f t="shared" si="18"/>
        <v>0.67567567567567566</v>
      </c>
      <c r="E58" s="174">
        <f t="shared" si="18"/>
        <v>0.67123287671232879</v>
      </c>
      <c r="F58" s="174">
        <f t="shared" si="18"/>
        <v>0.66666666666666663</v>
      </c>
      <c r="G58" s="174">
        <f t="shared" si="18"/>
        <v>0.6619718309859155</v>
      </c>
      <c r="H58" s="174">
        <f t="shared" si="18"/>
        <v>0.65714285714285714</v>
      </c>
      <c r="I58" s="174">
        <f t="shared" si="18"/>
        <v>0.65217391304347816</v>
      </c>
      <c r="J58" s="174">
        <f t="shared" si="18"/>
        <v>0.6470588235294118</v>
      </c>
      <c r="K58" s="174">
        <f t="shared" si="18"/>
        <v>0.64179104477611937</v>
      </c>
      <c r="L58" s="174">
        <f t="shared" si="18"/>
        <v>0.63636363636363635</v>
      </c>
      <c r="M58" s="174">
        <f t="shared" si="18"/>
        <v>0.63076923076923075</v>
      </c>
      <c r="N58" s="174">
        <f t="shared" si="18"/>
        <v>0.625</v>
      </c>
      <c r="O58" s="174">
        <f t="shared" si="18"/>
        <v>0.61904761904761907</v>
      </c>
      <c r="P58" s="174">
        <f t="shared" si="18"/>
        <v>0.61290322580645162</v>
      </c>
      <c r="Q58" s="174">
        <f t="shared" si="18"/>
        <v>0.60655737704918034</v>
      </c>
      <c r="R58" s="174">
        <f t="shared" si="18"/>
        <v>0.6</v>
      </c>
      <c r="S58" s="174">
        <f t="shared" si="16"/>
        <v>0.59322033898305082</v>
      </c>
      <c r="T58" s="174">
        <f t="shared" si="16"/>
        <v>0.5862068965517242</v>
      </c>
      <c r="U58" s="174">
        <f t="shared" si="16"/>
        <v>0.57894736842105265</v>
      </c>
      <c r="V58" s="174">
        <f t="shared" si="16"/>
        <v>0.5714285714285714</v>
      </c>
      <c r="W58" s="174">
        <f t="shared" si="16"/>
        <v>0.5636363636363636</v>
      </c>
      <c r="X58" s="174">
        <f t="shared" si="16"/>
        <v>0.55555555555555558</v>
      </c>
      <c r="Y58" s="174">
        <f t="shared" si="16"/>
        <v>0.54716981132075471</v>
      </c>
      <c r="Z58" s="174">
        <f t="shared" si="16"/>
        <v>0.53846153846153844</v>
      </c>
      <c r="AA58" s="174">
        <f t="shared" si="16"/>
        <v>0.52941176470588236</v>
      </c>
      <c r="AB58" s="174">
        <f t="shared" si="17"/>
        <v>0.52</v>
      </c>
      <c r="AC58" s="174">
        <f t="shared" si="17"/>
        <v>0.51020408163265307</v>
      </c>
      <c r="AD58" s="174">
        <f t="shared" si="17"/>
        <v>0.5</v>
      </c>
      <c r="AE58" s="174">
        <f t="shared" si="17"/>
        <v>0.48936170212765956</v>
      </c>
      <c r="AF58" s="174">
        <f t="shared" si="17"/>
        <v>0.47826086956521741</v>
      </c>
      <c r="AG58" s="174">
        <f t="shared" si="17"/>
        <v>0.46666666666666667</v>
      </c>
      <c r="AH58" s="174">
        <f t="shared" si="17"/>
        <v>0.45454545454545442</v>
      </c>
      <c r="AI58" s="174">
        <f t="shared" si="17"/>
        <v>0.44186046511627891</v>
      </c>
      <c r="AJ58" s="174">
        <f t="shared" si="17"/>
        <v>0.42857142857142844</v>
      </c>
      <c r="AK58" s="174">
        <f t="shared" si="17"/>
        <v>0.41463414634146339</v>
      </c>
      <c r="AL58" s="174">
        <f t="shared" si="17"/>
        <v>0.4</v>
      </c>
      <c r="AM58" s="174">
        <f t="shared" si="17"/>
        <v>0.38461538461538464</v>
      </c>
      <c r="AN58" s="174">
        <f t="shared" si="17"/>
        <v>0.36842105263157893</v>
      </c>
      <c r="AO58" s="174">
        <f t="shared" si="17"/>
        <v>0.35135135135135137</v>
      </c>
      <c r="AP58" s="174">
        <f t="shared" si="17"/>
        <v>0.33333333333333331</v>
      </c>
      <c r="AQ58" s="174">
        <f t="shared" si="17"/>
        <v>0.3142857142857145</v>
      </c>
      <c r="AR58" s="175">
        <f t="shared" si="19"/>
        <v>0.29411764705882376</v>
      </c>
    </row>
    <row r="59" spans="1:50" hidden="1" x14ac:dyDescent="0.3">
      <c r="A59" s="210"/>
      <c r="B59" s="176">
        <v>121</v>
      </c>
      <c r="C59" s="174">
        <f t="shared" si="18"/>
        <v>0.67466666666666664</v>
      </c>
      <c r="D59" s="174">
        <f t="shared" si="18"/>
        <v>0.67027027027027031</v>
      </c>
      <c r="E59" s="174">
        <f t="shared" si="18"/>
        <v>0.66575342465753429</v>
      </c>
      <c r="F59" s="174">
        <f t="shared" si="18"/>
        <v>0.66111111111111109</v>
      </c>
      <c r="G59" s="174">
        <f t="shared" si="18"/>
        <v>0.6563380281690141</v>
      </c>
      <c r="H59" s="174">
        <f t="shared" si="18"/>
        <v>0.65142857142857147</v>
      </c>
      <c r="I59" s="174">
        <f t="shared" si="18"/>
        <v>0.64637681159420279</v>
      </c>
      <c r="J59" s="174">
        <f t="shared" si="18"/>
        <v>0.64117647058823535</v>
      </c>
      <c r="K59" s="174">
        <f t="shared" si="18"/>
        <v>0.63582089552238807</v>
      </c>
      <c r="L59" s="174">
        <f t="shared" si="18"/>
        <v>0.63030303030303025</v>
      </c>
      <c r="M59" s="174">
        <f t="shared" si="18"/>
        <v>0.62461538461538457</v>
      </c>
      <c r="N59" s="174">
        <f t="shared" si="18"/>
        <v>0.61875000000000002</v>
      </c>
      <c r="O59" s="174">
        <f t="shared" si="18"/>
        <v>0.61269841269841274</v>
      </c>
      <c r="P59" s="174">
        <f t="shared" si="18"/>
        <v>0.6064516129032258</v>
      </c>
      <c r="Q59" s="174">
        <f t="shared" si="18"/>
        <v>0.6</v>
      </c>
      <c r="R59" s="174">
        <f t="shared" si="18"/>
        <v>0.59333333333333338</v>
      </c>
      <c r="S59" s="174">
        <f t="shared" si="16"/>
        <v>0.58644067796610166</v>
      </c>
      <c r="T59" s="174">
        <f t="shared" si="16"/>
        <v>0.57931034482758625</v>
      </c>
      <c r="U59" s="174">
        <f t="shared" si="16"/>
        <v>0.57192982456140351</v>
      </c>
      <c r="V59" s="174">
        <f t="shared" si="16"/>
        <v>0.56428571428571428</v>
      </c>
      <c r="W59" s="174">
        <f t="shared" si="16"/>
        <v>0.55636363636363639</v>
      </c>
      <c r="X59" s="174">
        <f t="shared" si="16"/>
        <v>0.54814814814814816</v>
      </c>
      <c r="Y59" s="174">
        <f t="shared" si="16"/>
        <v>0.53962264150943395</v>
      </c>
      <c r="Z59" s="174">
        <f t="shared" si="16"/>
        <v>0.53076923076923077</v>
      </c>
      <c r="AA59" s="174">
        <f t="shared" si="16"/>
        <v>0.52156862745098043</v>
      </c>
      <c r="AB59" s="174">
        <f t="shared" si="17"/>
        <v>0.51200000000000001</v>
      </c>
      <c r="AC59" s="174">
        <f t="shared" si="17"/>
        <v>0.50204081632653064</v>
      </c>
      <c r="AD59" s="174">
        <f t="shared" si="17"/>
        <v>0.49166666666666664</v>
      </c>
      <c r="AE59" s="174">
        <f t="shared" si="17"/>
        <v>0.48085106382978721</v>
      </c>
      <c r="AF59" s="174">
        <f t="shared" si="17"/>
        <v>0.46956521739130436</v>
      </c>
      <c r="AG59" s="174">
        <f t="shared" si="17"/>
        <v>0.45777777777777778</v>
      </c>
      <c r="AH59" s="174">
        <f t="shared" si="17"/>
        <v>0.44545454545454533</v>
      </c>
      <c r="AI59" s="174">
        <f t="shared" si="17"/>
        <v>0.43255813953488359</v>
      </c>
      <c r="AJ59" s="174">
        <f t="shared" si="17"/>
        <v>0.41904761904761889</v>
      </c>
      <c r="AK59" s="174">
        <f t="shared" si="17"/>
        <v>0.40487804878048783</v>
      </c>
      <c r="AL59" s="174">
        <f t="shared" si="19"/>
        <v>0.39</v>
      </c>
      <c r="AM59" s="174">
        <f t="shared" si="19"/>
        <v>0.37435897435897436</v>
      </c>
      <c r="AN59" s="174">
        <f t="shared" si="19"/>
        <v>0.35789473684210527</v>
      </c>
      <c r="AO59" s="174">
        <f t="shared" si="19"/>
        <v>0.34054054054054056</v>
      </c>
      <c r="AP59" s="174">
        <f t="shared" si="19"/>
        <v>0.32222222222222224</v>
      </c>
      <c r="AQ59" s="174">
        <f t="shared" si="19"/>
        <v>0.3028571428571431</v>
      </c>
      <c r="AR59" s="175">
        <f t="shared" si="19"/>
        <v>0.28235294117647081</v>
      </c>
    </row>
    <row r="60" spans="1:50" hidden="1" x14ac:dyDescent="0.3">
      <c r="A60" s="210"/>
      <c r="B60" s="176">
        <v>122</v>
      </c>
      <c r="C60" s="174">
        <f t="shared" si="18"/>
        <v>0.66933333333333334</v>
      </c>
      <c r="D60" s="174">
        <f t="shared" si="18"/>
        <v>0.66486486486486485</v>
      </c>
      <c r="E60" s="174">
        <f t="shared" si="18"/>
        <v>0.66027397260273968</v>
      </c>
      <c r="F60" s="174">
        <f t="shared" si="18"/>
        <v>0.65555555555555556</v>
      </c>
      <c r="G60" s="174">
        <f t="shared" si="18"/>
        <v>0.6507042253521127</v>
      </c>
      <c r="H60" s="174">
        <f t="shared" si="18"/>
        <v>0.64571428571428569</v>
      </c>
      <c r="I60" s="174">
        <f t="shared" si="18"/>
        <v>0.64057971014492743</v>
      </c>
      <c r="J60" s="174">
        <f t="shared" si="18"/>
        <v>0.63529411764705879</v>
      </c>
      <c r="K60" s="174">
        <f t="shared" si="18"/>
        <v>0.62985074626865667</v>
      </c>
      <c r="L60" s="174">
        <f t="shared" si="18"/>
        <v>0.62424242424242427</v>
      </c>
      <c r="M60" s="174">
        <f t="shared" si="18"/>
        <v>0.61846153846153851</v>
      </c>
      <c r="N60" s="174">
        <f t="shared" si="18"/>
        <v>0.61250000000000004</v>
      </c>
      <c r="O60" s="174">
        <f t="shared" si="18"/>
        <v>0.6063492063492063</v>
      </c>
      <c r="P60" s="174">
        <f t="shared" si="18"/>
        <v>0.6</v>
      </c>
      <c r="Q60" s="174">
        <f t="shared" si="18"/>
        <v>0.59344262295081962</v>
      </c>
      <c r="R60" s="174">
        <f t="shared" si="18"/>
        <v>0.58666666666666667</v>
      </c>
      <c r="S60" s="174">
        <f t="shared" si="16"/>
        <v>0.57966101694915251</v>
      </c>
      <c r="T60" s="174">
        <f t="shared" si="16"/>
        <v>0.57241379310344831</v>
      </c>
      <c r="U60" s="174">
        <f t="shared" si="16"/>
        <v>0.56491228070175437</v>
      </c>
      <c r="V60" s="174">
        <f t="shared" si="16"/>
        <v>0.55714285714285716</v>
      </c>
      <c r="W60" s="174">
        <f t="shared" si="16"/>
        <v>0.54909090909090907</v>
      </c>
      <c r="X60" s="174">
        <f t="shared" si="16"/>
        <v>0.54074074074074074</v>
      </c>
      <c r="Y60" s="174">
        <f t="shared" si="16"/>
        <v>0.5320754716981132</v>
      </c>
      <c r="Z60" s="174">
        <f t="shared" si="16"/>
        <v>0.52307692307692311</v>
      </c>
      <c r="AA60" s="174">
        <f t="shared" si="16"/>
        <v>0.51372549019607838</v>
      </c>
      <c r="AB60" s="174">
        <f t="shared" si="17"/>
        <v>0.504</v>
      </c>
      <c r="AC60" s="174">
        <f t="shared" si="17"/>
        <v>0.49387755102040815</v>
      </c>
      <c r="AD60" s="174">
        <f t="shared" si="17"/>
        <v>0.48333333333333334</v>
      </c>
      <c r="AE60" s="174">
        <f t="shared" si="17"/>
        <v>0.47234042553191491</v>
      </c>
      <c r="AF60" s="174">
        <f t="shared" si="17"/>
        <v>0.46086956521739131</v>
      </c>
      <c r="AG60" s="174">
        <f t="shared" si="17"/>
        <v>0.44888888888888889</v>
      </c>
      <c r="AH60" s="174">
        <f t="shared" si="17"/>
        <v>0.43636363636363623</v>
      </c>
      <c r="AI60" s="174">
        <f t="shared" si="17"/>
        <v>0.42325581395348821</v>
      </c>
      <c r="AJ60" s="174">
        <f t="shared" si="17"/>
        <v>0.40952380952380935</v>
      </c>
      <c r="AK60" s="174">
        <f t="shared" si="17"/>
        <v>0.39512195121951221</v>
      </c>
      <c r="AL60" s="174">
        <f t="shared" si="19"/>
        <v>0.38</v>
      </c>
      <c r="AM60" s="174">
        <f t="shared" si="19"/>
        <v>0.36410256410256409</v>
      </c>
      <c r="AN60" s="174">
        <f t="shared" si="19"/>
        <v>0.3473684210526316</v>
      </c>
      <c r="AO60" s="174">
        <f t="shared" si="19"/>
        <v>0.32972972972972975</v>
      </c>
      <c r="AP60" s="174">
        <f t="shared" si="19"/>
        <v>0.31111111111111112</v>
      </c>
      <c r="AQ60" s="174">
        <f t="shared" si="19"/>
        <v>0.29142857142857165</v>
      </c>
      <c r="AR60" s="175">
        <f t="shared" si="19"/>
        <v>0.27058823529411791</v>
      </c>
    </row>
    <row r="61" spans="1:50" x14ac:dyDescent="0.3">
      <c r="A61" s="210"/>
      <c r="B61" s="176">
        <v>123</v>
      </c>
      <c r="C61" s="174">
        <f t="shared" si="18"/>
        <v>0.66400000000000003</v>
      </c>
      <c r="D61" s="174">
        <f t="shared" si="18"/>
        <v>0.6594594594594595</v>
      </c>
      <c r="E61" s="174">
        <f t="shared" si="18"/>
        <v>0.65479452054794518</v>
      </c>
      <c r="F61" s="174">
        <f t="shared" si="18"/>
        <v>0.65</v>
      </c>
      <c r="G61" s="174">
        <f t="shared" si="18"/>
        <v>0.6450704225352113</v>
      </c>
      <c r="H61" s="174">
        <f t="shared" si="18"/>
        <v>0.64</v>
      </c>
      <c r="I61" s="174">
        <f t="shared" si="18"/>
        <v>0.63478260869565206</v>
      </c>
      <c r="J61" s="174">
        <f t="shared" si="18"/>
        <v>0.62941176470588234</v>
      </c>
      <c r="K61" s="174">
        <f t="shared" si="18"/>
        <v>0.62388059701492538</v>
      </c>
      <c r="L61" s="174">
        <f t="shared" si="18"/>
        <v>0.61818181818181817</v>
      </c>
      <c r="M61" s="174">
        <f t="shared" si="18"/>
        <v>0.61230769230769233</v>
      </c>
      <c r="N61" s="174">
        <f t="shared" si="18"/>
        <v>0.60624999999999996</v>
      </c>
      <c r="O61" s="174">
        <f t="shared" si="18"/>
        <v>0.6</v>
      </c>
      <c r="P61" s="174">
        <f t="shared" si="18"/>
        <v>0.59354838709677415</v>
      </c>
      <c r="Q61" s="174">
        <f t="shared" si="18"/>
        <v>0.58688524590163937</v>
      </c>
      <c r="R61" s="174">
        <f t="shared" si="18"/>
        <v>0.57999999999999996</v>
      </c>
      <c r="S61" s="174">
        <f t="shared" si="16"/>
        <v>0.57288135593220335</v>
      </c>
      <c r="T61" s="174">
        <f t="shared" si="16"/>
        <v>0.56551724137931048</v>
      </c>
      <c r="U61" s="174">
        <f t="shared" si="16"/>
        <v>0.55789473684210522</v>
      </c>
      <c r="V61" s="174">
        <f t="shared" si="16"/>
        <v>0.55000000000000004</v>
      </c>
      <c r="W61" s="174">
        <f t="shared" si="16"/>
        <v>0.54181818181818187</v>
      </c>
      <c r="X61" s="174">
        <f t="shared" si="16"/>
        <v>0.53333333333333333</v>
      </c>
      <c r="Y61" s="174">
        <f t="shared" si="16"/>
        <v>0.52452830188679245</v>
      </c>
      <c r="Z61" s="174">
        <f t="shared" si="16"/>
        <v>0.51538461538461533</v>
      </c>
      <c r="AA61" s="174">
        <f t="shared" si="16"/>
        <v>0.50588235294117645</v>
      </c>
      <c r="AB61" s="174">
        <f t="shared" si="17"/>
        <v>0.496</v>
      </c>
      <c r="AC61" s="174">
        <f t="shared" si="17"/>
        <v>0.48571428571428571</v>
      </c>
      <c r="AD61" s="174">
        <f t="shared" si="17"/>
        <v>0.47499999999999998</v>
      </c>
      <c r="AE61" s="174">
        <f t="shared" si="17"/>
        <v>0.46382978723404256</v>
      </c>
      <c r="AF61" s="174">
        <f t="shared" si="17"/>
        <v>0.45217391304347826</v>
      </c>
      <c r="AG61" s="174">
        <f t="shared" si="17"/>
        <v>0.44</v>
      </c>
      <c r="AH61" s="174">
        <f t="shared" si="17"/>
        <v>0.42727272727272714</v>
      </c>
      <c r="AI61" s="174">
        <f t="shared" si="17"/>
        <v>0.41395348837209289</v>
      </c>
      <c r="AJ61" s="174">
        <f t="shared" si="17"/>
        <v>0.39999999999999986</v>
      </c>
      <c r="AK61" s="174">
        <f t="shared" si="17"/>
        <v>0.38536585365853659</v>
      </c>
      <c r="AL61" s="174">
        <f t="shared" si="19"/>
        <v>0.37</v>
      </c>
      <c r="AM61" s="174">
        <f t="shared" si="19"/>
        <v>0.35384615384615387</v>
      </c>
      <c r="AN61" s="174">
        <f t="shared" si="19"/>
        <v>0.33684210526315789</v>
      </c>
      <c r="AO61" s="174">
        <f t="shared" si="19"/>
        <v>0.31891891891891894</v>
      </c>
      <c r="AP61" s="174">
        <f t="shared" si="19"/>
        <v>0.3</v>
      </c>
      <c r="AQ61" s="174">
        <f t="shared" si="19"/>
        <v>0.28000000000000025</v>
      </c>
      <c r="AR61" s="175">
        <f t="shared" si="19"/>
        <v>0.25882352941176495</v>
      </c>
    </row>
    <row r="62" spans="1:50" x14ac:dyDescent="0.3">
      <c r="A62" s="210"/>
      <c r="B62" s="176">
        <v>124</v>
      </c>
      <c r="C62" s="174">
        <f t="shared" si="18"/>
        <v>0.65866666666666662</v>
      </c>
      <c r="D62" s="174">
        <f t="shared" si="18"/>
        <v>0.65405405405405403</v>
      </c>
      <c r="E62" s="174">
        <f t="shared" si="18"/>
        <v>0.64931506849315068</v>
      </c>
      <c r="F62" s="174">
        <f t="shared" si="18"/>
        <v>0.64444444444444449</v>
      </c>
      <c r="G62" s="174">
        <f t="shared" si="18"/>
        <v>0.6394366197183099</v>
      </c>
      <c r="H62" s="174">
        <f t="shared" si="18"/>
        <v>0.63428571428571423</v>
      </c>
      <c r="I62" s="174">
        <f t="shared" si="18"/>
        <v>0.6289855072463767</v>
      </c>
      <c r="J62" s="174">
        <f t="shared" si="18"/>
        <v>0.62352941176470589</v>
      </c>
      <c r="K62" s="174">
        <f t="shared" si="18"/>
        <v>0.61791044776119408</v>
      </c>
      <c r="L62" s="174">
        <f t="shared" si="18"/>
        <v>0.61212121212121207</v>
      </c>
      <c r="M62" s="174">
        <f t="shared" si="18"/>
        <v>0.60615384615384615</v>
      </c>
      <c r="N62" s="174">
        <f t="shared" si="18"/>
        <v>0.6</v>
      </c>
      <c r="O62" s="174">
        <f t="shared" si="18"/>
        <v>0.59365079365079365</v>
      </c>
      <c r="P62" s="174">
        <f t="shared" si="18"/>
        <v>0.58709677419354833</v>
      </c>
      <c r="Q62" s="174">
        <f t="shared" si="18"/>
        <v>0.58032786885245902</v>
      </c>
      <c r="R62" s="174">
        <f t="shared" si="18"/>
        <v>0.57333333333333336</v>
      </c>
      <c r="S62" s="174">
        <f t="shared" si="16"/>
        <v>0.56610169491525419</v>
      </c>
      <c r="T62" s="174">
        <f t="shared" si="16"/>
        <v>0.55862068965517253</v>
      </c>
      <c r="U62" s="174">
        <f t="shared" si="16"/>
        <v>0.55087719298245619</v>
      </c>
      <c r="V62" s="174">
        <f t="shared" si="16"/>
        <v>0.54285714285714282</v>
      </c>
      <c r="W62" s="174">
        <f t="shared" si="16"/>
        <v>0.53454545454545455</v>
      </c>
      <c r="X62" s="174">
        <f t="shared" si="16"/>
        <v>0.52592592592592591</v>
      </c>
      <c r="Y62" s="174">
        <f t="shared" si="16"/>
        <v>0.51698113207547169</v>
      </c>
      <c r="Z62" s="174">
        <f t="shared" si="16"/>
        <v>0.50769230769230766</v>
      </c>
      <c r="AA62" s="174">
        <f t="shared" si="16"/>
        <v>0.49803921568627452</v>
      </c>
      <c r="AB62" s="174">
        <f t="shared" si="17"/>
        <v>0.48799999999999999</v>
      </c>
      <c r="AC62" s="174">
        <f t="shared" si="17"/>
        <v>0.47755102040816327</v>
      </c>
      <c r="AD62" s="174">
        <f t="shared" si="17"/>
        <v>0.46666666666666667</v>
      </c>
      <c r="AE62" s="174">
        <f t="shared" si="17"/>
        <v>0.4553191489361702</v>
      </c>
      <c r="AF62" s="174">
        <f t="shared" si="17"/>
        <v>0.44347826086956521</v>
      </c>
      <c r="AG62" s="174">
        <f t="shared" si="17"/>
        <v>0.43111111111111111</v>
      </c>
      <c r="AH62" s="174">
        <f t="shared" si="17"/>
        <v>0.41818181818181804</v>
      </c>
      <c r="AI62" s="174">
        <f t="shared" si="17"/>
        <v>0.40465116279069752</v>
      </c>
      <c r="AJ62" s="174">
        <f t="shared" si="17"/>
        <v>0.39047619047619031</v>
      </c>
      <c r="AK62" s="174">
        <f t="shared" si="17"/>
        <v>0.37560975609756098</v>
      </c>
      <c r="AL62" s="174">
        <f t="shared" si="17"/>
        <v>0.36</v>
      </c>
      <c r="AM62" s="174">
        <f t="shared" si="17"/>
        <v>0.34358974358974359</v>
      </c>
      <c r="AN62" s="174">
        <f t="shared" si="17"/>
        <v>0.32631578947368423</v>
      </c>
      <c r="AO62" s="174">
        <f t="shared" si="17"/>
        <v>0.30810810810810813</v>
      </c>
      <c r="AP62" s="174">
        <f t="shared" si="17"/>
        <v>0.28888888888888886</v>
      </c>
      <c r="AQ62" s="174">
        <f t="shared" si="17"/>
        <v>0.26857142857142879</v>
      </c>
      <c r="AR62" s="175">
        <f t="shared" si="19"/>
        <v>0.24705882352941202</v>
      </c>
    </row>
    <row r="63" spans="1:50" x14ac:dyDescent="0.3">
      <c r="A63" s="210"/>
      <c r="B63" s="176">
        <v>125</v>
      </c>
      <c r="C63" s="174">
        <f t="shared" si="18"/>
        <v>0.65333333333333332</v>
      </c>
      <c r="D63" s="174">
        <f t="shared" si="18"/>
        <v>0.64864864864864868</v>
      </c>
      <c r="E63" s="174">
        <f t="shared" si="18"/>
        <v>0.64383561643835618</v>
      </c>
      <c r="F63" s="174">
        <f t="shared" si="18"/>
        <v>0.63888888888888884</v>
      </c>
      <c r="G63" s="174">
        <f t="shared" si="18"/>
        <v>0.63380281690140849</v>
      </c>
      <c r="H63" s="174">
        <f t="shared" si="18"/>
        <v>0.62857142857142856</v>
      </c>
      <c r="I63" s="174">
        <f t="shared" si="18"/>
        <v>0.62318840579710144</v>
      </c>
      <c r="J63" s="174">
        <f t="shared" si="18"/>
        <v>0.61764705882352944</v>
      </c>
      <c r="K63" s="174">
        <f t="shared" si="18"/>
        <v>0.61194029850746268</v>
      </c>
      <c r="L63" s="174">
        <f t="shared" si="18"/>
        <v>0.60606060606060608</v>
      </c>
      <c r="M63" s="174">
        <f t="shared" si="18"/>
        <v>0.6</v>
      </c>
      <c r="N63" s="174">
        <f t="shared" si="18"/>
        <v>0.59375</v>
      </c>
      <c r="O63" s="174">
        <f t="shared" si="18"/>
        <v>0.58730158730158732</v>
      </c>
      <c r="P63" s="174">
        <f t="shared" si="18"/>
        <v>0.58064516129032262</v>
      </c>
      <c r="Q63" s="174">
        <f t="shared" si="18"/>
        <v>0.57377049180327866</v>
      </c>
      <c r="R63" s="174">
        <f t="shared" si="18"/>
        <v>0.56666666666666665</v>
      </c>
      <c r="S63" s="174">
        <f t="shared" si="16"/>
        <v>0.55932203389830504</v>
      </c>
      <c r="T63" s="174">
        <f t="shared" si="16"/>
        <v>0.55172413793103459</v>
      </c>
      <c r="U63" s="174">
        <f t="shared" si="16"/>
        <v>0.54385964912280704</v>
      </c>
      <c r="V63" s="174">
        <f t="shared" si="16"/>
        <v>0.5357142857142857</v>
      </c>
      <c r="W63" s="174">
        <f t="shared" si="16"/>
        <v>0.52727272727272723</v>
      </c>
      <c r="X63" s="174">
        <f t="shared" si="16"/>
        <v>0.51851851851851849</v>
      </c>
      <c r="Y63" s="174">
        <f t="shared" si="16"/>
        <v>0.50943396226415094</v>
      </c>
      <c r="Z63" s="174">
        <f t="shared" si="16"/>
        <v>0.5</v>
      </c>
      <c r="AA63" s="174">
        <f t="shared" si="16"/>
        <v>0.49019607843137253</v>
      </c>
      <c r="AB63" s="174">
        <f t="shared" si="17"/>
        <v>0.48</v>
      </c>
      <c r="AC63" s="174">
        <f t="shared" si="17"/>
        <v>0.46938775510204084</v>
      </c>
      <c r="AD63" s="174">
        <f t="shared" si="17"/>
        <v>0.45833333333333331</v>
      </c>
      <c r="AE63" s="174">
        <f t="shared" si="17"/>
        <v>0.44680851063829785</v>
      </c>
      <c r="AF63" s="174">
        <f t="shared" si="17"/>
        <v>0.43478260869565216</v>
      </c>
      <c r="AG63" s="174">
        <f t="shared" si="17"/>
        <v>0.42222222222222222</v>
      </c>
      <c r="AH63" s="174">
        <f t="shared" si="17"/>
        <v>0.40909090909090895</v>
      </c>
      <c r="AI63" s="174">
        <f t="shared" si="17"/>
        <v>0.39534883720930214</v>
      </c>
      <c r="AJ63" s="174">
        <f t="shared" si="17"/>
        <v>0.38095238095238076</v>
      </c>
      <c r="AK63" s="174">
        <f t="shared" si="17"/>
        <v>0.36585365853658536</v>
      </c>
      <c r="AL63" s="174">
        <f t="shared" si="19"/>
        <v>0.35</v>
      </c>
      <c r="AM63" s="174">
        <f t="shared" si="19"/>
        <v>0.33333333333333331</v>
      </c>
      <c r="AN63" s="174">
        <f t="shared" si="19"/>
        <v>0.31578947368421051</v>
      </c>
      <c r="AO63" s="174">
        <f t="shared" si="19"/>
        <v>0.29729729729729731</v>
      </c>
      <c r="AP63" s="174">
        <f t="shared" si="19"/>
        <v>0.27777777777777779</v>
      </c>
      <c r="AQ63" s="174">
        <f t="shared" si="19"/>
        <v>0.2571428571428574</v>
      </c>
      <c r="AR63" s="175">
        <f t="shared" si="19"/>
        <v>0.23529411764705907</v>
      </c>
    </row>
    <row r="64" spans="1:50" x14ac:dyDescent="0.3">
      <c r="A64" s="210"/>
      <c r="B64" s="176">
        <v>126</v>
      </c>
      <c r="C64" s="174">
        <f t="shared" si="18"/>
        <v>0.64800000000000002</v>
      </c>
      <c r="D64" s="174">
        <f t="shared" si="18"/>
        <v>0.64324324324324322</v>
      </c>
      <c r="E64" s="174">
        <f t="shared" si="18"/>
        <v>0.63835616438356169</v>
      </c>
      <c r="F64" s="174">
        <f t="shared" si="18"/>
        <v>0.6333333333333333</v>
      </c>
      <c r="G64" s="174">
        <f t="shared" si="18"/>
        <v>0.62816901408450709</v>
      </c>
      <c r="H64" s="174">
        <f t="shared" si="18"/>
        <v>0.62285714285714289</v>
      </c>
      <c r="I64" s="174">
        <f t="shared" si="18"/>
        <v>0.61739130434782608</v>
      </c>
      <c r="J64" s="174">
        <f t="shared" si="18"/>
        <v>0.61176470588235299</v>
      </c>
      <c r="K64" s="174">
        <f t="shared" si="18"/>
        <v>0.60597014925373138</v>
      </c>
      <c r="L64" s="174">
        <f t="shared" si="18"/>
        <v>0.6</v>
      </c>
      <c r="M64" s="174">
        <f t="shared" si="18"/>
        <v>0.5938461538461538</v>
      </c>
      <c r="N64" s="174">
        <f t="shared" si="18"/>
        <v>0.58750000000000002</v>
      </c>
      <c r="O64" s="174">
        <f t="shared" si="18"/>
        <v>0.580952380952381</v>
      </c>
      <c r="P64" s="174">
        <f t="shared" si="18"/>
        <v>0.5741935483870968</v>
      </c>
      <c r="Q64" s="174">
        <f t="shared" si="18"/>
        <v>0.56721311475409841</v>
      </c>
      <c r="R64" s="174">
        <f t="shared" si="18"/>
        <v>0.56000000000000005</v>
      </c>
      <c r="S64" s="174">
        <f t="shared" si="16"/>
        <v>0.55254237288135588</v>
      </c>
      <c r="T64" s="174">
        <f t="shared" si="16"/>
        <v>0.54482758620689664</v>
      </c>
      <c r="U64" s="174">
        <f t="shared" si="16"/>
        <v>0.5368421052631579</v>
      </c>
      <c r="V64" s="174">
        <f t="shared" si="16"/>
        <v>0.52857142857142858</v>
      </c>
      <c r="W64" s="174">
        <f t="shared" si="16"/>
        <v>0.52</v>
      </c>
      <c r="X64" s="174">
        <f t="shared" si="16"/>
        <v>0.51111111111111107</v>
      </c>
      <c r="Y64" s="174">
        <f t="shared" si="16"/>
        <v>0.50188679245283019</v>
      </c>
      <c r="Z64" s="174">
        <f t="shared" si="16"/>
        <v>0.49230769230769234</v>
      </c>
      <c r="AA64" s="174">
        <f t="shared" si="16"/>
        <v>0.4823529411764706</v>
      </c>
      <c r="AB64" s="174">
        <f t="shared" si="17"/>
        <v>0.47199999999999998</v>
      </c>
      <c r="AC64" s="174">
        <f t="shared" si="17"/>
        <v>0.46122448979591835</v>
      </c>
      <c r="AD64" s="174">
        <f t="shared" si="17"/>
        <v>0.45</v>
      </c>
      <c r="AE64" s="174">
        <f t="shared" si="17"/>
        <v>0.43829787234042555</v>
      </c>
      <c r="AF64" s="174">
        <f t="shared" si="17"/>
        <v>0.42608695652173911</v>
      </c>
      <c r="AG64" s="174">
        <f t="shared" si="17"/>
        <v>0.41333333333333333</v>
      </c>
      <c r="AH64" s="174">
        <f t="shared" si="17"/>
        <v>0.39999999999999986</v>
      </c>
      <c r="AI64" s="174">
        <f t="shared" si="17"/>
        <v>0.38604651162790682</v>
      </c>
      <c r="AJ64" s="174">
        <f t="shared" si="17"/>
        <v>0.37142857142857127</v>
      </c>
      <c r="AK64" s="174">
        <f t="shared" si="17"/>
        <v>0.35609756097560974</v>
      </c>
      <c r="AL64" s="174">
        <f t="shared" si="19"/>
        <v>0.34</v>
      </c>
      <c r="AM64" s="174">
        <f t="shared" si="19"/>
        <v>0.32307692307692309</v>
      </c>
      <c r="AN64" s="174">
        <f t="shared" si="19"/>
        <v>0.30526315789473685</v>
      </c>
      <c r="AO64" s="174">
        <f t="shared" si="19"/>
        <v>0.2864864864864865</v>
      </c>
      <c r="AP64" s="174">
        <f t="shared" si="19"/>
        <v>0.26666666666666666</v>
      </c>
      <c r="AQ64" s="174">
        <f t="shared" si="19"/>
        <v>0.24571428571428597</v>
      </c>
      <c r="AR64" s="175">
        <f t="shared" si="19"/>
        <v>0.22352941176470614</v>
      </c>
    </row>
    <row r="65" spans="1:44" x14ac:dyDescent="0.3">
      <c r="A65" s="210"/>
      <c r="B65" s="176">
        <v>127</v>
      </c>
      <c r="C65" s="174">
        <f t="shared" si="18"/>
        <v>0.64266666666666672</v>
      </c>
      <c r="D65" s="174">
        <f t="shared" si="18"/>
        <v>0.63783783783783787</v>
      </c>
      <c r="E65" s="174">
        <f t="shared" si="18"/>
        <v>0.63287671232876708</v>
      </c>
      <c r="F65" s="174">
        <f t="shared" si="18"/>
        <v>0.62777777777777777</v>
      </c>
      <c r="G65" s="174">
        <f t="shared" si="18"/>
        <v>0.62253521126760558</v>
      </c>
      <c r="H65" s="174">
        <f t="shared" si="18"/>
        <v>0.6171428571428571</v>
      </c>
      <c r="I65" s="174">
        <f t="shared" si="18"/>
        <v>0.61159420289855071</v>
      </c>
      <c r="J65" s="174">
        <f t="shared" si="18"/>
        <v>0.60588235294117643</v>
      </c>
      <c r="K65" s="174">
        <f t="shared" si="18"/>
        <v>0.6</v>
      </c>
      <c r="L65" s="174">
        <f t="shared" si="18"/>
        <v>0.59393939393939399</v>
      </c>
      <c r="M65" s="174">
        <f t="shared" si="18"/>
        <v>0.58769230769230774</v>
      </c>
      <c r="N65" s="174">
        <f t="shared" si="18"/>
        <v>0.58125000000000004</v>
      </c>
      <c r="O65" s="174">
        <f t="shared" si="18"/>
        <v>0.57460317460317456</v>
      </c>
      <c r="P65" s="174">
        <f t="shared" si="18"/>
        <v>0.56774193548387097</v>
      </c>
      <c r="Q65" s="174">
        <f t="shared" si="18"/>
        <v>0.56065573770491806</v>
      </c>
      <c r="R65" s="174">
        <f t="shared" si="18"/>
        <v>0.55333333333333334</v>
      </c>
      <c r="S65" s="174">
        <f t="shared" si="16"/>
        <v>0.54576271186440672</v>
      </c>
      <c r="T65" s="174">
        <f t="shared" si="16"/>
        <v>0.5379310344827587</v>
      </c>
      <c r="U65" s="174">
        <f t="shared" si="16"/>
        <v>0.52982456140350875</v>
      </c>
      <c r="V65" s="174">
        <f t="shared" si="16"/>
        <v>0.52142857142857146</v>
      </c>
      <c r="W65" s="174">
        <f t="shared" si="16"/>
        <v>0.5127272727272727</v>
      </c>
      <c r="X65" s="174">
        <f t="shared" si="16"/>
        <v>0.50370370370370365</v>
      </c>
      <c r="Y65" s="174">
        <f t="shared" si="16"/>
        <v>0.49433962264150944</v>
      </c>
      <c r="Z65" s="174">
        <f t="shared" si="16"/>
        <v>0.48461538461538461</v>
      </c>
      <c r="AA65" s="174">
        <f t="shared" si="16"/>
        <v>0.47450980392156861</v>
      </c>
      <c r="AB65" s="174">
        <f t="shared" si="17"/>
        <v>0.46400000000000002</v>
      </c>
      <c r="AC65" s="174">
        <f t="shared" si="17"/>
        <v>0.45306122448979591</v>
      </c>
      <c r="AD65" s="174">
        <f t="shared" si="17"/>
        <v>0.44166666666666665</v>
      </c>
      <c r="AE65" s="174">
        <f t="shared" si="17"/>
        <v>0.4297872340425532</v>
      </c>
      <c r="AF65" s="174">
        <f t="shared" si="17"/>
        <v>0.41739130434782606</v>
      </c>
      <c r="AG65" s="174">
        <f t="shared" si="17"/>
        <v>0.40444444444444444</v>
      </c>
      <c r="AH65" s="174">
        <f t="shared" si="17"/>
        <v>0.39090909090909076</v>
      </c>
      <c r="AI65" s="174">
        <f t="shared" si="17"/>
        <v>0.37674418604651144</v>
      </c>
      <c r="AJ65" s="174">
        <f t="shared" si="17"/>
        <v>0.36190476190476173</v>
      </c>
      <c r="AK65" s="174">
        <f t="shared" si="17"/>
        <v>0.34634146341463412</v>
      </c>
      <c r="AL65" s="174">
        <f t="shared" si="19"/>
        <v>0.33</v>
      </c>
      <c r="AM65" s="174">
        <f t="shared" si="19"/>
        <v>0.31282051282051282</v>
      </c>
      <c r="AN65" s="174">
        <f t="shared" si="19"/>
        <v>0.29473684210526313</v>
      </c>
      <c r="AO65" s="174">
        <f t="shared" si="19"/>
        <v>0.27567567567567569</v>
      </c>
      <c r="AP65" s="174">
        <f t="shared" si="19"/>
        <v>0.25555555555555554</v>
      </c>
      <c r="AQ65" s="174">
        <f t="shared" si="19"/>
        <v>0.23428571428571454</v>
      </c>
      <c r="AR65" s="175">
        <f t="shared" si="19"/>
        <v>0.21176470588235322</v>
      </c>
    </row>
    <row r="66" spans="1:44" x14ac:dyDescent="0.3">
      <c r="A66" s="210"/>
      <c r="B66" s="176">
        <v>128</v>
      </c>
      <c r="C66" s="174">
        <f t="shared" si="18"/>
        <v>0.63733333333333331</v>
      </c>
      <c r="D66" s="174">
        <f t="shared" si="18"/>
        <v>0.63243243243243241</v>
      </c>
      <c r="E66" s="174">
        <f t="shared" si="18"/>
        <v>0.62739726027397258</v>
      </c>
      <c r="F66" s="174">
        <f t="shared" si="18"/>
        <v>0.62222222222222223</v>
      </c>
      <c r="G66" s="174">
        <f t="shared" si="18"/>
        <v>0.61690140845070418</v>
      </c>
      <c r="H66" s="174">
        <f t="shared" si="18"/>
        <v>0.61142857142857143</v>
      </c>
      <c r="I66" s="174">
        <f t="shared" si="18"/>
        <v>0.60579710144927534</v>
      </c>
      <c r="J66" s="174">
        <f t="shared" si="18"/>
        <v>0.6</v>
      </c>
      <c r="K66" s="174">
        <f t="shared" si="18"/>
        <v>0.59402985074626868</v>
      </c>
      <c r="L66" s="174">
        <f t="shared" si="18"/>
        <v>0.58787878787878789</v>
      </c>
      <c r="M66" s="174">
        <f t="shared" si="18"/>
        <v>0.58153846153846156</v>
      </c>
      <c r="N66" s="174">
        <f t="shared" si="18"/>
        <v>0.57499999999999996</v>
      </c>
      <c r="O66" s="174">
        <f t="shared" si="18"/>
        <v>0.56825396825396823</v>
      </c>
      <c r="P66" s="174">
        <f t="shared" si="18"/>
        <v>0.56129032258064515</v>
      </c>
      <c r="Q66" s="174">
        <f t="shared" si="18"/>
        <v>0.5540983606557377</v>
      </c>
      <c r="R66" s="174">
        <f t="shared" si="18"/>
        <v>0.54666666666666663</v>
      </c>
      <c r="S66" s="174">
        <f t="shared" si="16"/>
        <v>0.53898305084745768</v>
      </c>
      <c r="T66" s="174">
        <f t="shared" si="16"/>
        <v>0.53103448275862075</v>
      </c>
      <c r="U66" s="174">
        <f t="shared" si="16"/>
        <v>0.52280701754385961</v>
      </c>
      <c r="V66" s="174">
        <f t="shared" si="16"/>
        <v>0.51428571428571423</v>
      </c>
      <c r="W66" s="174">
        <f t="shared" si="16"/>
        <v>0.50545454545454549</v>
      </c>
      <c r="X66" s="174">
        <f t="shared" si="16"/>
        <v>0.49629629629629629</v>
      </c>
      <c r="Y66" s="174">
        <f t="shared" si="16"/>
        <v>0.48679245283018868</v>
      </c>
      <c r="Z66" s="174">
        <f t="shared" si="16"/>
        <v>0.47692307692307695</v>
      </c>
      <c r="AA66" s="174">
        <f t="shared" si="16"/>
        <v>0.46666666666666667</v>
      </c>
      <c r="AB66" s="174">
        <f t="shared" si="17"/>
        <v>0.45600000000000002</v>
      </c>
      <c r="AC66" s="174">
        <f t="shared" si="17"/>
        <v>0.44489795918367347</v>
      </c>
      <c r="AD66" s="174">
        <f t="shared" si="17"/>
        <v>0.43333333333333335</v>
      </c>
      <c r="AE66" s="174">
        <f t="shared" si="17"/>
        <v>0.42127659574468085</v>
      </c>
      <c r="AF66" s="174">
        <f t="shared" si="17"/>
        <v>0.40869565217391307</v>
      </c>
      <c r="AG66" s="174">
        <f t="shared" si="17"/>
        <v>0.39555555555555555</v>
      </c>
      <c r="AH66" s="174">
        <f t="shared" si="17"/>
        <v>0.38181818181818167</v>
      </c>
      <c r="AI66" s="174">
        <f t="shared" si="17"/>
        <v>0.36744186046511612</v>
      </c>
      <c r="AJ66" s="174">
        <f t="shared" si="17"/>
        <v>0.35238095238095218</v>
      </c>
      <c r="AK66" s="174">
        <f t="shared" si="17"/>
        <v>0.33658536585365856</v>
      </c>
      <c r="AL66" s="174">
        <f t="shared" si="17"/>
        <v>0.32</v>
      </c>
      <c r="AM66" s="174">
        <f t="shared" si="17"/>
        <v>0.30256410256410254</v>
      </c>
      <c r="AN66" s="174">
        <f t="shared" si="17"/>
        <v>0.28421052631578947</v>
      </c>
      <c r="AO66" s="174">
        <f t="shared" si="17"/>
        <v>0.26486486486486488</v>
      </c>
      <c r="AP66" s="174">
        <f t="shared" si="17"/>
        <v>0.24444444444444444</v>
      </c>
      <c r="AQ66" s="174">
        <f t="shared" si="17"/>
        <v>0.22285714285714311</v>
      </c>
      <c r="AR66" s="175">
        <f t="shared" si="19"/>
        <v>0.20000000000000026</v>
      </c>
    </row>
    <row r="67" spans="1:44" x14ac:dyDescent="0.3">
      <c r="A67" s="210"/>
      <c r="B67" s="176">
        <v>129</v>
      </c>
      <c r="C67" s="174">
        <f t="shared" si="18"/>
        <v>0.63200000000000001</v>
      </c>
      <c r="D67" s="174">
        <f t="shared" si="18"/>
        <v>0.62702702702702706</v>
      </c>
      <c r="E67" s="174">
        <f t="shared" si="18"/>
        <v>0.62191780821917808</v>
      </c>
      <c r="F67" s="174">
        <f t="shared" si="18"/>
        <v>0.6166666666666667</v>
      </c>
      <c r="G67" s="174">
        <f t="shared" si="18"/>
        <v>0.61126760563380278</v>
      </c>
      <c r="H67" s="174">
        <f t="shared" si="18"/>
        <v>0.60571428571428576</v>
      </c>
      <c r="I67" s="174">
        <f t="shared" si="18"/>
        <v>0.6</v>
      </c>
      <c r="J67" s="174">
        <f t="shared" si="18"/>
        <v>0.59411764705882353</v>
      </c>
      <c r="K67" s="174">
        <f t="shared" si="18"/>
        <v>0.58805970149253728</v>
      </c>
      <c r="L67" s="174">
        <f t="shared" si="18"/>
        <v>0.58181818181818179</v>
      </c>
      <c r="M67" s="174">
        <f t="shared" si="18"/>
        <v>0.57538461538461538</v>
      </c>
      <c r="N67" s="174">
        <f t="shared" si="18"/>
        <v>0.56874999999999998</v>
      </c>
      <c r="O67" s="174">
        <f t="shared" si="18"/>
        <v>0.56190476190476191</v>
      </c>
      <c r="P67" s="174">
        <f t="shared" si="18"/>
        <v>0.55483870967741933</v>
      </c>
      <c r="Q67" s="174">
        <f t="shared" si="18"/>
        <v>0.54754098360655734</v>
      </c>
      <c r="R67" s="174">
        <f t="shared" si="18"/>
        <v>0.54</v>
      </c>
      <c r="S67" s="174">
        <f t="shared" si="16"/>
        <v>0.53220338983050852</v>
      </c>
      <c r="T67" s="174">
        <f t="shared" si="16"/>
        <v>0.52413793103448281</v>
      </c>
      <c r="U67" s="174">
        <f t="shared" si="16"/>
        <v>0.51578947368421058</v>
      </c>
      <c r="V67" s="174">
        <f t="shared" si="16"/>
        <v>0.50714285714285712</v>
      </c>
      <c r="W67" s="174">
        <f t="shared" si="16"/>
        <v>0.49818181818181817</v>
      </c>
      <c r="X67" s="174">
        <f t="shared" si="16"/>
        <v>0.48888888888888887</v>
      </c>
      <c r="Y67" s="174">
        <f t="shared" si="16"/>
        <v>0.47924528301886793</v>
      </c>
      <c r="Z67" s="174">
        <f t="shared" si="16"/>
        <v>0.46923076923076923</v>
      </c>
      <c r="AA67" s="174">
        <f t="shared" si="16"/>
        <v>0.45882352941176469</v>
      </c>
      <c r="AB67" s="174">
        <f t="shared" si="17"/>
        <v>0.44800000000000001</v>
      </c>
      <c r="AC67" s="174">
        <f t="shared" si="17"/>
        <v>0.43673469387755104</v>
      </c>
      <c r="AD67" s="174">
        <f t="shared" si="17"/>
        <v>0.42499999999999999</v>
      </c>
      <c r="AE67" s="174">
        <f t="shared" si="17"/>
        <v>0.4127659574468085</v>
      </c>
      <c r="AF67" s="174">
        <f t="shared" si="17"/>
        <v>0.4</v>
      </c>
      <c r="AG67" s="174">
        <f t="shared" si="17"/>
        <v>0.38666666666666666</v>
      </c>
      <c r="AH67" s="174">
        <f t="shared" si="17"/>
        <v>0.37272727272727257</v>
      </c>
      <c r="AI67" s="174">
        <f t="shared" si="17"/>
        <v>0.35813953488372074</v>
      </c>
      <c r="AJ67" s="174">
        <f t="shared" si="17"/>
        <v>0.34285714285714269</v>
      </c>
      <c r="AK67" s="174">
        <f t="shared" si="17"/>
        <v>0.32682926829268294</v>
      </c>
      <c r="AL67" s="174">
        <f t="shared" si="19"/>
        <v>0.31</v>
      </c>
      <c r="AM67" s="174">
        <f t="shared" si="19"/>
        <v>0.29230769230769232</v>
      </c>
      <c r="AN67" s="174">
        <f t="shared" si="19"/>
        <v>0.27368421052631581</v>
      </c>
      <c r="AO67" s="174">
        <f t="shared" si="19"/>
        <v>0.25405405405405407</v>
      </c>
      <c r="AP67" s="174">
        <f t="shared" si="19"/>
        <v>0.23333333333333334</v>
      </c>
      <c r="AQ67" s="174">
        <f t="shared" si="19"/>
        <v>0.21142857142857169</v>
      </c>
      <c r="AR67" s="175">
        <f t="shared" si="19"/>
        <v>0.18823529411764733</v>
      </c>
    </row>
    <row r="68" spans="1:44" x14ac:dyDescent="0.3">
      <c r="A68" s="210"/>
      <c r="B68" s="176">
        <v>130</v>
      </c>
      <c r="C68" s="174">
        <f t="shared" si="18"/>
        <v>0.62666666666666671</v>
      </c>
      <c r="D68" s="174">
        <f t="shared" si="18"/>
        <v>0.6216216216216216</v>
      </c>
      <c r="E68" s="174">
        <f t="shared" si="18"/>
        <v>0.61643835616438358</v>
      </c>
      <c r="F68" s="174">
        <f t="shared" si="18"/>
        <v>0.61111111111111116</v>
      </c>
      <c r="G68" s="174">
        <f t="shared" si="18"/>
        <v>0.60563380281690138</v>
      </c>
      <c r="H68" s="174">
        <f t="shared" si="18"/>
        <v>0.6</v>
      </c>
      <c r="I68" s="174">
        <f t="shared" si="18"/>
        <v>0.59420289855072461</v>
      </c>
      <c r="J68" s="174">
        <f t="shared" si="18"/>
        <v>0.58823529411764708</v>
      </c>
      <c r="K68" s="174">
        <f t="shared" si="18"/>
        <v>0.58208955223880599</v>
      </c>
      <c r="L68" s="174">
        <f t="shared" si="18"/>
        <v>0.5757575757575758</v>
      </c>
      <c r="M68" s="174">
        <f t="shared" si="18"/>
        <v>0.56923076923076921</v>
      </c>
      <c r="N68" s="174">
        <f t="shared" si="18"/>
        <v>0.5625</v>
      </c>
      <c r="O68" s="174">
        <f t="shared" si="18"/>
        <v>0.55555555555555558</v>
      </c>
      <c r="P68" s="174">
        <f t="shared" si="18"/>
        <v>0.54838709677419351</v>
      </c>
      <c r="Q68" s="174">
        <f t="shared" si="18"/>
        <v>0.54098360655737709</v>
      </c>
      <c r="R68" s="174">
        <f t="shared" si="18"/>
        <v>0.53333333333333333</v>
      </c>
      <c r="S68" s="174">
        <f t="shared" si="16"/>
        <v>0.52542372881355937</v>
      </c>
      <c r="T68" s="174">
        <f t="shared" si="16"/>
        <v>0.51724137931034497</v>
      </c>
      <c r="U68" s="174">
        <f t="shared" si="16"/>
        <v>0.50877192982456143</v>
      </c>
      <c r="V68" s="174">
        <f t="shared" si="16"/>
        <v>0.5</v>
      </c>
      <c r="W68" s="174">
        <f t="shared" si="16"/>
        <v>0.49090909090909091</v>
      </c>
      <c r="X68" s="174">
        <f t="shared" si="16"/>
        <v>0.48148148148148145</v>
      </c>
      <c r="Y68" s="174">
        <f t="shared" si="16"/>
        <v>0.47169811320754718</v>
      </c>
      <c r="Z68" s="174">
        <f t="shared" si="16"/>
        <v>0.46153846153846156</v>
      </c>
      <c r="AA68" s="174">
        <f t="shared" si="16"/>
        <v>0.45098039215686275</v>
      </c>
      <c r="AB68" s="174">
        <f t="shared" si="17"/>
        <v>0.44</v>
      </c>
      <c r="AC68" s="174">
        <f t="shared" si="17"/>
        <v>0.42857142857142855</v>
      </c>
      <c r="AD68" s="174">
        <f t="shared" si="17"/>
        <v>0.41666666666666669</v>
      </c>
      <c r="AE68" s="174">
        <f t="shared" si="17"/>
        <v>0.40425531914893614</v>
      </c>
      <c r="AF68" s="174">
        <f t="shared" si="17"/>
        <v>0.39130434782608697</v>
      </c>
      <c r="AG68" s="174">
        <f t="shared" si="17"/>
        <v>0.37777777777777777</v>
      </c>
      <c r="AH68" s="174">
        <f t="shared" si="17"/>
        <v>0.36363636363636348</v>
      </c>
      <c r="AI68" s="174">
        <f t="shared" si="17"/>
        <v>0.34883720930232542</v>
      </c>
      <c r="AJ68" s="174">
        <f t="shared" si="17"/>
        <v>0.33333333333333315</v>
      </c>
      <c r="AK68" s="174">
        <f t="shared" si="17"/>
        <v>0.31707317073170732</v>
      </c>
      <c r="AL68" s="174">
        <f t="shared" si="19"/>
        <v>0.3</v>
      </c>
      <c r="AM68" s="174">
        <f t="shared" si="19"/>
        <v>0.28205128205128205</v>
      </c>
      <c r="AN68" s="174">
        <f t="shared" si="19"/>
        <v>0.26315789473684209</v>
      </c>
      <c r="AO68" s="174">
        <f t="shared" si="19"/>
        <v>0.24324324324324326</v>
      </c>
      <c r="AP68" s="174">
        <f t="shared" si="19"/>
        <v>0.22222222222222221</v>
      </c>
      <c r="AQ68" s="174">
        <f t="shared" si="19"/>
        <v>0.20000000000000026</v>
      </c>
      <c r="AR68" s="175">
        <f t="shared" si="19"/>
        <v>0.17647058823529441</v>
      </c>
    </row>
    <row r="69" spans="1:44" x14ac:dyDescent="0.3">
      <c r="A69" s="210"/>
      <c r="B69" s="176">
        <v>131</v>
      </c>
      <c r="C69" s="174">
        <f t="shared" si="18"/>
        <v>0.62133333333333329</v>
      </c>
      <c r="D69" s="174">
        <f t="shared" si="18"/>
        <v>0.61621621621621625</v>
      </c>
      <c r="E69" s="174">
        <f t="shared" si="18"/>
        <v>0.61095890410958908</v>
      </c>
      <c r="F69" s="174">
        <f t="shared" si="18"/>
        <v>0.60555555555555551</v>
      </c>
      <c r="G69" s="174">
        <f t="shared" si="18"/>
        <v>0.6</v>
      </c>
      <c r="H69" s="174">
        <f t="shared" si="18"/>
        <v>0.59428571428571431</v>
      </c>
      <c r="I69" s="174">
        <f t="shared" si="18"/>
        <v>0.58840579710144925</v>
      </c>
      <c r="J69" s="174">
        <f t="shared" si="18"/>
        <v>0.58235294117647063</v>
      </c>
      <c r="K69" s="174">
        <f t="shared" si="18"/>
        <v>0.57611940298507458</v>
      </c>
      <c r="L69" s="174">
        <f t="shared" si="18"/>
        <v>0.5696969696969697</v>
      </c>
      <c r="M69" s="174">
        <f t="shared" si="18"/>
        <v>0.56307692307692303</v>
      </c>
      <c r="N69" s="174">
        <f t="shared" si="18"/>
        <v>0.55625000000000002</v>
      </c>
      <c r="O69" s="174">
        <f t="shared" si="18"/>
        <v>0.54920634920634925</v>
      </c>
      <c r="P69" s="174">
        <f t="shared" si="18"/>
        <v>0.54193548387096779</v>
      </c>
      <c r="Q69" s="174">
        <f t="shared" si="18"/>
        <v>0.53442622950819674</v>
      </c>
      <c r="R69" s="174">
        <f t="shared" si="18"/>
        <v>0.52666666666666662</v>
      </c>
      <c r="S69" s="174">
        <f t="shared" si="16"/>
        <v>0.51864406779661021</v>
      </c>
      <c r="T69" s="174">
        <f t="shared" si="16"/>
        <v>0.51034482758620703</v>
      </c>
      <c r="U69" s="174">
        <f t="shared" si="16"/>
        <v>0.50175438596491229</v>
      </c>
      <c r="V69" s="174">
        <f t="shared" si="16"/>
        <v>0.49285714285714288</v>
      </c>
      <c r="W69" s="174">
        <f t="shared" si="16"/>
        <v>0.48363636363636364</v>
      </c>
      <c r="X69" s="174">
        <f t="shared" si="16"/>
        <v>0.47407407407407409</v>
      </c>
      <c r="Y69" s="174">
        <f t="shared" si="16"/>
        <v>0.46415094339622642</v>
      </c>
      <c r="Z69" s="174">
        <f t="shared" si="16"/>
        <v>0.45384615384615384</v>
      </c>
      <c r="AA69" s="174">
        <f t="shared" si="16"/>
        <v>0.44313725490196076</v>
      </c>
      <c r="AB69" s="174">
        <f t="shared" si="17"/>
        <v>0.432</v>
      </c>
      <c r="AC69" s="174">
        <f t="shared" si="17"/>
        <v>0.42040816326530611</v>
      </c>
      <c r="AD69" s="174">
        <f t="shared" si="17"/>
        <v>0.40833333333333333</v>
      </c>
      <c r="AE69" s="174">
        <f t="shared" si="17"/>
        <v>0.39574468085106385</v>
      </c>
      <c r="AF69" s="174">
        <f t="shared" si="17"/>
        <v>0.38260869565217392</v>
      </c>
      <c r="AG69" s="174">
        <f t="shared" si="17"/>
        <v>0.36888888888888888</v>
      </c>
      <c r="AH69" s="174">
        <f t="shared" si="17"/>
        <v>0.35454545454545439</v>
      </c>
      <c r="AI69" s="174">
        <f t="shared" si="17"/>
        <v>0.33953488372093005</v>
      </c>
      <c r="AJ69" s="174">
        <f t="shared" si="17"/>
        <v>0.3238095238095236</v>
      </c>
      <c r="AK69" s="174">
        <f t="shared" si="17"/>
        <v>0.3073170731707317</v>
      </c>
      <c r="AL69" s="174">
        <f t="shared" si="19"/>
        <v>0.28999999999999998</v>
      </c>
      <c r="AM69" s="174">
        <f t="shared" si="19"/>
        <v>0.27179487179487177</v>
      </c>
      <c r="AN69" s="174">
        <f t="shared" si="19"/>
        <v>0.25263157894736843</v>
      </c>
      <c r="AO69" s="174">
        <f t="shared" si="19"/>
        <v>0.23243243243243245</v>
      </c>
      <c r="AP69" s="174">
        <f t="shared" si="19"/>
        <v>0.21111111111111111</v>
      </c>
      <c r="AQ69" s="174">
        <f t="shared" si="19"/>
        <v>0.18857142857142883</v>
      </c>
      <c r="AR69" s="175">
        <f t="shared" si="19"/>
        <v>0.16470588235294145</v>
      </c>
    </row>
    <row r="70" spans="1:44" x14ac:dyDescent="0.3">
      <c r="A70" s="210"/>
      <c r="B70" s="176">
        <v>132</v>
      </c>
      <c r="C70" s="174">
        <f t="shared" si="18"/>
        <v>0.61599999999999999</v>
      </c>
      <c r="D70" s="174">
        <f t="shared" si="18"/>
        <v>0.61081081081081079</v>
      </c>
      <c r="E70" s="174">
        <f t="shared" si="18"/>
        <v>0.60547945205479448</v>
      </c>
      <c r="F70" s="174">
        <f t="shared" si="18"/>
        <v>0.6</v>
      </c>
      <c r="G70" s="174">
        <f t="shared" si="18"/>
        <v>0.59436619718309858</v>
      </c>
      <c r="H70" s="174">
        <f t="shared" si="18"/>
        <v>0.58857142857142852</v>
      </c>
      <c r="I70" s="174">
        <f t="shared" si="18"/>
        <v>0.58260869565217388</v>
      </c>
      <c r="J70" s="174">
        <f t="shared" si="18"/>
        <v>0.57647058823529407</v>
      </c>
      <c r="K70" s="174">
        <f t="shared" si="18"/>
        <v>0.57014925373134329</v>
      </c>
      <c r="L70" s="174">
        <f t="shared" si="18"/>
        <v>0.5636363636363636</v>
      </c>
      <c r="M70" s="174">
        <f t="shared" si="18"/>
        <v>0.55692307692307697</v>
      </c>
      <c r="N70" s="174">
        <f t="shared" si="18"/>
        <v>0.55000000000000004</v>
      </c>
      <c r="O70" s="174">
        <f t="shared" si="18"/>
        <v>0.54285714285714282</v>
      </c>
      <c r="P70" s="174">
        <f t="shared" si="18"/>
        <v>0.53548387096774197</v>
      </c>
      <c r="Q70" s="174">
        <f t="shared" si="18"/>
        <v>0.52786885245901638</v>
      </c>
      <c r="R70" s="174">
        <f t="shared" ref="R70:AG85" si="20">((1-R$37)*$D$31-$B70)/(((1-R$37)*$D$31-$B70)+$B70-$D$33)</f>
        <v>0.52</v>
      </c>
      <c r="S70" s="174">
        <f t="shared" si="20"/>
        <v>0.51186440677966105</v>
      </c>
      <c r="T70" s="174">
        <f t="shared" si="20"/>
        <v>0.50344827586206908</v>
      </c>
      <c r="U70" s="174">
        <f t="shared" si="20"/>
        <v>0.49473684210526314</v>
      </c>
      <c r="V70" s="174">
        <f t="shared" si="20"/>
        <v>0.48571428571428571</v>
      </c>
      <c r="W70" s="174">
        <f t="shared" si="20"/>
        <v>0.47636363636363638</v>
      </c>
      <c r="X70" s="174">
        <f t="shared" si="20"/>
        <v>0.46666666666666667</v>
      </c>
      <c r="Y70" s="174">
        <f t="shared" si="20"/>
        <v>0.45660377358490567</v>
      </c>
      <c r="Z70" s="174">
        <f t="shared" si="20"/>
        <v>0.44615384615384618</v>
      </c>
      <c r="AA70" s="174">
        <f t="shared" si="20"/>
        <v>0.43529411764705883</v>
      </c>
      <c r="AB70" s="174">
        <f t="shared" si="20"/>
        <v>0.42399999999999999</v>
      </c>
      <c r="AC70" s="174">
        <f t="shared" si="20"/>
        <v>0.41224489795918368</v>
      </c>
      <c r="AD70" s="174">
        <f t="shared" si="20"/>
        <v>0.4</v>
      </c>
      <c r="AE70" s="174">
        <f t="shared" si="20"/>
        <v>0.38723404255319149</v>
      </c>
      <c r="AF70" s="174">
        <f t="shared" si="20"/>
        <v>0.37391304347826088</v>
      </c>
      <c r="AG70" s="174">
        <f t="shared" si="20"/>
        <v>0.36</v>
      </c>
      <c r="AH70" s="174">
        <f t="shared" ref="AB70:AQ86" si="21">((1-AH$37)*$D$31-$B70)/(((1-AH$37)*$D$31-$B70)+$B70-$D$33)</f>
        <v>0.34545454545454529</v>
      </c>
      <c r="AI70" s="174">
        <f t="shared" si="21"/>
        <v>0.33023255813953473</v>
      </c>
      <c r="AJ70" s="174">
        <f t="shared" si="21"/>
        <v>0.31428571428571411</v>
      </c>
      <c r="AK70" s="174">
        <f t="shared" si="21"/>
        <v>0.29756097560975608</v>
      </c>
      <c r="AL70" s="174">
        <f t="shared" si="21"/>
        <v>0.28000000000000003</v>
      </c>
      <c r="AM70" s="174">
        <f t="shared" si="21"/>
        <v>0.26153846153846155</v>
      </c>
      <c r="AN70" s="174">
        <f t="shared" si="21"/>
        <v>0.24210526315789474</v>
      </c>
      <c r="AO70" s="174">
        <f t="shared" si="21"/>
        <v>0.22162162162162163</v>
      </c>
      <c r="AP70" s="174">
        <f t="shared" si="21"/>
        <v>0.2</v>
      </c>
      <c r="AQ70" s="174">
        <f t="shared" si="21"/>
        <v>0.17714285714285741</v>
      </c>
      <c r="AR70" s="175">
        <f t="shared" ref="AJ70:AR86" si="22">((1-AR$37)*$D$31-$B70)/(((1-AR$37)*$D$31-$B70)+$B70-$D$33)</f>
        <v>0.15294117647058852</v>
      </c>
    </row>
    <row r="71" spans="1:44" x14ac:dyDescent="0.3">
      <c r="A71" s="210"/>
      <c r="B71" s="176">
        <v>133</v>
      </c>
      <c r="C71" s="174">
        <f t="shared" ref="C71:R86" si="23">((1-C$37)*$D$31-$B71)/(((1-C$37)*$D$31-$B71)+$B71-$D$33)</f>
        <v>0.61066666666666669</v>
      </c>
      <c r="D71" s="174">
        <f t="shared" si="23"/>
        <v>0.60540540540540544</v>
      </c>
      <c r="E71" s="174">
        <f t="shared" si="23"/>
        <v>0.6</v>
      </c>
      <c r="F71" s="174">
        <f t="shared" si="23"/>
        <v>0.59444444444444444</v>
      </c>
      <c r="G71" s="174">
        <f t="shared" si="23"/>
        <v>0.58873239436619718</v>
      </c>
      <c r="H71" s="174">
        <f t="shared" si="23"/>
        <v>0.58285714285714285</v>
      </c>
      <c r="I71" s="174">
        <f t="shared" si="23"/>
        <v>0.57681159420289851</v>
      </c>
      <c r="J71" s="174">
        <f t="shared" si="23"/>
        <v>0.57058823529411762</v>
      </c>
      <c r="K71" s="174">
        <f t="shared" si="23"/>
        <v>0.56417910447761199</v>
      </c>
      <c r="L71" s="174">
        <f t="shared" si="23"/>
        <v>0.55757575757575761</v>
      </c>
      <c r="M71" s="174">
        <f t="shared" si="23"/>
        <v>0.55076923076923079</v>
      </c>
      <c r="N71" s="174">
        <f t="shared" si="23"/>
        <v>0.54374999999999996</v>
      </c>
      <c r="O71" s="174">
        <f t="shared" si="23"/>
        <v>0.53650793650793649</v>
      </c>
      <c r="P71" s="174">
        <f t="shared" si="23"/>
        <v>0.52903225806451615</v>
      </c>
      <c r="Q71" s="174">
        <f t="shared" si="23"/>
        <v>0.52131147540983602</v>
      </c>
      <c r="R71" s="174">
        <f t="shared" si="23"/>
        <v>0.51333333333333331</v>
      </c>
      <c r="S71" s="174">
        <f t="shared" si="20"/>
        <v>0.5050847457627119</v>
      </c>
      <c r="T71" s="174">
        <f t="shared" si="20"/>
        <v>0.49655172413793114</v>
      </c>
      <c r="U71" s="174">
        <f t="shared" si="20"/>
        <v>0.48771929824561405</v>
      </c>
      <c r="V71" s="174">
        <f t="shared" si="20"/>
        <v>0.47857142857142859</v>
      </c>
      <c r="W71" s="174">
        <f t="shared" si="20"/>
        <v>0.46909090909090911</v>
      </c>
      <c r="X71" s="174">
        <f t="shared" si="20"/>
        <v>0.45925925925925926</v>
      </c>
      <c r="Y71" s="174">
        <f t="shared" si="20"/>
        <v>0.44905660377358492</v>
      </c>
      <c r="Z71" s="174">
        <f t="shared" si="20"/>
        <v>0.43846153846153846</v>
      </c>
      <c r="AA71" s="174">
        <f t="shared" si="20"/>
        <v>0.42745098039215684</v>
      </c>
      <c r="AB71" s="174">
        <f t="shared" si="21"/>
        <v>0.41599999999999998</v>
      </c>
      <c r="AC71" s="174">
        <f t="shared" si="21"/>
        <v>0.40408163265306124</v>
      </c>
      <c r="AD71" s="174">
        <f t="shared" si="21"/>
        <v>0.39166666666666666</v>
      </c>
      <c r="AE71" s="174">
        <f t="shared" si="21"/>
        <v>0.37872340425531914</v>
      </c>
      <c r="AF71" s="174">
        <f t="shared" si="21"/>
        <v>0.36521739130434783</v>
      </c>
      <c r="AG71" s="174">
        <f t="shared" si="21"/>
        <v>0.3511111111111111</v>
      </c>
      <c r="AH71" s="174">
        <f t="shared" si="21"/>
        <v>0.3363636363636362</v>
      </c>
      <c r="AI71" s="174">
        <f t="shared" si="21"/>
        <v>0.32093023255813935</v>
      </c>
      <c r="AJ71" s="174">
        <f t="shared" si="22"/>
        <v>0.30476190476190457</v>
      </c>
      <c r="AK71" s="174">
        <f t="shared" si="22"/>
        <v>0.28780487804878047</v>
      </c>
      <c r="AL71" s="174">
        <f t="shared" si="21"/>
        <v>0.27</v>
      </c>
      <c r="AM71" s="174">
        <f t="shared" si="21"/>
        <v>0.25128205128205128</v>
      </c>
      <c r="AN71" s="174">
        <f t="shared" si="21"/>
        <v>0.23157894736842105</v>
      </c>
      <c r="AO71" s="174">
        <f t="shared" si="21"/>
        <v>0.21081081081081082</v>
      </c>
      <c r="AP71" s="174">
        <f t="shared" si="21"/>
        <v>0.18888888888888888</v>
      </c>
      <c r="AQ71" s="174">
        <f t="shared" si="21"/>
        <v>0.16571428571428598</v>
      </c>
      <c r="AR71" s="175">
        <f t="shared" si="22"/>
        <v>0.14117647058823557</v>
      </c>
    </row>
    <row r="72" spans="1:44" x14ac:dyDescent="0.3">
      <c r="A72" s="210"/>
      <c r="B72" s="176">
        <v>134</v>
      </c>
      <c r="C72" s="174">
        <f t="shared" si="23"/>
        <v>0.60533333333333328</v>
      </c>
      <c r="D72" s="174">
        <f t="shared" si="23"/>
        <v>0.6</v>
      </c>
      <c r="E72" s="174">
        <f t="shared" si="23"/>
        <v>0.59452054794520548</v>
      </c>
      <c r="F72" s="174">
        <f t="shared" si="23"/>
        <v>0.58888888888888891</v>
      </c>
      <c r="G72" s="174">
        <f t="shared" si="23"/>
        <v>0.58309859154929577</v>
      </c>
      <c r="H72" s="174">
        <f t="shared" si="23"/>
        <v>0.57714285714285718</v>
      </c>
      <c r="I72" s="174">
        <f t="shared" si="23"/>
        <v>0.57101449275362315</v>
      </c>
      <c r="J72" s="174">
        <f t="shared" si="23"/>
        <v>0.56470588235294117</v>
      </c>
      <c r="K72" s="174">
        <f t="shared" si="23"/>
        <v>0.55820895522388059</v>
      </c>
      <c r="L72" s="174">
        <f t="shared" si="23"/>
        <v>0.55151515151515151</v>
      </c>
      <c r="M72" s="174">
        <f t="shared" si="23"/>
        <v>0.54461538461538461</v>
      </c>
      <c r="N72" s="174">
        <f t="shared" si="23"/>
        <v>0.53749999999999998</v>
      </c>
      <c r="O72" s="174">
        <f t="shared" si="23"/>
        <v>0.53015873015873016</v>
      </c>
      <c r="P72" s="174">
        <f t="shared" si="23"/>
        <v>0.52258064516129032</v>
      </c>
      <c r="Q72" s="174">
        <f t="shared" si="23"/>
        <v>0.51475409836065578</v>
      </c>
      <c r="R72" s="174">
        <f t="shared" si="23"/>
        <v>0.50666666666666671</v>
      </c>
      <c r="S72" s="174">
        <f t="shared" si="20"/>
        <v>0.49830508474576274</v>
      </c>
      <c r="T72" s="174">
        <f t="shared" si="20"/>
        <v>0.48965517241379319</v>
      </c>
      <c r="U72" s="174">
        <f t="shared" si="20"/>
        <v>0.48070175438596491</v>
      </c>
      <c r="V72" s="174">
        <f t="shared" si="20"/>
        <v>0.47142857142857142</v>
      </c>
      <c r="W72" s="174">
        <f t="shared" si="20"/>
        <v>0.46181818181818179</v>
      </c>
      <c r="X72" s="174">
        <f t="shared" si="20"/>
        <v>0.45185185185185184</v>
      </c>
      <c r="Y72" s="174">
        <f t="shared" si="20"/>
        <v>0.44150943396226416</v>
      </c>
      <c r="Z72" s="174">
        <f t="shared" si="20"/>
        <v>0.43076923076923079</v>
      </c>
      <c r="AA72" s="174">
        <f t="shared" si="20"/>
        <v>0.41960784313725491</v>
      </c>
      <c r="AB72" s="174">
        <f t="shared" si="21"/>
        <v>0.40799999999999997</v>
      </c>
      <c r="AC72" s="174">
        <f t="shared" si="21"/>
        <v>0.39591836734693875</v>
      </c>
      <c r="AD72" s="174">
        <f t="shared" si="21"/>
        <v>0.38333333333333336</v>
      </c>
      <c r="AE72" s="174">
        <f t="shared" si="21"/>
        <v>0.37021276595744679</v>
      </c>
      <c r="AF72" s="174">
        <f t="shared" si="21"/>
        <v>0.35652173913043478</v>
      </c>
      <c r="AG72" s="174">
        <f t="shared" si="21"/>
        <v>0.34222222222222221</v>
      </c>
      <c r="AH72" s="174">
        <f t="shared" si="21"/>
        <v>0.3272727272727271</v>
      </c>
      <c r="AI72" s="174">
        <f t="shared" si="21"/>
        <v>0.31162790697674403</v>
      </c>
      <c r="AJ72" s="174">
        <f t="shared" si="22"/>
        <v>0.29523809523809502</v>
      </c>
      <c r="AK72" s="174">
        <f t="shared" si="22"/>
        <v>0.2780487804878049</v>
      </c>
      <c r="AL72" s="174">
        <f t="shared" si="22"/>
        <v>0.26</v>
      </c>
      <c r="AM72" s="174">
        <f t="shared" si="22"/>
        <v>0.24102564102564103</v>
      </c>
      <c r="AN72" s="174">
        <f t="shared" si="22"/>
        <v>0.22105263157894736</v>
      </c>
      <c r="AO72" s="174">
        <f t="shared" si="22"/>
        <v>0.2</v>
      </c>
      <c r="AP72" s="174">
        <f t="shared" si="22"/>
        <v>0.17777777777777778</v>
      </c>
      <c r="AQ72" s="174">
        <f t="shared" si="22"/>
        <v>0.15428571428571455</v>
      </c>
      <c r="AR72" s="175">
        <f t="shared" si="22"/>
        <v>0.12941176470588264</v>
      </c>
    </row>
    <row r="73" spans="1:44" x14ac:dyDescent="0.3">
      <c r="A73" s="210"/>
      <c r="B73" s="176">
        <v>135</v>
      </c>
      <c r="C73" s="174">
        <f t="shared" si="23"/>
        <v>0.6</v>
      </c>
      <c r="D73" s="174">
        <f t="shared" si="23"/>
        <v>0.59459459459459463</v>
      </c>
      <c r="E73" s="174">
        <f t="shared" si="23"/>
        <v>0.58904109589041098</v>
      </c>
      <c r="F73" s="174">
        <f t="shared" si="23"/>
        <v>0.58333333333333337</v>
      </c>
      <c r="G73" s="174">
        <f t="shared" si="23"/>
        <v>0.57746478873239437</v>
      </c>
      <c r="H73" s="174">
        <f t="shared" si="23"/>
        <v>0.5714285714285714</v>
      </c>
      <c r="I73" s="174">
        <f t="shared" si="23"/>
        <v>0.56521739130434778</v>
      </c>
      <c r="J73" s="174">
        <f t="shared" si="23"/>
        <v>0.55882352941176472</v>
      </c>
      <c r="K73" s="174">
        <f t="shared" si="23"/>
        <v>0.55223880597014929</v>
      </c>
      <c r="L73" s="174">
        <f t="shared" si="23"/>
        <v>0.54545454545454541</v>
      </c>
      <c r="M73" s="174">
        <f t="shared" si="23"/>
        <v>0.53846153846153844</v>
      </c>
      <c r="N73" s="174">
        <f t="shared" si="23"/>
        <v>0.53125</v>
      </c>
      <c r="O73" s="174">
        <f t="shared" si="23"/>
        <v>0.52380952380952384</v>
      </c>
      <c r="P73" s="174">
        <f t="shared" si="23"/>
        <v>0.5161290322580645</v>
      </c>
      <c r="Q73" s="174">
        <f t="shared" si="23"/>
        <v>0.50819672131147542</v>
      </c>
      <c r="R73" s="174">
        <f t="shared" si="23"/>
        <v>0.5</v>
      </c>
      <c r="S73" s="174">
        <f t="shared" si="20"/>
        <v>0.49152542372881358</v>
      </c>
      <c r="T73" s="174">
        <f t="shared" si="20"/>
        <v>0.48275862068965525</v>
      </c>
      <c r="U73" s="174">
        <f t="shared" si="20"/>
        <v>0.47368421052631576</v>
      </c>
      <c r="V73" s="174">
        <f t="shared" si="20"/>
        <v>0.4642857142857143</v>
      </c>
      <c r="W73" s="174">
        <f t="shared" si="20"/>
        <v>0.45454545454545453</v>
      </c>
      <c r="X73" s="174">
        <f t="shared" si="20"/>
        <v>0.44444444444444442</v>
      </c>
      <c r="Y73" s="174">
        <f t="shared" si="20"/>
        <v>0.43396226415094341</v>
      </c>
      <c r="Z73" s="174">
        <f t="shared" si="20"/>
        <v>0.42307692307692307</v>
      </c>
      <c r="AA73" s="174">
        <f t="shared" si="20"/>
        <v>0.41176470588235292</v>
      </c>
      <c r="AB73" s="174">
        <f t="shared" si="21"/>
        <v>0.4</v>
      </c>
      <c r="AC73" s="174">
        <f t="shared" si="21"/>
        <v>0.38775510204081631</v>
      </c>
      <c r="AD73" s="174">
        <f t="shared" si="21"/>
        <v>0.375</v>
      </c>
      <c r="AE73" s="174">
        <f t="shared" si="21"/>
        <v>0.36170212765957449</v>
      </c>
      <c r="AF73" s="174">
        <f t="shared" si="21"/>
        <v>0.34782608695652173</v>
      </c>
      <c r="AG73" s="174">
        <f t="shared" si="21"/>
        <v>0.33333333333333331</v>
      </c>
      <c r="AH73" s="174">
        <f t="shared" si="21"/>
        <v>0.31818181818181801</v>
      </c>
      <c r="AI73" s="174">
        <f t="shared" si="21"/>
        <v>0.30232558139534865</v>
      </c>
      <c r="AJ73" s="174">
        <f t="shared" si="22"/>
        <v>0.28571428571428553</v>
      </c>
      <c r="AK73" s="174">
        <f t="shared" si="22"/>
        <v>0.26829268292682928</v>
      </c>
      <c r="AL73" s="174">
        <f t="shared" si="22"/>
        <v>0.25</v>
      </c>
      <c r="AM73" s="174">
        <f t="shared" si="22"/>
        <v>0.23076923076923078</v>
      </c>
      <c r="AN73" s="174">
        <f t="shared" si="22"/>
        <v>0.21052631578947367</v>
      </c>
      <c r="AO73" s="174">
        <f t="shared" si="22"/>
        <v>0.1891891891891892</v>
      </c>
      <c r="AP73" s="174">
        <f t="shared" si="22"/>
        <v>0.16666666666666666</v>
      </c>
      <c r="AQ73" s="174">
        <f t="shared" si="22"/>
        <v>0.14285714285714313</v>
      </c>
      <c r="AR73" s="175">
        <f t="shared" si="22"/>
        <v>0.1176470588235297</v>
      </c>
    </row>
    <row r="74" spans="1:44" x14ac:dyDescent="0.3">
      <c r="A74" s="210"/>
      <c r="B74" s="176">
        <v>136</v>
      </c>
      <c r="C74" s="174">
        <f t="shared" si="23"/>
        <v>0.59466666666666668</v>
      </c>
      <c r="D74" s="174">
        <f t="shared" si="23"/>
        <v>0.58918918918918917</v>
      </c>
      <c r="E74" s="174">
        <f t="shared" si="23"/>
        <v>0.58356164383561648</v>
      </c>
      <c r="F74" s="174">
        <f t="shared" si="23"/>
        <v>0.57777777777777772</v>
      </c>
      <c r="G74" s="174">
        <f t="shared" si="23"/>
        <v>0.57183098591549297</v>
      </c>
      <c r="H74" s="174">
        <f t="shared" si="23"/>
        <v>0.56571428571428573</v>
      </c>
      <c r="I74" s="174">
        <f t="shared" si="23"/>
        <v>0.55942028985507242</v>
      </c>
      <c r="J74" s="174">
        <f t="shared" si="23"/>
        <v>0.55294117647058827</v>
      </c>
      <c r="K74" s="174">
        <f t="shared" si="23"/>
        <v>0.54626865671641789</v>
      </c>
      <c r="L74" s="174">
        <f t="shared" si="23"/>
        <v>0.53939393939393943</v>
      </c>
      <c r="M74" s="174">
        <f t="shared" si="23"/>
        <v>0.53230769230769226</v>
      </c>
      <c r="N74" s="174">
        <f t="shared" si="23"/>
        <v>0.52500000000000002</v>
      </c>
      <c r="O74" s="174">
        <f t="shared" si="23"/>
        <v>0.51746031746031751</v>
      </c>
      <c r="P74" s="174">
        <f t="shared" si="23"/>
        <v>0.50967741935483868</v>
      </c>
      <c r="Q74" s="174">
        <f t="shared" si="23"/>
        <v>0.50163934426229506</v>
      </c>
      <c r="R74" s="174">
        <f t="shared" si="23"/>
        <v>0.49333333333333335</v>
      </c>
      <c r="S74" s="174">
        <f t="shared" si="20"/>
        <v>0.48474576271186443</v>
      </c>
      <c r="T74" s="174">
        <f t="shared" si="20"/>
        <v>0.47586206896551736</v>
      </c>
      <c r="U74" s="174">
        <f t="shared" si="20"/>
        <v>0.46666666666666667</v>
      </c>
      <c r="V74" s="174">
        <f t="shared" si="20"/>
        <v>0.45714285714285713</v>
      </c>
      <c r="W74" s="174">
        <f t="shared" si="20"/>
        <v>0.44727272727272727</v>
      </c>
      <c r="X74" s="174">
        <f t="shared" si="20"/>
        <v>0.43703703703703706</v>
      </c>
      <c r="Y74" s="174">
        <f t="shared" si="20"/>
        <v>0.42641509433962266</v>
      </c>
      <c r="Z74" s="174">
        <f t="shared" si="20"/>
        <v>0.41538461538461541</v>
      </c>
      <c r="AA74" s="174">
        <f t="shared" si="20"/>
        <v>0.40392156862745099</v>
      </c>
      <c r="AB74" s="174">
        <f t="shared" si="21"/>
        <v>0.39200000000000002</v>
      </c>
      <c r="AC74" s="174">
        <f t="shared" si="21"/>
        <v>0.37959183673469388</v>
      </c>
      <c r="AD74" s="174">
        <f t="shared" si="21"/>
        <v>0.36666666666666664</v>
      </c>
      <c r="AE74" s="174">
        <f t="shared" si="21"/>
        <v>0.35319148936170214</v>
      </c>
      <c r="AF74" s="174">
        <f t="shared" si="21"/>
        <v>0.33913043478260868</v>
      </c>
      <c r="AG74" s="174">
        <f t="shared" si="21"/>
        <v>0.32444444444444442</v>
      </c>
      <c r="AH74" s="174">
        <f t="shared" si="21"/>
        <v>0.30909090909090892</v>
      </c>
      <c r="AI74" s="174">
        <f t="shared" si="21"/>
        <v>0.29302325581395328</v>
      </c>
      <c r="AJ74" s="174">
        <f t="shared" si="22"/>
        <v>0.27619047619047599</v>
      </c>
      <c r="AK74" s="174">
        <f t="shared" si="22"/>
        <v>0.25853658536585367</v>
      </c>
      <c r="AL74" s="174">
        <f t="shared" si="22"/>
        <v>0.24</v>
      </c>
      <c r="AM74" s="174">
        <f t="shared" si="22"/>
        <v>0.22051282051282051</v>
      </c>
      <c r="AN74" s="174">
        <f t="shared" si="22"/>
        <v>0.2</v>
      </c>
      <c r="AO74" s="174">
        <f t="shared" si="22"/>
        <v>0.17837837837837839</v>
      </c>
      <c r="AP74" s="174">
        <f t="shared" si="22"/>
        <v>0.15555555555555556</v>
      </c>
      <c r="AQ74" s="174">
        <f t="shared" si="22"/>
        <v>0.1314285714285717</v>
      </c>
      <c r="AR74" s="175">
        <f t="shared" si="22"/>
        <v>0.10588235294117677</v>
      </c>
    </row>
    <row r="75" spans="1:44" x14ac:dyDescent="0.3">
      <c r="A75" s="210"/>
      <c r="B75" s="176">
        <v>137</v>
      </c>
      <c r="C75" s="174">
        <f t="shared" si="23"/>
        <v>0.58933333333333338</v>
      </c>
      <c r="D75" s="174">
        <f t="shared" si="23"/>
        <v>0.58378378378378382</v>
      </c>
      <c r="E75" s="174">
        <f t="shared" si="23"/>
        <v>0.57808219178082187</v>
      </c>
      <c r="F75" s="174">
        <f t="shared" si="23"/>
        <v>0.57222222222222219</v>
      </c>
      <c r="G75" s="174">
        <f t="shared" si="23"/>
        <v>0.56619718309859157</v>
      </c>
      <c r="H75" s="174">
        <f t="shared" si="23"/>
        <v>0.56000000000000005</v>
      </c>
      <c r="I75" s="174">
        <f t="shared" si="23"/>
        <v>0.55362318840579705</v>
      </c>
      <c r="J75" s="174">
        <f t="shared" si="23"/>
        <v>0.54705882352941182</v>
      </c>
      <c r="K75" s="174">
        <f t="shared" si="23"/>
        <v>0.54029850746268659</v>
      </c>
      <c r="L75" s="174">
        <f t="shared" si="23"/>
        <v>0.53333333333333333</v>
      </c>
      <c r="M75" s="174">
        <f t="shared" si="23"/>
        <v>0.52615384615384619</v>
      </c>
      <c r="N75" s="174">
        <f t="shared" si="23"/>
        <v>0.51875000000000004</v>
      </c>
      <c r="O75" s="174">
        <f t="shared" si="23"/>
        <v>0.51111111111111107</v>
      </c>
      <c r="P75" s="174">
        <f t="shared" si="23"/>
        <v>0.50322580645161286</v>
      </c>
      <c r="Q75" s="174">
        <f t="shared" si="23"/>
        <v>0.49508196721311476</v>
      </c>
      <c r="R75" s="174">
        <f t="shared" si="23"/>
        <v>0.48666666666666669</v>
      </c>
      <c r="S75" s="174">
        <f t="shared" si="20"/>
        <v>0.47796610169491527</v>
      </c>
      <c r="T75" s="174">
        <f t="shared" si="20"/>
        <v>0.46896551724137941</v>
      </c>
      <c r="U75" s="174">
        <f t="shared" si="20"/>
        <v>0.45964912280701753</v>
      </c>
      <c r="V75" s="174">
        <f t="shared" si="20"/>
        <v>0.45</v>
      </c>
      <c r="W75" s="174">
        <f t="shared" si="20"/>
        <v>0.44</v>
      </c>
      <c r="X75" s="174">
        <f t="shared" si="20"/>
        <v>0.42962962962962964</v>
      </c>
      <c r="Y75" s="174">
        <f t="shared" si="20"/>
        <v>0.4188679245283019</v>
      </c>
      <c r="Z75" s="174">
        <f t="shared" si="20"/>
        <v>0.40769230769230769</v>
      </c>
      <c r="AA75" s="174">
        <f t="shared" si="20"/>
        <v>0.396078431372549</v>
      </c>
      <c r="AB75" s="174">
        <f t="shared" si="21"/>
        <v>0.38400000000000001</v>
      </c>
      <c r="AC75" s="174">
        <f t="shared" si="21"/>
        <v>0.37142857142857144</v>
      </c>
      <c r="AD75" s="174">
        <f t="shared" si="21"/>
        <v>0.35833333333333334</v>
      </c>
      <c r="AE75" s="174">
        <f t="shared" si="21"/>
        <v>0.34468085106382979</v>
      </c>
      <c r="AF75" s="174">
        <f t="shared" si="21"/>
        <v>0.33043478260869563</v>
      </c>
      <c r="AG75" s="174">
        <f t="shared" si="21"/>
        <v>0.31555555555555553</v>
      </c>
      <c r="AH75" s="174">
        <f t="shared" si="21"/>
        <v>0.29999999999999982</v>
      </c>
      <c r="AI75" s="174">
        <f t="shared" si="21"/>
        <v>0.28372093023255796</v>
      </c>
      <c r="AJ75" s="174">
        <f t="shared" si="22"/>
        <v>0.26666666666666644</v>
      </c>
      <c r="AK75" s="174">
        <f t="shared" si="22"/>
        <v>0.24878048780487805</v>
      </c>
      <c r="AL75" s="174">
        <f t="shared" si="22"/>
        <v>0.23</v>
      </c>
      <c r="AM75" s="174">
        <f t="shared" si="22"/>
        <v>0.21025641025641026</v>
      </c>
      <c r="AN75" s="174">
        <f t="shared" si="22"/>
        <v>0.18947368421052632</v>
      </c>
      <c r="AO75" s="174">
        <f t="shared" si="22"/>
        <v>0.16756756756756758</v>
      </c>
      <c r="AP75" s="174">
        <f t="shared" si="22"/>
        <v>0.14444444444444443</v>
      </c>
      <c r="AQ75" s="174">
        <f t="shared" si="22"/>
        <v>0.12000000000000029</v>
      </c>
      <c r="AR75" s="175">
        <f t="shared" si="22"/>
        <v>9.4117647058823833E-2</v>
      </c>
    </row>
    <row r="76" spans="1:44" x14ac:dyDescent="0.3">
      <c r="A76" s="210"/>
      <c r="B76" s="176">
        <v>138</v>
      </c>
      <c r="C76" s="174">
        <f t="shared" si="23"/>
        <v>0.58399999999999996</v>
      </c>
      <c r="D76" s="174">
        <f t="shared" si="23"/>
        <v>0.57837837837837835</v>
      </c>
      <c r="E76" s="174">
        <f t="shared" si="23"/>
        <v>0.57260273972602738</v>
      </c>
      <c r="F76" s="174">
        <f t="shared" si="23"/>
        <v>0.56666666666666665</v>
      </c>
      <c r="G76" s="174">
        <f t="shared" si="23"/>
        <v>0.56056338028169017</v>
      </c>
      <c r="H76" s="174">
        <f t="shared" si="23"/>
        <v>0.55428571428571427</v>
      </c>
      <c r="I76" s="174">
        <f t="shared" si="23"/>
        <v>0.54782608695652169</v>
      </c>
      <c r="J76" s="174">
        <f t="shared" si="23"/>
        <v>0.54117647058823526</v>
      </c>
      <c r="K76" s="174">
        <f t="shared" si="23"/>
        <v>0.53432835820895519</v>
      </c>
      <c r="L76" s="174">
        <f t="shared" si="23"/>
        <v>0.52727272727272723</v>
      </c>
      <c r="M76" s="174">
        <f t="shared" si="23"/>
        <v>0.52</v>
      </c>
      <c r="N76" s="174">
        <f t="shared" si="23"/>
        <v>0.51249999999999996</v>
      </c>
      <c r="O76" s="174">
        <f t="shared" si="23"/>
        <v>0.50476190476190474</v>
      </c>
      <c r="P76" s="174">
        <f t="shared" si="23"/>
        <v>0.49677419354838709</v>
      </c>
      <c r="Q76" s="174">
        <f t="shared" si="23"/>
        <v>0.4885245901639344</v>
      </c>
      <c r="R76" s="174">
        <f t="shared" si="23"/>
        <v>0.48</v>
      </c>
      <c r="S76" s="174">
        <f t="shared" si="20"/>
        <v>0.47118644067796611</v>
      </c>
      <c r="T76" s="174">
        <f t="shared" si="20"/>
        <v>0.46206896551724147</v>
      </c>
      <c r="U76" s="174">
        <f t="shared" si="20"/>
        <v>0.45263157894736844</v>
      </c>
      <c r="V76" s="174">
        <f t="shared" si="20"/>
        <v>0.44285714285714284</v>
      </c>
      <c r="W76" s="174">
        <f t="shared" si="20"/>
        <v>0.43272727272727274</v>
      </c>
      <c r="X76" s="174">
        <f t="shared" si="20"/>
        <v>0.42222222222222222</v>
      </c>
      <c r="Y76" s="174">
        <f t="shared" si="20"/>
        <v>0.41132075471698115</v>
      </c>
      <c r="Z76" s="174">
        <f t="shared" si="20"/>
        <v>0.4</v>
      </c>
      <c r="AA76" s="174">
        <f t="shared" si="20"/>
        <v>0.38823529411764707</v>
      </c>
      <c r="AB76" s="174">
        <f t="shared" si="21"/>
        <v>0.376</v>
      </c>
      <c r="AC76" s="174">
        <f t="shared" si="21"/>
        <v>0.36326530612244901</v>
      </c>
      <c r="AD76" s="174">
        <f t="shared" si="21"/>
        <v>0.35</v>
      </c>
      <c r="AE76" s="174">
        <f t="shared" si="21"/>
        <v>0.33617021276595743</v>
      </c>
      <c r="AF76" s="174">
        <f t="shared" si="21"/>
        <v>0.32173913043478258</v>
      </c>
      <c r="AG76" s="174">
        <f t="shared" si="21"/>
        <v>0.30666666666666664</v>
      </c>
      <c r="AH76" s="174">
        <f t="shared" si="21"/>
        <v>0.29090909090909073</v>
      </c>
      <c r="AI76" s="174">
        <f t="shared" si="21"/>
        <v>0.27441860465116258</v>
      </c>
      <c r="AJ76" s="174">
        <f t="shared" si="22"/>
        <v>0.25714285714285695</v>
      </c>
      <c r="AK76" s="174">
        <f t="shared" si="22"/>
        <v>0.23902439024390243</v>
      </c>
      <c r="AL76" s="174">
        <f t="shared" si="22"/>
        <v>0.22</v>
      </c>
      <c r="AM76" s="174">
        <f t="shared" si="22"/>
        <v>0.2</v>
      </c>
      <c r="AN76" s="174">
        <f t="shared" si="22"/>
        <v>0.17894736842105263</v>
      </c>
      <c r="AO76" s="174">
        <f t="shared" si="22"/>
        <v>0.15675675675675677</v>
      </c>
      <c r="AP76" s="174">
        <f t="shared" si="22"/>
        <v>0.13333333333333333</v>
      </c>
      <c r="AQ76" s="174">
        <f t="shared" si="22"/>
        <v>0.10857142857142886</v>
      </c>
      <c r="AR76" s="175">
        <f t="shared" si="22"/>
        <v>8.2352941176470892E-2</v>
      </c>
    </row>
    <row r="77" spans="1:44" x14ac:dyDescent="0.3">
      <c r="A77" s="210"/>
      <c r="B77" s="176">
        <v>139</v>
      </c>
      <c r="C77" s="174">
        <f t="shared" si="23"/>
        <v>0.57866666666666666</v>
      </c>
      <c r="D77" s="174">
        <f t="shared" si="23"/>
        <v>0.572972972972973</v>
      </c>
      <c r="E77" s="174">
        <f t="shared" si="23"/>
        <v>0.56712328767123288</v>
      </c>
      <c r="F77" s="174">
        <f t="shared" si="23"/>
        <v>0.56111111111111112</v>
      </c>
      <c r="G77" s="174">
        <f t="shared" si="23"/>
        <v>0.55492957746478877</v>
      </c>
      <c r="H77" s="174">
        <f t="shared" si="23"/>
        <v>0.5485714285714286</v>
      </c>
      <c r="I77" s="174">
        <f t="shared" si="23"/>
        <v>0.54202898550724632</v>
      </c>
      <c r="J77" s="174">
        <f t="shared" si="23"/>
        <v>0.53529411764705881</v>
      </c>
      <c r="K77" s="174">
        <f t="shared" si="23"/>
        <v>0.5283582089552239</v>
      </c>
      <c r="L77" s="174">
        <f t="shared" si="23"/>
        <v>0.52121212121212124</v>
      </c>
      <c r="M77" s="174">
        <f t="shared" si="23"/>
        <v>0.51384615384615384</v>
      </c>
      <c r="N77" s="174">
        <f t="shared" si="23"/>
        <v>0.50624999999999998</v>
      </c>
      <c r="O77" s="174">
        <f t="shared" si="23"/>
        <v>0.49841269841269842</v>
      </c>
      <c r="P77" s="174">
        <f t="shared" si="23"/>
        <v>0.49032258064516127</v>
      </c>
      <c r="Q77" s="174">
        <f t="shared" si="23"/>
        <v>0.4819672131147541</v>
      </c>
      <c r="R77" s="174">
        <f t="shared" si="23"/>
        <v>0.47333333333333333</v>
      </c>
      <c r="S77" s="174">
        <f t="shared" si="20"/>
        <v>0.46440677966101696</v>
      </c>
      <c r="T77" s="174">
        <f t="shared" si="20"/>
        <v>0.45517241379310358</v>
      </c>
      <c r="U77" s="174">
        <f t="shared" si="20"/>
        <v>0.4456140350877193</v>
      </c>
      <c r="V77" s="174">
        <f t="shared" si="20"/>
        <v>0.43571428571428572</v>
      </c>
      <c r="W77" s="174">
        <f t="shared" si="20"/>
        <v>0.42545454545454547</v>
      </c>
      <c r="X77" s="174">
        <f t="shared" si="20"/>
        <v>0.4148148148148148</v>
      </c>
      <c r="Y77" s="174">
        <f t="shared" si="20"/>
        <v>0.4037735849056604</v>
      </c>
      <c r="Z77" s="174">
        <f t="shared" si="20"/>
        <v>0.3923076923076923</v>
      </c>
      <c r="AA77" s="174">
        <f t="shared" si="20"/>
        <v>0.38039215686274508</v>
      </c>
      <c r="AB77" s="174">
        <f t="shared" si="21"/>
        <v>0.36799999999999999</v>
      </c>
      <c r="AC77" s="174">
        <f t="shared" si="21"/>
        <v>0.35510204081632651</v>
      </c>
      <c r="AD77" s="174">
        <f t="shared" si="21"/>
        <v>0.34166666666666667</v>
      </c>
      <c r="AE77" s="174">
        <f t="shared" si="21"/>
        <v>0.32765957446808508</v>
      </c>
      <c r="AF77" s="174">
        <f t="shared" si="21"/>
        <v>0.31304347826086959</v>
      </c>
      <c r="AG77" s="174">
        <f t="shared" si="21"/>
        <v>0.29777777777777775</v>
      </c>
      <c r="AH77" s="174">
        <f t="shared" si="21"/>
        <v>0.28181818181818163</v>
      </c>
      <c r="AI77" s="174">
        <f t="shared" si="21"/>
        <v>0.26511627906976726</v>
      </c>
      <c r="AJ77" s="174">
        <f t="shared" si="22"/>
        <v>0.24761904761904741</v>
      </c>
      <c r="AK77" s="174">
        <f t="shared" si="22"/>
        <v>0.22926829268292684</v>
      </c>
      <c r="AL77" s="174">
        <f t="shared" si="22"/>
        <v>0.21</v>
      </c>
      <c r="AM77" s="174">
        <f t="shared" si="22"/>
        <v>0.18974358974358974</v>
      </c>
      <c r="AN77" s="174">
        <f t="shared" si="22"/>
        <v>0.16842105263157894</v>
      </c>
      <c r="AO77" s="174">
        <f t="shared" si="22"/>
        <v>0.14594594594594595</v>
      </c>
      <c r="AP77" s="174">
        <f t="shared" si="22"/>
        <v>0.12222222222222222</v>
      </c>
      <c r="AQ77" s="174">
        <f t="shared" si="22"/>
        <v>9.7142857142857433E-2</v>
      </c>
      <c r="AR77" s="175">
        <f t="shared" si="22"/>
        <v>7.0588235294117951E-2</v>
      </c>
    </row>
    <row r="78" spans="1:44" x14ac:dyDescent="0.3">
      <c r="A78" s="210"/>
      <c r="B78" s="176">
        <v>140</v>
      </c>
      <c r="C78" s="174">
        <f t="shared" si="23"/>
        <v>0.57333333333333336</v>
      </c>
      <c r="D78" s="174">
        <f t="shared" si="23"/>
        <v>0.56756756756756754</v>
      </c>
      <c r="E78" s="174">
        <f t="shared" si="23"/>
        <v>0.56164383561643838</v>
      </c>
      <c r="F78" s="174">
        <f t="shared" si="23"/>
        <v>0.55555555555555558</v>
      </c>
      <c r="G78" s="174">
        <f t="shared" si="23"/>
        <v>0.54929577464788737</v>
      </c>
      <c r="H78" s="174">
        <f t="shared" si="23"/>
        <v>0.54285714285714282</v>
      </c>
      <c r="I78" s="174">
        <f t="shared" si="23"/>
        <v>0.53623188405797095</v>
      </c>
      <c r="J78" s="174">
        <f t="shared" si="23"/>
        <v>0.52941176470588236</v>
      </c>
      <c r="K78" s="174">
        <f t="shared" si="23"/>
        <v>0.52238805970149249</v>
      </c>
      <c r="L78" s="174">
        <f t="shared" si="23"/>
        <v>0.51515151515151514</v>
      </c>
      <c r="M78" s="174">
        <f t="shared" si="23"/>
        <v>0.50769230769230766</v>
      </c>
      <c r="N78" s="174">
        <f t="shared" si="23"/>
        <v>0.5</v>
      </c>
      <c r="O78" s="174">
        <f t="shared" si="23"/>
        <v>0.49206349206349204</v>
      </c>
      <c r="P78" s="174">
        <f t="shared" si="23"/>
        <v>0.4838709677419355</v>
      </c>
      <c r="Q78" s="174">
        <f t="shared" si="23"/>
        <v>0.47540983606557374</v>
      </c>
      <c r="R78" s="174">
        <f t="shared" si="23"/>
        <v>0.46666666666666667</v>
      </c>
      <c r="S78" s="174">
        <f t="shared" si="20"/>
        <v>0.4576271186440678</v>
      </c>
      <c r="T78" s="174">
        <f t="shared" si="20"/>
        <v>0.44827586206896564</v>
      </c>
      <c r="U78" s="174">
        <f t="shared" si="20"/>
        <v>0.43859649122807015</v>
      </c>
      <c r="V78" s="174">
        <f t="shared" si="20"/>
        <v>0.42857142857142855</v>
      </c>
      <c r="W78" s="174">
        <f t="shared" si="20"/>
        <v>0.41818181818181815</v>
      </c>
      <c r="X78" s="174">
        <f t="shared" si="20"/>
        <v>0.40740740740740738</v>
      </c>
      <c r="Y78" s="174">
        <f t="shared" si="20"/>
        <v>0.39622641509433965</v>
      </c>
      <c r="Z78" s="174">
        <f t="shared" si="20"/>
        <v>0.38461538461538464</v>
      </c>
      <c r="AA78" s="174">
        <f t="shared" si="20"/>
        <v>0.37254901960784315</v>
      </c>
      <c r="AB78" s="174">
        <f t="shared" si="21"/>
        <v>0.36</v>
      </c>
      <c r="AC78" s="174">
        <f t="shared" si="21"/>
        <v>0.34693877551020408</v>
      </c>
      <c r="AD78" s="174">
        <f t="shared" si="21"/>
        <v>0.33333333333333331</v>
      </c>
      <c r="AE78" s="174">
        <f t="shared" si="21"/>
        <v>0.31914893617021278</v>
      </c>
      <c r="AF78" s="174">
        <f t="shared" si="21"/>
        <v>0.30434782608695654</v>
      </c>
      <c r="AG78" s="174">
        <f t="shared" si="21"/>
        <v>0.28888888888888886</v>
      </c>
      <c r="AH78" s="174">
        <f t="shared" si="21"/>
        <v>0.27272727272727254</v>
      </c>
      <c r="AI78" s="174">
        <f t="shared" si="21"/>
        <v>0.25581395348837188</v>
      </c>
      <c r="AJ78" s="174">
        <f t="shared" si="22"/>
        <v>0.23809523809523789</v>
      </c>
      <c r="AK78" s="174">
        <f t="shared" si="22"/>
        <v>0.21951219512195122</v>
      </c>
      <c r="AL78" s="174">
        <f t="shared" si="22"/>
        <v>0.2</v>
      </c>
      <c r="AM78" s="174">
        <f t="shared" si="22"/>
        <v>0.17948717948717949</v>
      </c>
      <c r="AN78" s="174">
        <f t="shared" si="22"/>
        <v>0.15789473684210525</v>
      </c>
      <c r="AO78" s="174">
        <f t="shared" si="22"/>
        <v>0.13513513513513514</v>
      </c>
      <c r="AP78" s="174">
        <f t="shared" si="22"/>
        <v>0.1111111111111111</v>
      </c>
      <c r="AQ78" s="174">
        <f t="shared" si="22"/>
        <v>8.5714285714286007E-2</v>
      </c>
      <c r="AR78" s="175">
        <f t="shared" si="22"/>
        <v>5.8823529411765017E-2</v>
      </c>
    </row>
    <row r="79" spans="1:44" x14ac:dyDescent="0.3">
      <c r="A79" s="210"/>
      <c r="B79" s="176">
        <v>141</v>
      </c>
      <c r="C79" s="174">
        <f t="shared" si="23"/>
        <v>0.56799999999999995</v>
      </c>
      <c r="D79" s="174">
        <f t="shared" si="23"/>
        <v>0.56216216216216219</v>
      </c>
      <c r="E79" s="174">
        <f t="shared" si="23"/>
        <v>0.55616438356164388</v>
      </c>
      <c r="F79" s="174">
        <f t="shared" si="23"/>
        <v>0.55000000000000004</v>
      </c>
      <c r="G79" s="174">
        <f t="shared" si="23"/>
        <v>0.54366197183098597</v>
      </c>
      <c r="H79" s="174">
        <f t="shared" si="23"/>
        <v>0.53714285714285714</v>
      </c>
      <c r="I79" s="174">
        <f t="shared" si="23"/>
        <v>0.53043478260869559</v>
      </c>
      <c r="J79" s="174">
        <f t="shared" si="23"/>
        <v>0.52352941176470591</v>
      </c>
      <c r="K79" s="174">
        <f t="shared" si="23"/>
        <v>0.5164179104477612</v>
      </c>
      <c r="L79" s="174">
        <f t="shared" si="23"/>
        <v>0.50909090909090904</v>
      </c>
      <c r="M79" s="174">
        <f t="shared" si="23"/>
        <v>0.50153846153846149</v>
      </c>
      <c r="N79" s="174">
        <f t="shared" si="23"/>
        <v>0.49375000000000002</v>
      </c>
      <c r="O79" s="174">
        <f t="shared" si="23"/>
        <v>0.48571428571428571</v>
      </c>
      <c r="P79" s="174">
        <f t="shared" si="23"/>
        <v>0.47741935483870968</v>
      </c>
      <c r="Q79" s="174">
        <f t="shared" si="23"/>
        <v>0.46885245901639344</v>
      </c>
      <c r="R79" s="174">
        <f t="shared" si="23"/>
        <v>0.46</v>
      </c>
      <c r="S79" s="174">
        <f t="shared" si="20"/>
        <v>0.45084745762711864</v>
      </c>
      <c r="T79" s="174">
        <f t="shared" si="20"/>
        <v>0.44137931034482769</v>
      </c>
      <c r="U79" s="174">
        <f t="shared" si="20"/>
        <v>0.43157894736842106</v>
      </c>
      <c r="V79" s="174">
        <f t="shared" si="20"/>
        <v>0.42142857142857143</v>
      </c>
      <c r="W79" s="174">
        <f t="shared" si="20"/>
        <v>0.41090909090909089</v>
      </c>
      <c r="X79" s="174">
        <f t="shared" si="20"/>
        <v>0.4</v>
      </c>
      <c r="Y79" s="174">
        <f t="shared" si="20"/>
        <v>0.38867924528301889</v>
      </c>
      <c r="Z79" s="174">
        <f t="shared" si="20"/>
        <v>0.37692307692307692</v>
      </c>
      <c r="AA79" s="174">
        <f t="shared" si="20"/>
        <v>0.36470588235294116</v>
      </c>
      <c r="AB79" s="174">
        <f t="shared" si="21"/>
        <v>0.35199999999999998</v>
      </c>
      <c r="AC79" s="174">
        <f t="shared" si="21"/>
        <v>0.33877551020408164</v>
      </c>
      <c r="AD79" s="174">
        <f t="shared" si="21"/>
        <v>0.32500000000000001</v>
      </c>
      <c r="AE79" s="174">
        <f t="shared" si="21"/>
        <v>0.31063829787234043</v>
      </c>
      <c r="AF79" s="174">
        <f t="shared" si="21"/>
        <v>0.29565217391304349</v>
      </c>
      <c r="AG79" s="174">
        <f t="shared" si="21"/>
        <v>0.28000000000000003</v>
      </c>
      <c r="AH79" s="174">
        <f t="shared" si="21"/>
        <v>0.26363636363636345</v>
      </c>
      <c r="AI79" s="174">
        <f t="shared" si="21"/>
        <v>0.24651162790697653</v>
      </c>
      <c r="AJ79" s="174">
        <f t="shared" si="22"/>
        <v>0.22857142857142837</v>
      </c>
      <c r="AK79" s="174">
        <f t="shared" si="22"/>
        <v>0.2097560975609756</v>
      </c>
      <c r="AL79" s="174">
        <f t="shared" si="22"/>
        <v>0.19</v>
      </c>
      <c r="AM79" s="174">
        <f t="shared" si="22"/>
        <v>0.16923076923076924</v>
      </c>
      <c r="AN79" s="174">
        <f t="shared" si="22"/>
        <v>0.14736842105263157</v>
      </c>
      <c r="AO79" s="174">
        <f t="shared" si="22"/>
        <v>0.12432432432432433</v>
      </c>
      <c r="AP79" s="174">
        <f t="shared" si="22"/>
        <v>0.1</v>
      </c>
      <c r="AQ79" s="174">
        <f t="shared" si="22"/>
        <v>7.428571428571458E-2</v>
      </c>
      <c r="AR79" s="175">
        <f t="shared" si="22"/>
        <v>4.7058823529412083E-2</v>
      </c>
    </row>
    <row r="80" spans="1:44" x14ac:dyDescent="0.3">
      <c r="A80" s="210"/>
      <c r="B80" s="176">
        <v>142</v>
      </c>
      <c r="C80" s="174">
        <f t="shared" si="23"/>
        <v>0.56266666666666665</v>
      </c>
      <c r="D80" s="174">
        <f t="shared" si="23"/>
        <v>0.55675675675675673</v>
      </c>
      <c r="E80" s="174">
        <f t="shared" si="23"/>
        <v>0.55068493150684927</v>
      </c>
      <c r="F80" s="174">
        <f t="shared" si="23"/>
        <v>0.5444444444444444</v>
      </c>
      <c r="G80" s="174">
        <f t="shared" si="23"/>
        <v>0.53802816901408446</v>
      </c>
      <c r="H80" s="174">
        <f t="shared" si="23"/>
        <v>0.53142857142857147</v>
      </c>
      <c r="I80" s="174">
        <f t="shared" si="23"/>
        <v>0.52463768115942022</v>
      </c>
      <c r="J80" s="174">
        <f t="shared" si="23"/>
        <v>0.51764705882352946</v>
      </c>
      <c r="K80" s="174">
        <f t="shared" si="23"/>
        <v>0.5104477611940299</v>
      </c>
      <c r="L80" s="174">
        <f t="shared" si="23"/>
        <v>0.50303030303030305</v>
      </c>
      <c r="M80" s="174">
        <f t="shared" si="23"/>
        <v>0.49538461538461537</v>
      </c>
      <c r="N80" s="174">
        <f t="shared" si="23"/>
        <v>0.48749999999999999</v>
      </c>
      <c r="O80" s="174">
        <f t="shared" si="23"/>
        <v>0.47936507936507938</v>
      </c>
      <c r="P80" s="174">
        <f t="shared" si="23"/>
        <v>0.47096774193548385</v>
      </c>
      <c r="Q80" s="174">
        <f t="shared" si="23"/>
        <v>0.46229508196721314</v>
      </c>
      <c r="R80" s="174">
        <f t="shared" si="23"/>
        <v>0.45333333333333331</v>
      </c>
      <c r="S80" s="174">
        <f t="shared" si="20"/>
        <v>0.44406779661016949</v>
      </c>
      <c r="T80" s="174">
        <f t="shared" si="20"/>
        <v>0.43448275862068975</v>
      </c>
      <c r="U80" s="174">
        <f t="shared" si="20"/>
        <v>0.42456140350877192</v>
      </c>
      <c r="V80" s="174">
        <f t="shared" si="20"/>
        <v>0.41428571428571431</v>
      </c>
      <c r="W80" s="174">
        <f t="shared" si="20"/>
        <v>0.40363636363636363</v>
      </c>
      <c r="X80" s="174">
        <f t="shared" si="20"/>
        <v>0.3925925925925926</v>
      </c>
      <c r="Y80" s="174">
        <f t="shared" si="20"/>
        <v>0.38113207547169814</v>
      </c>
      <c r="Z80" s="174">
        <f t="shared" si="20"/>
        <v>0.36923076923076925</v>
      </c>
      <c r="AA80" s="174">
        <f t="shared" si="20"/>
        <v>0.35686274509803922</v>
      </c>
      <c r="AB80" s="174">
        <f t="shared" si="21"/>
        <v>0.34399999999999997</v>
      </c>
      <c r="AC80" s="174">
        <f t="shared" si="21"/>
        <v>0.33061224489795921</v>
      </c>
      <c r="AD80" s="174">
        <f t="shared" si="21"/>
        <v>0.31666666666666665</v>
      </c>
      <c r="AE80" s="174">
        <f t="shared" si="21"/>
        <v>0.30212765957446808</v>
      </c>
      <c r="AF80" s="174">
        <f t="shared" si="21"/>
        <v>0.28695652173913044</v>
      </c>
      <c r="AG80" s="174">
        <f t="shared" si="21"/>
        <v>0.27111111111111114</v>
      </c>
      <c r="AH80" s="174">
        <f t="shared" si="21"/>
        <v>0.25454545454545435</v>
      </c>
      <c r="AI80" s="174">
        <f t="shared" si="21"/>
        <v>0.23720930232558118</v>
      </c>
      <c r="AJ80" s="174">
        <f t="shared" si="22"/>
        <v>0.21904761904761882</v>
      </c>
      <c r="AK80" s="174">
        <f t="shared" si="22"/>
        <v>0.2</v>
      </c>
      <c r="AL80" s="174">
        <f t="shared" si="22"/>
        <v>0.18</v>
      </c>
      <c r="AM80" s="174">
        <f t="shared" si="22"/>
        <v>0.15897435897435896</v>
      </c>
      <c r="AN80" s="174">
        <f t="shared" si="22"/>
        <v>0.1368421052631579</v>
      </c>
      <c r="AO80" s="174">
        <f t="shared" si="22"/>
        <v>0.11351351351351352</v>
      </c>
      <c r="AP80" s="174">
        <f t="shared" si="22"/>
        <v>8.8888888888888892E-2</v>
      </c>
      <c r="AQ80" s="174">
        <f t="shared" si="22"/>
        <v>6.2857142857143167E-2</v>
      </c>
      <c r="AR80" s="175">
        <f t="shared" si="22"/>
        <v>3.5294117647059149E-2</v>
      </c>
    </row>
    <row r="81" spans="1:44" x14ac:dyDescent="0.3">
      <c r="A81" s="210"/>
      <c r="B81" s="176">
        <v>143</v>
      </c>
      <c r="C81" s="174">
        <f t="shared" si="23"/>
        <v>0.55733333333333335</v>
      </c>
      <c r="D81" s="174">
        <f t="shared" si="23"/>
        <v>0.55135135135135138</v>
      </c>
      <c r="E81" s="174">
        <f t="shared" si="23"/>
        <v>0.54520547945205478</v>
      </c>
      <c r="F81" s="174">
        <f t="shared" si="23"/>
        <v>0.53888888888888886</v>
      </c>
      <c r="G81" s="174">
        <f t="shared" si="23"/>
        <v>0.53239436619718306</v>
      </c>
      <c r="H81" s="174">
        <f t="shared" si="23"/>
        <v>0.52571428571428569</v>
      </c>
      <c r="I81" s="174">
        <f t="shared" si="23"/>
        <v>0.51884057971014486</v>
      </c>
      <c r="J81" s="174">
        <f t="shared" si="23"/>
        <v>0.5117647058823529</v>
      </c>
      <c r="K81" s="174">
        <f t="shared" si="23"/>
        <v>0.5044776119402985</v>
      </c>
      <c r="L81" s="174">
        <f t="shared" si="23"/>
        <v>0.49696969696969695</v>
      </c>
      <c r="M81" s="174">
        <f t="shared" si="23"/>
        <v>0.48923076923076925</v>
      </c>
      <c r="N81" s="174">
        <f t="shared" si="23"/>
        <v>0.48125000000000001</v>
      </c>
      <c r="O81" s="174">
        <f t="shared" si="23"/>
        <v>0.473015873015873</v>
      </c>
      <c r="P81" s="174">
        <f t="shared" si="23"/>
        <v>0.46451612903225808</v>
      </c>
      <c r="Q81" s="174">
        <f t="shared" si="23"/>
        <v>0.45573770491803278</v>
      </c>
      <c r="R81" s="174">
        <f t="shared" si="23"/>
        <v>0.44666666666666666</v>
      </c>
      <c r="S81" s="174">
        <f t="shared" si="20"/>
        <v>0.43728813559322033</v>
      </c>
      <c r="T81" s="174">
        <f t="shared" si="20"/>
        <v>0.42758620689655186</v>
      </c>
      <c r="U81" s="174">
        <f t="shared" si="20"/>
        <v>0.41754385964912283</v>
      </c>
      <c r="V81" s="174">
        <f t="shared" si="20"/>
        <v>0.40714285714285714</v>
      </c>
      <c r="W81" s="174">
        <f t="shared" si="20"/>
        <v>0.39636363636363636</v>
      </c>
      <c r="X81" s="174">
        <f t="shared" si="20"/>
        <v>0.38518518518518519</v>
      </c>
      <c r="Y81" s="174">
        <f t="shared" si="20"/>
        <v>0.37358490566037733</v>
      </c>
      <c r="Z81" s="174">
        <f t="shared" si="20"/>
        <v>0.36153846153846153</v>
      </c>
      <c r="AA81" s="174">
        <f t="shared" si="20"/>
        <v>0.34901960784313724</v>
      </c>
      <c r="AB81" s="174">
        <f t="shared" si="21"/>
        <v>0.33600000000000002</v>
      </c>
      <c r="AC81" s="174">
        <f t="shared" si="21"/>
        <v>0.32244897959183672</v>
      </c>
      <c r="AD81" s="174">
        <f t="shared" si="21"/>
        <v>0.30833333333333335</v>
      </c>
      <c r="AE81" s="174">
        <f t="shared" si="21"/>
        <v>0.29361702127659572</v>
      </c>
      <c r="AF81" s="174">
        <f t="shared" si="21"/>
        <v>0.27826086956521739</v>
      </c>
      <c r="AG81" s="174">
        <f t="shared" si="21"/>
        <v>0.26222222222222225</v>
      </c>
      <c r="AH81" s="174">
        <f t="shared" si="21"/>
        <v>0.24545454545454526</v>
      </c>
      <c r="AI81" s="174">
        <f t="shared" si="21"/>
        <v>0.22790697674418584</v>
      </c>
      <c r="AJ81" s="174">
        <f t="shared" si="22"/>
        <v>0.20952380952380931</v>
      </c>
      <c r="AK81" s="174">
        <f t="shared" si="22"/>
        <v>0.19024390243902439</v>
      </c>
      <c r="AL81" s="174">
        <f t="shared" si="22"/>
        <v>0.17</v>
      </c>
      <c r="AM81" s="174">
        <f t="shared" si="22"/>
        <v>0.14871794871794872</v>
      </c>
      <c r="AN81" s="174">
        <f t="shared" si="22"/>
        <v>0.12631578947368421</v>
      </c>
      <c r="AO81" s="174">
        <f t="shared" si="22"/>
        <v>0.10270270270270271</v>
      </c>
      <c r="AP81" s="174">
        <f t="shared" si="22"/>
        <v>7.7777777777777779E-2</v>
      </c>
      <c r="AQ81" s="174">
        <f t="shared" si="22"/>
        <v>5.142857142857174E-2</v>
      </c>
      <c r="AR81" s="175">
        <f t="shared" si="22"/>
        <v>2.3529411764706208E-2</v>
      </c>
    </row>
    <row r="82" spans="1:44" x14ac:dyDescent="0.3">
      <c r="A82" s="210"/>
      <c r="B82" s="176">
        <v>144</v>
      </c>
      <c r="C82" s="174">
        <f t="shared" si="23"/>
        <v>0.55200000000000005</v>
      </c>
      <c r="D82" s="174">
        <f t="shared" si="23"/>
        <v>0.54594594594594592</v>
      </c>
      <c r="E82" s="174">
        <f t="shared" si="23"/>
        <v>0.53972602739726028</v>
      </c>
      <c r="F82" s="174">
        <f t="shared" si="23"/>
        <v>0.53333333333333333</v>
      </c>
      <c r="G82" s="174">
        <f t="shared" si="23"/>
        <v>0.52676056338028165</v>
      </c>
      <c r="H82" s="174">
        <f t="shared" si="23"/>
        <v>0.52</v>
      </c>
      <c r="I82" s="174">
        <f t="shared" si="23"/>
        <v>0.51304347826086949</v>
      </c>
      <c r="J82" s="174">
        <f t="shared" si="23"/>
        <v>0.50588235294117645</v>
      </c>
      <c r="K82" s="174">
        <f t="shared" si="23"/>
        <v>0.49850746268656715</v>
      </c>
      <c r="L82" s="174">
        <f t="shared" si="23"/>
        <v>0.49090909090909091</v>
      </c>
      <c r="M82" s="174">
        <f t="shared" si="23"/>
        <v>0.48307692307692307</v>
      </c>
      <c r="N82" s="174">
        <f t="shared" si="23"/>
        <v>0.47499999999999998</v>
      </c>
      <c r="O82" s="174">
        <f t="shared" si="23"/>
        <v>0.46666666666666667</v>
      </c>
      <c r="P82" s="174">
        <f t="shared" si="23"/>
        <v>0.45806451612903226</v>
      </c>
      <c r="Q82" s="174">
        <f t="shared" si="23"/>
        <v>0.44918032786885248</v>
      </c>
      <c r="R82" s="174">
        <f t="shared" si="23"/>
        <v>0.44</v>
      </c>
      <c r="S82" s="174">
        <f t="shared" si="20"/>
        <v>0.43050847457627117</v>
      </c>
      <c r="T82" s="174">
        <f t="shared" si="20"/>
        <v>0.42068965517241391</v>
      </c>
      <c r="U82" s="174">
        <f t="shared" si="20"/>
        <v>0.41052631578947368</v>
      </c>
      <c r="V82" s="174">
        <f t="shared" si="20"/>
        <v>0.4</v>
      </c>
      <c r="W82" s="174">
        <f t="shared" si="20"/>
        <v>0.3890909090909091</v>
      </c>
      <c r="X82" s="174">
        <f t="shared" si="20"/>
        <v>0.37777777777777777</v>
      </c>
      <c r="Y82" s="174">
        <f t="shared" si="20"/>
        <v>0.36603773584905658</v>
      </c>
      <c r="Z82" s="174">
        <f t="shared" si="20"/>
        <v>0.35384615384615387</v>
      </c>
      <c r="AA82" s="174">
        <f t="shared" si="20"/>
        <v>0.3411764705882353</v>
      </c>
      <c r="AB82" s="174">
        <f t="shared" si="21"/>
        <v>0.32800000000000001</v>
      </c>
      <c r="AC82" s="174">
        <f t="shared" si="21"/>
        <v>0.31428571428571428</v>
      </c>
      <c r="AD82" s="174">
        <f t="shared" si="21"/>
        <v>0.3</v>
      </c>
      <c r="AE82" s="174">
        <f t="shared" si="21"/>
        <v>0.28510638297872343</v>
      </c>
      <c r="AF82" s="174">
        <f t="shared" si="21"/>
        <v>0.26956521739130435</v>
      </c>
      <c r="AG82" s="174">
        <f t="shared" si="21"/>
        <v>0.25333333333333335</v>
      </c>
      <c r="AH82" s="174">
        <f t="shared" si="21"/>
        <v>0.23636363636363616</v>
      </c>
      <c r="AI82" s="174">
        <f t="shared" si="21"/>
        <v>0.21860465116279049</v>
      </c>
      <c r="AJ82" s="174">
        <f t="shared" si="22"/>
        <v>0.19999999999999979</v>
      </c>
      <c r="AK82" s="174">
        <f t="shared" si="22"/>
        <v>0.18048780487804877</v>
      </c>
      <c r="AL82" s="174">
        <f t="shared" si="22"/>
        <v>0.16</v>
      </c>
      <c r="AM82" s="174">
        <f t="shared" si="22"/>
        <v>0.13846153846153847</v>
      </c>
      <c r="AN82" s="174">
        <f t="shared" si="22"/>
        <v>0.11578947368421053</v>
      </c>
      <c r="AO82" s="174">
        <f t="shared" si="22"/>
        <v>9.1891891891891897E-2</v>
      </c>
      <c r="AP82" s="174">
        <f t="shared" si="22"/>
        <v>6.6666666666666666E-2</v>
      </c>
      <c r="AQ82" s="174">
        <f t="shared" si="22"/>
        <v>4.0000000000000313E-2</v>
      </c>
      <c r="AR82" s="175">
        <f t="shared" si="22"/>
        <v>1.1764705882353272E-2</v>
      </c>
    </row>
    <row r="83" spans="1:44" x14ac:dyDescent="0.3">
      <c r="A83" s="210"/>
      <c r="B83" s="176">
        <v>145</v>
      </c>
      <c r="C83" s="174">
        <f t="shared" si="23"/>
        <v>0.54666666666666663</v>
      </c>
      <c r="D83" s="174">
        <f t="shared" si="23"/>
        <v>0.54054054054054057</v>
      </c>
      <c r="E83" s="174">
        <f t="shared" si="23"/>
        <v>0.53424657534246578</v>
      </c>
      <c r="F83" s="174">
        <f t="shared" si="23"/>
        <v>0.52777777777777779</v>
      </c>
      <c r="G83" s="174">
        <f t="shared" si="23"/>
        <v>0.52112676056338025</v>
      </c>
      <c r="H83" s="174">
        <f t="shared" si="23"/>
        <v>0.51428571428571423</v>
      </c>
      <c r="I83" s="174">
        <f t="shared" si="23"/>
        <v>0.50724637681159412</v>
      </c>
      <c r="J83" s="174">
        <f t="shared" si="23"/>
        <v>0.5</v>
      </c>
      <c r="K83" s="174">
        <f t="shared" si="23"/>
        <v>0.4925373134328358</v>
      </c>
      <c r="L83" s="174">
        <f t="shared" si="23"/>
        <v>0.48484848484848486</v>
      </c>
      <c r="M83" s="174">
        <f t="shared" si="23"/>
        <v>0.47692307692307695</v>
      </c>
      <c r="N83" s="174">
        <f t="shared" si="23"/>
        <v>0.46875</v>
      </c>
      <c r="O83" s="174">
        <f t="shared" si="23"/>
        <v>0.46031746031746029</v>
      </c>
      <c r="P83" s="174">
        <f t="shared" si="23"/>
        <v>0.45161290322580644</v>
      </c>
      <c r="Q83" s="174">
        <f t="shared" si="23"/>
        <v>0.44262295081967212</v>
      </c>
      <c r="R83" s="174">
        <f t="shared" si="23"/>
        <v>0.43333333333333335</v>
      </c>
      <c r="S83" s="174">
        <f t="shared" si="20"/>
        <v>0.42372881355932202</v>
      </c>
      <c r="T83" s="174">
        <f t="shared" si="20"/>
        <v>0.41379310344827597</v>
      </c>
      <c r="U83" s="174">
        <f t="shared" si="20"/>
        <v>0.40350877192982454</v>
      </c>
      <c r="V83" s="174">
        <f t="shared" si="20"/>
        <v>0.39285714285714285</v>
      </c>
      <c r="W83" s="174">
        <f t="shared" si="20"/>
        <v>0.38181818181818183</v>
      </c>
      <c r="X83" s="174">
        <f t="shared" si="20"/>
        <v>0.37037037037037035</v>
      </c>
      <c r="Y83" s="174">
        <f t="shared" si="20"/>
        <v>0.35849056603773582</v>
      </c>
      <c r="Z83" s="174">
        <f t="shared" si="20"/>
        <v>0.34615384615384615</v>
      </c>
      <c r="AA83" s="174">
        <f t="shared" si="20"/>
        <v>0.33333333333333331</v>
      </c>
      <c r="AB83" s="174">
        <f t="shared" si="21"/>
        <v>0.32</v>
      </c>
      <c r="AC83" s="174">
        <f t="shared" si="21"/>
        <v>0.30612244897959184</v>
      </c>
      <c r="AD83" s="174">
        <f t="shared" si="21"/>
        <v>0.29166666666666669</v>
      </c>
      <c r="AE83" s="174">
        <f t="shared" si="21"/>
        <v>0.27659574468085107</v>
      </c>
      <c r="AF83" s="174">
        <f t="shared" si="21"/>
        <v>0.2608695652173913</v>
      </c>
      <c r="AG83" s="174">
        <f t="shared" si="21"/>
        <v>0.24444444444444444</v>
      </c>
      <c r="AH83" s="174">
        <f t="shared" si="21"/>
        <v>0.22727272727272707</v>
      </c>
      <c r="AI83" s="174">
        <f t="shared" si="21"/>
        <v>0.20930232558139514</v>
      </c>
      <c r="AJ83" s="174">
        <f t="shared" si="22"/>
        <v>0.19047619047619024</v>
      </c>
      <c r="AK83" s="174">
        <f t="shared" si="22"/>
        <v>0.17073170731707318</v>
      </c>
      <c r="AL83" s="174">
        <f t="shared" si="22"/>
        <v>0.15</v>
      </c>
      <c r="AM83" s="174">
        <f t="shared" si="22"/>
        <v>0.12820512820512819</v>
      </c>
      <c r="AN83" s="174">
        <f t="shared" si="22"/>
        <v>0.10526315789473684</v>
      </c>
      <c r="AO83" s="174">
        <f t="shared" si="22"/>
        <v>8.1081081081081086E-2</v>
      </c>
      <c r="AP83" s="174">
        <f t="shared" si="22"/>
        <v>5.5555555555555552E-2</v>
      </c>
      <c r="AQ83" s="174">
        <f t="shared" si="22"/>
        <v>2.8571428571428886E-2</v>
      </c>
      <c r="AR83" s="175">
        <f t="shared" si="22"/>
        <v>3.3437305212239998E-16</v>
      </c>
    </row>
    <row r="84" spans="1:44" x14ac:dyDescent="0.3">
      <c r="A84" s="210"/>
      <c r="B84" s="176">
        <v>146</v>
      </c>
      <c r="C84" s="174">
        <f t="shared" si="23"/>
        <v>0.54133333333333333</v>
      </c>
      <c r="D84" s="174">
        <f t="shared" si="23"/>
        <v>0.53513513513513511</v>
      </c>
      <c r="E84" s="174">
        <f t="shared" si="23"/>
        <v>0.52876712328767128</v>
      </c>
      <c r="F84" s="174">
        <f t="shared" si="23"/>
        <v>0.52222222222222225</v>
      </c>
      <c r="G84" s="174">
        <f t="shared" si="23"/>
        <v>0.51549295774647885</v>
      </c>
      <c r="H84" s="174">
        <f t="shared" si="23"/>
        <v>0.50857142857142856</v>
      </c>
      <c r="I84" s="174">
        <f t="shared" si="23"/>
        <v>0.50144927536231876</v>
      </c>
      <c r="J84" s="174">
        <f t="shared" si="23"/>
        <v>0.49411764705882355</v>
      </c>
      <c r="K84" s="174">
        <f t="shared" si="23"/>
        <v>0.48656716417910445</v>
      </c>
      <c r="L84" s="174">
        <f t="shared" si="23"/>
        <v>0.47878787878787876</v>
      </c>
      <c r="M84" s="174">
        <f t="shared" si="23"/>
        <v>0.47076923076923077</v>
      </c>
      <c r="N84" s="174">
        <f t="shared" si="23"/>
        <v>0.46250000000000002</v>
      </c>
      <c r="O84" s="174">
        <f t="shared" si="23"/>
        <v>0.45396825396825397</v>
      </c>
      <c r="P84" s="174">
        <f t="shared" si="23"/>
        <v>0.44516129032258067</v>
      </c>
      <c r="Q84" s="174">
        <f t="shared" si="23"/>
        <v>0.43606557377049182</v>
      </c>
      <c r="R84" s="174">
        <f t="shared" si="23"/>
        <v>0.42666666666666669</v>
      </c>
      <c r="S84" s="174">
        <f t="shared" si="20"/>
        <v>0.41694915254237286</v>
      </c>
      <c r="T84" s="174">
        <f t="shared" si="20"/>
        <v>0.40689655172413802</v>
      </c>
      <c r="U84" s="174">
        <f t="shared" si="20"/>
        <v>0.39649122807017545</v>
      </c>
      <c r="V84" s="174">
        <f t="shared" si="20"/>
        <v>0.38571428571428573</v>
      </c>
      <c r="W84" s="174">
        <f t="shared" si="20"/>
        <v>0.37454545454545457</v>
      </c>
      <c r="X84" s="174">
        <f t="shared" si="20"/>
        <v>0.36296296296296299</v>
      </c>
      <c r="Y84" s="174">
        <f t="shared" si="20"/>
        <v>0.35094339622641507</v>
      </c>
      <c r="Z84" s="174">
        <f t="shared" si="20"/>
        <v>0.33846153846153848</v>
      </c>
      <c r="AA84" s="174">
        <f t="shared" si="20"/>
        <v>0.32549019607843138</v>
      </c>
      <c r="AB84" s="174">
        <f t="shared" si="21"/>
        <v>0.312</v>
      </c>
      <c r="AC84" s="174">
        <f t="shared" si="21"/>
        <v>0.29795918367346941</v>
      </c>
      <c r="AD84" s="174">
        <f t="shared" si="21"/>
        <v>0.28333333333333333</v>
      </c>
      <c r="AE84" s="174">
        <f t="shared" si="21"/>
        <v>0.26808510638297872</v>
      </c>
      <c r="AF84" s="174">
        <f t="shared" si="21"/>
        <v>0.25217391304347825</v>
      </c>
      <c r="AG84" s="174">
        <f t="shared" si="21"/>
        <v>0.23555555555555555</v>
      </c>
      <c r="AH84" s="174">
        <f t="shared" si="21"/>
        <v>0.21818181818181798</v>
      </c>
      <c r="AI84" s="174">
        <f t="shared" si="21"/>
        <v>0.19999999999999979</v>
      </c>
      <c r="AJ84" s="174">
        <f t="shared" si="22"/>
        <v>0.18095238095238073</v>
      </c>
      <c r="AK84" s="174">
        <f t="shared" si="22"/>
        <v>0.16097560975609757</v>
      </c>
      <c r="AL84" s="174">
        <f t="shared" si="22"/>
        <v>0.14000000000000001</v>
      </c>
      <c r="AM84" s="174">
        <f t="shared" si="22"/>
        <v>0.11794871794871795</v>
      </c>
      <c r="AN84" s="174">
        <f t="shared" si="22"/>
        <v>9.4736842105263161E-2</v>
      </c>
      <c r="AO84" s="174">
        <f t="shared" si="22"/>
        <v>7.0270270270270274E-2</v>
      </c>
      <c r="AP84" s="174">
        <f t="shared" si="22"/>
        <v>4.4444444444444446E-2</v>
      </c>
      <c r="AQ84" s="174">
        <f t="shared" si="22"/>
        <v>1.7142857142857463E-2</v>
      </c>
      <c r="AR84" s="175">
        <f t="shared" si="22"/>
        <v>-1.1764705882352603E-2</v>
      </c>
    </row>
    <row r="85" spans="1:44" x14ac:dyDescent="0.3">
      <c r="A85" s="210"/>
      <c r="B85" s="176">
        <v>147</v>
      </c>
      <c r="C85" s="174">
        <f t="shared" si="23"/>
        <v>0.53600000000000003</v>
      </c>
      <c r="D85" s="174">
        <f t="shared" si="23"/>
        <v>0.52972972972972976</v>
      </c>
      <c r="E85" s="174">
        <f t="shared" si="23"/>
        <v>0.52328767123287667</v>
      </c>
      <c r="F85" s="174">
        <f t="shared" si="23"/>
        <v>0.51666666666666672</v>
      </c>
      <c r="G85" s="174">
        <f t="shared" si="23"/>
        <v>0.50985915492957745</v>
      </c>
      <c r="H85" s="174">
        <f t="shared" si="23"/>
        <v>0.50285714285714289</v>
      </c>
      <c r="I85" s="174">
        <f t="shared" si="23"/>
        <v>0.49565217391304339</v>
      </c>
      <c r="J85" s="174">
        <f t="shared" si="23"/>
        <v>0.48823529411764705</v>
      </c>
      <c r="K85" s="174">
        <f t="shared" si="23"/>
        <v>0.48059701492537316</v>
      </c>
      <c r="L85" s="174">
        <f t="shared" si="23"/>
        <v>0.47272727272727272</v>
      </c>
      <c r="M85" s="174">
        <f t="shared" si="23"/>
        <v>0.4646153846153846</v>
      </c>
      <c r="N85" s="174">
        <f t="shared" si="23"/>
        <v>0.45624999999999999</v>
      </c>
      <c r="O85" s="174">
        <f t="shared" si="23"/>
        <v>0.44761904761904764</v>
      </c>
      <c r="P85" s="174">
        <f t="shared" si="23"/>
        <v>0.43870967741935485</v>
      </c>
      <c r="Q85" s="174">
        <f t="shared" si="23"/>
        <v>0.42950819672131146</v>
      </c>
      <c r="R85" s="174">
        <f t="shared" si="23"/>
        <v>0.42</v>
      </c>
      <c r="S85" s="174">
        <f t="shared" si="20"/>
        <v>0.4101694915254237</v>
      </c>
      <c r="T85" s="174">
        <f t="shared" si="20"/>
        <v>0.40000000000000013</v>
      </c>
      <c r="U85" s="174">
        <f t="shared" si="20"/>
        <v>0.38947368421052631</v>
      </c>
      <c r="V85" s="174">
        <f t="shared" si="20"/>
        <v>0.37857142857142856</v>
      </c>
      <c r="W85" s="174">
        <f t="shared" si="20"/>
        <v>0.36727272727272725</v>
      </c>
      <c r="X85" s="174">
        <f t="shared" si="20"/>
        <v>0.35555555555555557</v>
      </c>
      <c r="Y85" s="174">
        <f t="shared" si="20"/>
        <v>0.34339622641509432</v>
      </c>
      <c r="Z85" s="174">
        <f t="shared" si="20"/>
        <v>0.33076923076923076</v>
      </c>
      <c r="AA85" s="174">
        <f t="shared" si="20"/>
        <v>0.31764705882352939</v>
      </c>
      <c r="AB85" s="174">
        <f t="shared" si="21"/>
        <v>0.30399999999999999</v>
      </c>
      <c r="AC85" s="174">
        <f t="shared" si="21"/>
        <v>0.28979591836734692</v>
      </c>
      <c r="AD85" s="174">
        <f t="shared" si="21"/>
        <v>0.27500000000000002</v>
      </c>
      <c r="AE85" s="174">
        <f t="shared" si="21"/>
        <v>0.25957446808510637</v>
      </c>
      <c r="AF85" s="174">
        <f t="shared" si="21"/>
        <v>0.24347826086956523</v>
      </c>
      <c r="AG85" s="174">
        <f t="shared" si="21"/>
        <v>0.22666666666666666</v>
      </c>
      <c r="AH85" s="174">
        <f t="shared" si="21"/>
        <v>0.20909090909090888</v>
      </c>
      <c r="AI85" s="174">
        <f t="shared" si="21"/>
        <v>0.19069767441860444</v>
      </c>
      <c r="AJ85" s="174">
        <f t="shared" si="22"/>
        <v>0.17142857142857121</v>
      </c>
      <c r="AK85" s="174">
        <f t="shared" si="22"/>
        <v>0.15121951219512195</v>
      </c>
      <c r="AL85" s="174">
        <f t="shared" si="22"/>
        <v>0.13</v>
      </c>
      <c r="AM85" s="174">
        <f t="shared" si="22"/>
        <v>0.1076923076923077</v>
      </c>
      <c r="AN85" s="174">
        <f t="shared" si="22"/>
        <v>8.4210526315789472E-2</v>
      </c>
      <c r="AO85" s="174">
        <f t="shared" si="22"/>
        <v>5.9459459459459463E-2</v>
      </c>
      <c r="AP85" s="174">
        <f t="shared" si="22"/>
        <v>3.3333333333333333E-2</v>
      </c>
      <c r="AQ85" s="174">
        <f t="shared" si="22"/>
        <v>5.7142857142860369E-3</v>
      </c>
      <c r="AR85" s="175">
        <f t="shared" si="22"/>
        <v>-2.3529411764705539E-2</v>
      </c>
    </row>
    <row r="86" spans="1:44" x14ac:dyDescent="0.3">
      <c r="A86" s="210"/>
      <c r="B86" s="191">
        <v>148</v>
      </c>
      <c r="C86" s="192">
        <f t="shared" si="23"/>
        <v>0.53066666666666662</v>
      </c>
      <c r="D86" s="192">
        <f t="shared" si="23"/>
        <v>0.5243243243243243</v>
      </c>
      <c r="E86" s="192">
        <f t="shared" si="23"/>
        <v>0.51780821917808217</v>
      </c>
      <c r="F86" s="192">
        <f t="shared" si="23"/>
        <v>0.51111111111111107</v>
      </c>
      <c r="G86" s="192">
        <f t="shared" si="23"/>
        <v>0.50422535211267605</v>
      </c>
      <c r="H86" s="192">
        <f t="shared" si="23"/>
        <v>0.49714285714285716</v>
      </c>
      <c r="I86" s="192">
        <f t="shared" si="23"/>
        <v>0.48985507246376803</v>
      </c>
      <c r="J86" s="192">
        <f t="shared" si="23"/>
        <v>0.4823529411764706</v>
      </c>
      <c r="K86" s="192">
        <f t="shared" si="23"/>
        <v>0.47462686567164181</v>
      </c>
      <c r="L86" s="192">
        <f t="shared" si="23"/>
        <v>0.46666666666666667</v>
      </c>
      <c r="M86" s="192">
        <f t="shared" si="23"/>
        <v>0.45846153846153848</v>
      </c>
      <c r="N86" s="192">
        <f t="shared" si="23"/>
        <v>0.45</v>
      </c>
      <c r="O86" s="192">
        <f t="shared" si="23"/>
        <v>0.44126984126984126</v>
      </c>
      <c r="P86" s="192">
        <f t="shared" si="23"/>
        <v>0.43225806451612903</v>
      </c>
      <c r="Q86" s="192">
        <f t="shared" si="23"/>
        <v>0.42295081967213116</v>
      </c>
      <c r="R86" s="192">
        <f t="shared" ref="R86:AA86" si="24">((1-R$37)*$D$31-$B86)/(((1-R$37)*$D$31-$B86)+$B86-$D$33)</f>
        <v>0.41333333333333333</v>
      </c>
      <c r="S86" s="192">
        <f t="shared" si="24"/>
        <v>0.4033898305084746</v>
      </c>
      <c r="T86" s="192">
        <f t="shared" si="24"/>
        <v>0.39310344827586219</v>
      </c>
      <c r="U86" s="192">
        <f t="shared" si="24"/>
        <v>0.38245614035087722</v>
      </c>
      <c r="V86" s="192">
        <f t="shared" si="24"/>
        <v>0.37142857142857144</v>
      </c>
      <c r="W86" s="192">
        <f t="shared" si="24"/>
        <v>0.36</v>
      </c>
      <c r="X86" s="192">
        <f t="shared" si="24"/>
        <v>0.34814814814814815</v>
      </c>
      <c r="Y86" s="192">
        <f t="shared" si="24"/>
        <v>0.33584905660377357</v>
      </c>
      <c r="Z86" s="192">
        <f t="shared" si="24"/>
        <v>0.32307692307692309</v>
      </c>
      <c r="AA86" s="192">
        <f t="shared" si="24"/>
        <v>0.30980392156862746</v>
      </c>
      <c r="AB86" s="192">
        <f t="shared" si="21"/>
        <v>0.29599999999999999</v>
      </c>
      <c r="AC86" s="192">
        <f t="shared" si="21"/>
        <v>0.28163265306122448</v>
      </c>
      <c r="AD86" s="192">
        <f t="shared" si="21"/>
        <v>0.26666666666666666</v>
      </c>
      <c r="AE86" s="192">
        <f t="shared" si="21"/>
        <v>0.25106382978723402</v>
      </c>
      <c r="AF86" s="192">
        <f t="shared" si="21"/>
        <v>0.23478260869565218</v>
      </c>
      <c r="AG86" s="192">
        <f t="shared" si="21"/>
        <v>0.21777777777777776</v>
      </c>
      <c r="AH86" s="192">
        <f t="shared" si="21"/>
        <v>0.19999999999999979</v>
      </c>
      <c r="AI86" s="192">
        <f t="shared" si="21"/>
        <v>0.18139534883720909</v>
      </c>
      <c r="AJ86" s="192">
        <f t="shared" si="22"/>
        <v>0.16190476190476169</v>
      </c>
      <c r="AK86" s="192">
        <f t="shared" si="22"/>
        <v>0.14146341463414633</v>
      </c>
      <c r="AL86" s="192">
        <f t="shared" si="22"/>
        <v>0.12</v>
      </c>
      <c r="AM86" s="192">
        <f t="shared" si="22"/>
        <v>9.7435897435897437E-2</v>
      </c>
      <c r="AN86" s="192">
        <f t="shared" si="22"/>
        <v>7.3684210526315783E-2</v>
      </c>
      <c r="AO86" s="192">
        <f t="shared" si="22"/>
        <v>4.8648648648648651E-2</v>
      </c>
      <c r="AP86" s="192">
        <f t="shared" si="22"/>
        <v>2.2222222222222223E-2</v>
      </c>
      <c r="AQ86" s="192">
        <f t="shared" si="22"/>
        <v>-5.7142857142853873E-3</v>
      </c>
      <c r="AR86" s="193">
        <f t="shared" si="22"/>
        <v>-3.5294117647058476E-2</v>
      </c>
    </row>
    <row r="90" spans="1:44" x14ac:dyDescent="0.3">
      <c r="A90" s="194"/>
      <c r="B90" s="195" t="s">
        <v>57</v>
      </c>
      <c r="C90" s="195"/>
      <c r="D90" s="195"/>
      <c r="E90" s="195"/>
      <c r="F90" s="195"/>
      <c r="G90" s="195"/>
      <c r="H90" s="194"/>
    </row>
    <row r="92" spans="1:44" ht="18" x14ac:dyDescent="0.5">
      <c r="B92" s="10" t="s">
        <v>32</v>
      </c>
      <c r="C92" s="3" t="s">
        <v>53</v>
      </c>
      <c r="D92" s="17" t="s">
        <v>15</v>
      </c>
      <c r="E92" s="21" t="s">
        <v>54</v>
      </c>
      <c r="F92" s="21" t="s">
        <v>25</v>
      </c>
      <c r="G92" s="3" t="s">
        <v>29</v>
      </c>
    </row>
    <row r="93" spans="1:44" ht="18" x14ac:dyDescent="0.5">
      <c r="B93" s="26">
        <v>200</v>
      </c>
      <c r="C93" s="22">
        <v>5</v>
      </c>
      <c r="D93" s="22">
        <v>9000</v>
      </c>
      <c r="E93" s="180">
        <v>337500</v>
      </c>
      <c r="F93" s="180">
        <v>582500</v>
      </c>
      <c r="G93" s="181">
        <v>920000</v>
      </c>
    </row>
    <row r="94" spans="1:44" ht="18" x14ac:dyDescent="0.5">
      <c r="B94" s="26">
        <v>200</v>
      </c>
      <c r="C94" s="22">
        <v>10</v>
      </c>
      <c r="D94" s="22">
        <v>9000</v>
      </c>
      <c r="E94" s="180">
        <v>225000</v>
      </c>
      <c r="F94" s="180">
        <v>695000</v>
      </c>
      <c r="G94" s="181">
        <v>920000</v>
      </c>
    </row>
    <row r="95" spans="1:44" ht="18" x14ac:dyDescent="0.5">
      <c r="B95" s="26">
        <v>200</v>
      </c>
      <c r="C95" s="22">
        <v>15</v>
      </c>
      <c r="D95" s="22">
        <v>9000</v>
      </c>
      <c r="E95" s="180">
        <v>112500</v>
      </c>
      <c r="F95" s="180">
        <v>807500</v>
      </c>
      <c r="G95" s="181">
        <f>E95+F95</f>
        <v>920000</v>
      </c>
    </row>
    <row r="96" spans="1:44" ht="18" x14ac:dyDescent="0.5">
      <c r="B96" s="26">
        <v>200</v>
      </c>
      <c r="C96" s="22">
        <v>20</v>
      </c>
      <c r="D96" s="22">
        <v>9000</v>
      </c>
      <c r="E96" s="180">
        <v>0</v>
      </c>
      <c r="F96" s="180">
        <v>920000</v>
      </c>
      <c r="G96" s="181">
        <v>920000</v>
      </c>
    </row>
    <row r="97" spans="2:7" ht="18" x14ac:dyDescent="0.5">
      <c r="B97" s="26">
        <v>190</v>
      </c>
      <c r="C97" s="22">
        <v>10</v>
      </c>
      <c r="D97" s="22">
        <v>9000</v>
      </c>
      <c r="E97" s="180">
        <v>315000</v>
      </c>
      <c r="F97" s="180">
        <v>605000</v>
      </c>
      <c r="G97" s="181">
        <v>920000</v>
      </c>
    </row>
    <row r="98" spans="2:7" ht="18" x14ac:dyDescent="0.5">
      <c r="B98" s="26">
        <v>190</v>
      </c>
      <c r="C98" s="22">
        <v>15</v>
      </c>
      <c r="D98" s="22">
        <v>9000</v>
      </c>
      <c r="E98" s="180">
        <v>202500</v>
      </c>
      <c r="F98" s="180">
        <v>717500</v>
      </c>
      <c r="G98" s="181">
        <f>E98+F98</f>
        <v>920000</v>
      </c>
    </row>
    <row r="99" spans="2:7" ht="18" x14ac:dyDescent="0.5">
      <c r="B99" s="26">
        <v>190</v>
      </c>
      <c r="C99" s="22">
        <v>20</v>
      </c>
      <c r="D99" s="22">
        <v>9000</v>
      </c>
      <c r="E99" s="180">
        <v>90000</v>
      </c>
      <c r="F99" s="180">
        <v>830000</v>
      </c>
      <c r="G99" s="181">
        <v>920000</v>
      </c>
    </row>
    <row r="100" spans="2:7" ht="18" x14ac:dyDescent="0.5">
      <c r="B100" s="26">
        <v>180</v>
      </c>
      <c r="C100" s="22">
        <v>15</v>
      </c>
      <c r="D100" s="22">
        <v>9000</v>
      </c>
      <c r="E100" s="180">
        <v>292500</v>
      </c>
      <c r="F100" s="180">
        <v>627500</v>
      </c>
      <c r="G100" s="181">
        <f>E100+F100</f>
        <v>920000</v>
      </c>
    </row>
    <row r="101" spans="2:7" ht="18" x14ac:dyDescent="0.5">
      <c r="B101" s="26">
        <v>180</v>
      </c>
      <c r="C101" s="22">
        <v>20</v>
      </c>
      <c r="D101" s="22">
        <v>9000</v>
      </c>
      <c r="E101" s="180">
        <v>180000</v>
      </c>
      <c r="F101" s="180">
        <v>740000</v>
      </c>
      <c r="G101" s="181">
        <v>920000</v>
      </c>
    </row>
    <row r="102" spans="2:7" ht="18" x14ac:dyDescent="0.5">
      <c r="B102" s="26">
        <v>180</v>
      </c>
      <c r="C102" s="22">
        <v>25</v>
      </c>
      <c r="D102" s="22">
        <v>9000</v>
      </c>
      <c r="E102" s="180">
        <v>67500</v>
      </c>
      <c r="F102" s="180">
        <v>852500</v>
      </c>
      <c r="G102" s="181">
        <v>920000</v>
      </c>
    </row>
    <row r="103" spans="2:7" ht="18" x14ac:dyDescent="0.5">
      <c r="B103" s="26">
        <v>170</v>
      </c>
      <c r="C103" s="22">
        <v>20</v>
      </c>
      <c r="D103" s="22">
        <v>9000</v>
      </c>
      <c r="E103" s="180">
        <v>270000</v>
      </c>
      <c r="F103" s="180">
        <v>650000</v>
      </c>
      <c r="G103" s="181">
        <v>920000</v>
      </c>
    </row>
    <row r="104" spans="2:7" ht="18" x14ac:dyDescent="0.5">
      <c r="B104" s="26">
        <v>170</v>
      </c>
      <c r="C104" s="22">
        <v>25</v>
      </c>
      <c r="D104" s="22">
        <v>9000</v>
      </c>
      <c r="E104" s="180">
        <v>157500</v>
      </c>
      <c r="F104" s="180">
        <v>762500</v>
      </c>
      <c r="G104" s="181">
        <v>920000</v>
      </c>
    </row>
    <row r="105" spans="2:7" ht="18" x14ac:dyDescent="0.5">
      <c r="B105" s="30">
        <v>160</v>
      </c>
      <c r="C105" s="22">
        <v>25</v>
      </c>
      <c r="D105" s="22">
        <v>9000</v>
      </c>
      <c r="E105" s="180">
        <v>247500</v>
      </c>
      <c r="F105" s="180">
        <v>672500</v>
      </c>
      <c r="G105" s="181">
        <v>920000</v>
      </c>
    </row>
    <row r="106" spans="2:7" ht="18" x14ac:dyDescent="0.5">
      <c r="B106" s="26">
        <v>190</v>
      </c>
      <c r="C106" s="22">
        <v>5</v>
      </c>
      <c r="D106" s="22">
        <v>10000</v>
      </c>
      <c r="E106" s="180">
        <v>430625</v>
      </c>
      <c r="F106" s="180">
        <v>551875</v>
      </c>
      <c r="G106" s="181">
        <v>982500</v>
      </c>
    </row>
    <row r="107" spans="2:7" ht="18" x14ac:dyDescent="0.5">
      <c r="B107" s="26">
        <v>180</v>
      </c>
      <c r="C107" s="22">
        <v>10</v>
      </c>
      <c r="D107" s="22">
        <v>10000</v>
      </c>
      <c r="E107" s="180">
        <v>408750</v>
      </c>
      <c r="F107" s="180">
        <v>573750</v>
      </c>
      <c r="G107" s="181">
        <v>982500</v>
      </c>
    </row>
    <row r="108" spans="2:7" ht="18" x14ac:dyDescent="0.5">
      <c r="B108" s="26">
        <v>170</v>
      </c>
      <c r="C108" s="22">
        <v>15</v>
      </c>
      <c r="D108" s="22">
        <v>10000</v>
      </c>
      <c r="E108" s="180">
        <v>386875</v>
      </c>
      <c r="F108" s="180">
        <v>595625</v>
      </c>
      <c r="G108" s="181">
        <f>E108+F108</f>
        <v>982500</v>
      </c>
    </row>
    <row r="109" spans="2:7" ht="18" x14ac:dyDescent="0.5">
      <c r="B109" s="26">
        <v>140</v>
      </c>
      <c r="C109" s="22">
        <v>30</v>
      </c>
      <c r="D109" s="22">
        <v>11000</v>
      </c>
      <c r="E109" s="180">
        <v>323906.24999999983</v>
      </c>
      <c r="F109" s="180">
        <v>715156.25</v>
      </c>
      <c r="G109" s="181">
        <v>1039062.4999999998</v>
      </c>
    </row>
    <row r="110" spans="2:7" ht="18" x14ac:dyDescent="0.5">
      <c r="B110" s="26">
        <v>180</v>
      </c>
      <c r="C110" s="22">
        <v>5</v>
      </c>
      <c r="D110" s="22">
        <v>11000</v>
      </c>
      <c r="E110" s="180">
        <v>538203.125</v>
      </c>
      <c r="F110" s="180">
        <v>500859.375</v>
      </c>
      <c r="G110" s="181">
        <v>1039062.5</v>
      </c>
    </row>
    <row r="111" spans="2:7" ht="18" x14ac:dyDescent="0.5">
      <c r="B111" s="30">
        <v>170</v>
      </c>
      <c r="C111" s="31">
        <v>10</v>
      </c>
      <c r="D111" s="31">
        <v>11000</v>
      </c>
      <c r="E111" s="180">
        <v>517343.75</v>
      </c>
      <c r="F111" s="180">
        <v>521718.75</v>
      </c>
      <c r="G111" s="180">
        <v>1039062.5</v>
      </c>
    </row>
    <row r="112" spans="2:7" ht="18" x14ac:dyDescent="0.5">
      <c r="B112" s="30">
        <v>160</v>
      </c>
      <c r="C112" s="22">
        <v>15</v>
      </c>
      <c r="D112" s="22">
        <v>11000</v>
      </c>
      <c r="E112" s="180">
        <v>496484.375</v>
      </c>
      <c r="F112" s="180">
        <v>542578.125</v>
      </c>
      <c r="G112" s="181">
        <f>E112+F112</f>
        <v>1039062.5</v>
      </c>
    </row>
    <row r="113" spans="2:7" ht="18" x14ac:dyDescent="0.5">
      <c r="B113" s="30">
        <v>160</v>
      </c>
      <c r="C113" s="22">
        <v>20</v>
      </c>
      <c r="D113" s="22">
        <v>11000</v>
      </c>
      <c r="E113" s="180">
        <v>365625</v>
      </c>
      <c r="F113" s="180">
        <v>673437.5</v>
      </c>
      <c r="G113" s="181">
        <v>1039062.5</v>
      </c>
    </row>
    <row r="114" spans="2:7" ht="18" x14ac:dyDescent="0.5">
      <c r="B114" s="26">
        <v>150</v>
      </c>
      <c r="C114" s="22">
        <v>20</v>
      </c>
      <c r="D114" s="22">
        <v>11000</v>
      </c>
      <c r="E114" s="180">
        <v>475625</v>
      </c>
      <c r="F114" s="180">
        <v>563437.5</v>
      </c>
      <c r="G114" s="181">
        <v>1039062.5</v>
      </c>
    </row>
    <row r="115" spans="2:7" ht="18" x14ac:dyDescent="0.5">
      <c r="B115" s="26">
        <v>150</v>
      </c>
      <c r="C115" s="22">
        <v>25</v>
      </c>
      <c r="D115" s="22">
        <v>11000</v>
      </c>
      <c r="E115" s="180">
        <v>344765.625</v>
      </c>
      <c r="F115" s="180">
        <v>694296.875</v>
      </c>
      <c r="G115" s="181">
        <v>1039062.5</v>
      </c>
    </row>
    <row r="116" spans="2:7" ht="18" x14ac:dyDescent="0.5">
      <c r="B116" s="26">
        <v>140</v>
      </c>
      <c r="C116" s="22">
        <v>25</v>
      </c>
      <c r="D116" s="22">
        <v>11000</v>
      </c>
      <c r="E116" s="180">
        <v>454765.625</v>
      </c>
      <c r="F116" s="180">
        <v>584296.875</v>
      </c>
      <c r="G116" s="181">
        <v>1039062.5</v>
      </c>
    </row>
    <row r="117" spans="2:7" ht="18" x14ac:dyDescent="0.5">
      <c r="B117" s="26">
        <v>170</v>
      </c>
      <c r="C117" s="22">
        <v>5</v>
      </c>
      <c r="D117" s="22">
        <v>12000</v>
      </c>
      <c r="E117" s="180">
        <v>649140.625</v>
      </c>
      <c r="F117" s="180">
        <v>428671.875</v>
      </c>
      <c r="G117" s="181">
        <v>1077812.5</v>
      </c>
    </row>
    <row r="118" spans="2:7" ht="18" x14ac:dyDescent="0.5">
      <c r="B118" s="30">
        <v>160</v>
      </c>
      <c r="C118" s="22">
        <v>5</v>
      </c>
      <c r="D118" s="22">
        <v>12000</v>
      </c>
      <c r="E118" s="180">
        <v>769140.625</v>
      </c>
      <c r="F118" s="180">
        <v>308671.875</v>
      </c>
      <c r="G118" s="181">
        <v>1077812.5</v>
      </c>
    </row>
    <row r="119" spans="2:7" ht="18" x14ac:dyDescent="0.5">
      <c r="B119" s="30">
        <v>160</v>
      </c>
      <c r="C119" s="22">
        <v>10</v>
      </c>
      <c r="D119" s="22">
        <v>12000</v>
      </c>
      <c r="E119" s="180">
        <v>630468.75</v>
      </c>
      <c r="F119" s="180">
        <v>447343.75</v>
      </c>
      <c r="G119" s="181">
        <v>1077812.5</v>
      </c>
    </row>
    <row r="120" spans="2:7" ht="18" x14ac:dyDescent="0.5">
      <c r="B120" s="26">
        <v>150</v>
      </c>
      <c r="C120" s="22">
        <v>10</v>
      </c>
      <c r="D120" s="22">
        <v>12000</v>
      </c>
      <c r="E120" s="180">
        <v>750468.75</v>
      </c>
      <c r="F120" s="180">
        <v>327343.75</v>
      </c>
      <c r="G120" s="181">
        <v>1077812.5</v>
      </c>
    </row>
    <row r="121" spans="2:7" ht="18" x14ac:dyDescent="0.5">
      <c r="B121" s="26">
        <v>150</v>
      </c>
      <c r="C121" s="22">
        <v>15</v>
      </c>
      <c r="D121" s="22">
        <v>12000</v>
      </c>
      <c r="E121" s="180">
        <v>611796.875</v>
      </c>
      <c r="F121" s="180">
        <v>466015.625</v>
      </c>
      <c r="G121" s="181">
        <f>E121+F121</f>
        <v>1077812.5</v>
      </c>
    </row>
    <row r="122" spans="2:7" ht="18" x14ac:dyDescent="0.5">
      <c r="B122" s="26">
        <v>140</v>
      </c>
      <c r="C122" s="22">
        <v>20</v>
      </c>
      <c r="D122" s="22">
        <v>12000</v>
      </c>
      <c r="E122" s="180">
        <v>593125</v>
      </c>
      <c r="F122" s="180">
        <v>484687.5</v>
      </c>
      <c r="G122" s="181">
        <v>1077812.5</v>
      </c>
    </row>
    <row r="123" spans="2:7" ht="18" x14ac:dyDescent="0.5">
      <c r="B123" s="26">
        <v>150</v>
      </c>
      <c r="C123" s="22">
        <v>5</v>
      </c>
      <c r="D123" s="22">
        <v>13000</v>
      </c>
      <c r="E123" s="180">
        <v>893437.5</v>
      </c>
      <c r="F123" s="180">
        <v>205312.5</v>
      </c>
      <c r="G123" s="181">
        <v>1098750</v>
      </c>
    </row>
    <row r="124" spans="2:7" ht="18" x14ac:dyDescent="0.5">
      <c r="B124" s="26">
        <v>140</v>
      </c>
      <c r="C124" s="22">
        <v>15</v>
      </c>
      <c r="D124" s="22">
        <v>13000</v>
      </c>
      <c r="E124" s="180">
        <v>732812.5</v>
      </c>
      <c r="F124" s="180">
        <v>365937.5</v>
      </c>
      <c r="G124" s="181">
        <f>E124+F124</f>
        <v>1098750</v>
      </c>
    </row>
    <row r="125" spans="2:7" ht="18.600000000000001" thickBot="1" x14ac:dyDescent="0.55000000000000004">
      <c r="B125" s="26">
        <v>140</v>
      </c>
      <c r="C125" s="22">
        <v>10</v>
      </c>
      <c r="D125" s="22">
        <v>14000</v>
      </c>
      <c r="E125" s="180">
        <v>880625</v>
      </c>
      <c r="F125" s="180">
        <v>233125</v>
      </c>
      <c r="G125" s="181">
        <v>1113750</v>
      </c>
    </row>
    <row r="126" spans="2:7" ht="18.600000000000001" thickBot="1" x14ac:dyDescent="0.55000000000000004">
      <c r="B126" s="177">
        <v>140</v>
      </c>
      <c r="C126" s="178">
        <v>5</v>
      </c>
      <c r="D126" s="178">
        <v>15000</v>
      </c>
      <c r="E126" s="182">
        <v>1035390.625</v>
      </c>
      <c r="F126" s="182">
        <v>87421.875</v>
      </c>
      <c r="G126" s="183">
        <v>1122812.5</v>
      </c>
    </row>
  </sheetData>
  <mergeCells count="11">
    <mergeCell ref="A38:A86"/>
    <mergeCell ref="G7:K7"/>
    <mergeCell ref="L7:O7"/>
    <mergeCell ref="I20:J20"/>
    <mergeCell ref="B3:C3"/>
    <mergeCell ref="E3:F3"/>
    <mergeCell ref="L22:N22"/>
    <mergeCell ref="M20:N20"/>
    <mergeCell ref="B28:O28"/>
    <mergeCell ref="C30:D30"/>
    <mergeCell ref="F30:G30"/>
  </mergeCells>
  <conditionalFormatting sqref="C38:AR86">
    <cfRule type="cellIs" dxfId="1" priority="7" operator="between">
      <formula>0.5314</formula>
      <formula>0.5938</formula>
    </cfRule>
    <cfRule type="cellIs" dxfId="0" priority="8" operator="between">
      <formula>53.14</formula>
      <formula>59.38</formula>
    </cfRule>
    <cfRule type="cellIs" priority="9" operator="between">
      <formula>53.14</formula>
      <formula>59.38</formula>
    </cfRule>
  </conditionalFormatting>
  <conditionalFormatting sqref="D123:G123 D118:G118 D113:G113 D108:G108 E103:G103 E99:G99 E95:G95 B93:B119 B121:B1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{7105A3E8-076E-4B14-A6A0-B05491A21742}</x14:id>
        </ext>
      </extLst>
    </cfRule>
  </conditionalFormatting>
  <conditionalFormatting sqref="B1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{976E715E-7F2A-4B8F-B8CF-C34C863558C8}</x14:id>
        </ext>
      </extLst>
    </cfRule>
  </conditionalFormatting>
  <conditionalFormatting sqref="B93:G1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{C53E17D2-93E0-4CAB-9952-6733F77655FB}</x14:id>
        </ext>
      </extLst>
    </cfRule>
  </conditionalFormatting>
  <conditionalFormatting sqref="E93:E1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{28C0F5DA-0639-4A1A-9324-6E2AE4D594E9}</x14:id>
        </ext>
      </extLst>
    </cfRule>
  </conditionalFormatting>
  <conditionalFormatting sqref="G93:G1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{648AF969-104B-4DF5-841E-C9D4383F7B74}</x14:id>
        </ext>
      </extLst>
    </cfRule>
  </conditionalFormatting>
  <conditionalFormatting sqref="F93:F1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{DE6D7867-BA63-4996-9361-FFA46D452FF5}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5A3E8-076E-4B14-A6A0-B05491A21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D123:G123 D118:G118 D113:G113 D108:G108 E103:G103 E99:G99 E95:G95 B93:B119 B121:B126</xm:sqref>
        </x14:conditionalFormatting>
        <x14:conditionalFormatting xmlns:xm="http://schemas.microsoft.com/office/excel/2006/main">
          <x14:cfRule type="dataBar" id="{976E715E-7F2A-4B8F-B8CF-C34C86355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C53E17D2-93E0-4CAB-9952-6733F7765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B93:G126</xm:sqref>
        </x14:conditionalFormatting>
        <x14:conditionalFormatting xmlns:xm="http://schemas.microsoft.com/office/excel/2006/main">
          <x14:cfRule type="dataBar" id="{28C0F5DA-0639-4A1A-9324-6E2AE4D59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E93:E126</xm:sqref>
        </x14:conditionalFormatting>
        <x14:conditionalFormatting xmlns:xm="http://schemas.microsoft.com/office/excel/2006/main">
          <x14:cfRule type="dataBar" id="{648AF969-104B-4DF5-841E-C9D4383F7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G93:G126</xm:sqref>
        </x14:conditionalFormatting>
        <x14:conditionalFormatting xmlns:xm="http://schemas.microsoft.com/office/excel/2006/main">
          <x14:cfRule type="dataBar" id="{DE6D7867-BA63-4996-9361-FFA46D452F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F93:F126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44928566A7C7418F493209DDEAE51B" ma:contentTypeVersion="7" ma:contentTypeDescription="Create a new document." ma:contentTypeScope="" ma:versionID="9707dd6fb0ec471b3330973b5aab0dcb">
  <xsd:schema xmlns:xsd="http://www.w3.org/2001/XMLSchema" xmlns:xs="http://www.w3.org/2001/XMLSchema" xmlns:p="http://schemas.microsoft.com/office/2006/metadata/properties" xmlns:ns2="b0f9a8bb-3f35-4252-9e51-a05155af6265" xmlns:ns3="0125b4d3-4f02-49a6-93d8-d43ba5d935a6" targetNamespace="http://schemas.microsoft.com/office/2006/metadata/properties" ma:root="true" ma:fieldsID="372b980301c3fe16813aa2dd3affc4d6" ns2:_="" ns3:_="">
    <xsd:import namespace="b0f9a8bb-3f35-4252-9e51-a05155af6265"/>
    <xsd:import namespace="0125b4d3-4f02-49a6-93d8-d43ba5d935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Loca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9a8bb-3f35-4252-9e51-a05155af6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5b4d3-4f02-49a6-93d8-d43ba5d935a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2DC056-16C5-4024-A15B-F0B33C6CE05B}">
  <ds:schemaRefs>
    <ds:schemaRef ds:uri="http://schemas.microsoft.com/office/infopath/2007/PartnerControls"/>
    <ds:schemaRef ds:uri="http://purl.org/dc/terms/"/>
    <ds:schemaRef ds:uri="0125b4d3-4f02-49a6-93d8-d43ba5d935a6"/>
    <ds:schemaRef ds:uri="http://purl.org/dc/elements/1.1/"/>
    <ds:schemaRef ds:uri="b0f9a8bb-3f35-4252-9e51-a05155af6265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116B865-A1D1-4333-B290-44748C14E7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9567CA-CB5A-4B8B-90E4-78C567A28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f9a8bb-3f35-4252-9e51-a05155af6265"/>
    <ds:schemaRef ds:uri="0125b4d3-4f02-49a6-93d8-d43ba5d935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0x010100C744928566A7C7418F493209DDEAE51B</vt:lpwstr>
  </property>
</Properties>
</file>