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D:\Navoda\"/>
    </mc:Choice>
  </mc:AlternateContent>
  <xr:revisionPtr revIDLastSave="0" documentId="13_ncr:1_{E20778DA-5FAE-457E-8980-29A47722F8C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spose" sheetId="3" r:id="rId1"/>
    <sheet name="cleaned" sheetId="4" r:id="rId2"/>
    <sheet name="symbols" sheetId="6" r:id="rId3"/>
    <sheet name="analysis" sheetId="7" r:id="rId4"/>
  </sheets>
  <calcPr calcId="191029"/>
  <pivotCaches>
    <pivotCache cacheId="26" r:id="rId5"/>
    <pivotCache cacheId="2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78" i="4" l="1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G274" i="7"/>
  <c r="F271" i="7"/>
  <c r="H269" i="7"/>
  <c r="E268" i="7"/>
  <c r="F244" i="7"/>
  <c r="G241" i="7"/>
  <c r="F140" i="7"/>
  <c r="G137" i="7"/>
  <c r="G275" i="7"/>
  <c r="E272" i="7"/>
  <c r="G270" i="7"/>
  <c r="F267" i="7"/>
  <c r="G213" i="7"/>
  <c r="F274" i="7"/>
  <c r="H272" i="7"/>
  <c r="E271" i="7"/>
  <c r="G269" i="7"/>
  <c r="F241" i="7"/>
  <c r="G214" i="7"/>
  <c r="F137" i="7"/>
  <c r="H273" i="7"/>
  <c r="H275" i="7"/>
  <c r="E274" i="7"/>
  <c r="G272" i="7"/>
  <c r="F269" i="7"/>
  <c r="H267" i="7"/>
  <c r="G243" i="7"/>
  <c r="F214" i="7"/>
  <c r="G139" i="7"/>
  <c r="F272" i="7"/>
  <c r="H270" i="7"/>
  <c r="E269" i="7"/>
  <c r="G267" i="7"/>
  <c r="F243" i="7"/>
  <c r="G216" i="7"/>
  <c r="F139" i="7"/>
  <c r="F275" i="7"/>
  <c r="F216" i="7"/>
  <c r="E275" i="7"/>
  <c r="G273" i="7"/>
  <c r="F270" i="7"/>
  <c r="H268" i="7"/>
  <c r="E267" i="7"/>
  <c r="G242" i="7"/>
  <c r="F213" i="7"/>
  <c r="G138" i="7"/>
  <c r="F273" i="7"/>
  <c r="H271" i="7"/>
  <c r="E270" i="7"/>
  <c r="G268" i="7"/>
  <c r="F242" i="7"/>
  <c r="G215" i="7"/>
  <c r="F138" i="7"/>
  <c r="H274" i="7"/>
  <c r="E273" i="7"/>
  <c r="G271" i="7"/>
  <c r="F268" i="7"/>
  <c r="G244" i="7"/>
  <c r="F215" i="7"/>
  <c r="G140" i="7"/>
  <c r="H215" i="7" l="1"/>
  <c r="I273" i="7"/>
  <c r="H138" i="7"/>
  <c r="H242" i="7"/>
  <c r="I270" i="7"/>
  <c r="H213" i="7"/>
  <c r="E276" i="7"/>
  <c r="I267" i="7"/>
  <c r="I275" i="7"/>
  <c r="H216" i="7"/>
  <c r="H139" i="7"/>
  <c r="H243" i="7"/>
  <c r="G276" i="7"/>
  <c r="I269" i="7"/>
  <c r="H214" i="7"/>
  <c r="H276" i="7"/>
  <c r="I274" i="7"/>
  <c r="H137" i="7"/>
  <c r="H241" i="7"/>
  <c r="I271" i="7"/>
  <c r="F276" i="7"/>
  <c r="I272" i="7"/>
  <c r="H140" i="7"/>
  <c r="H244" i="7"/>
  <c r="I268" i="7"/>
  <c r="I276" i="7" l="1"/>
  <c r="H277" i="7" s="1"/>
  <c r="E277" i="7"/>
  <c r="G277" i="7"/>
  <c r="F277" i="7"/>
</calcChain>
</file>

<file path=xl/sharedStrings.xml><?xml version="1.0" encoding="utf-8"?>
<sst xmlns="http://schemas.openxmlformats.org/spreadsheetml/2006/main" count="2138" uniqueCount="265">
  <si>
    <t>Timestamp</t>
  </si>
  <si>
    <t>Gender</t>
  </si>
  <si>
    <t>Age</t>
  </si>
  <si>
    <t>City</t>
  </si>
  <si>
    <t>Employment</t>
  </si>
  <si>
    <t>Highest Education Level</t>
  </si>
  <si>
    <t>Marital Status</t>
  </si>
  <si>
    <t>Number of Children</t>
  </si>
  <si>
    <t>Monthly Income</t>
  </si>
  <si>
    <t>Which method(s) do you use to access your bank account</t>
  </si>
  <si>
    <t>How many mobile banking applications do you use</t>
  </si>
  <si>
    <t>How frequently do you use mobile banking app(s) to access your accounts</t>
  </si>
  <si>
    <t>How frequently do you visit the bank in person</t>
  </si>
  <si>
    <t>Why do you prefer mobile banking app over other methods</t>
  </si>
  <si>
    <t>In what ways should the mobile banking app be improved in the future?</t>
  </si>
  <si>
    <t>If you use mobile banking app(s), please check your satisfaction level regarding the following functionalities. (If you use multiple apps check according to the most frequent app or in general) [checking account balance]</t>
  </si>
  <si>
    <t>If you use mobile banking app(s), please check your satisfaction level regarding the following functionalities. (If you use multiple apps check according to the most frequent app or in general) [viewing transaction history]</t>
  </si>
  <si>
    <t>If you use mobile banking app(s), please check your satisfaction level regarding the following functionalities. (If you use multiple apps check according to the most frequent app or in general) [transferring money]</t>
  </si>
  <si>
    <t>If you use mobile banking app(s), please check your satisfaction level regarding the following functionalities. (If you use multiple apps check according to the most frequent app or in general) [account and transaction security]</t>
  </si>
  <si>
    <t>If you use mobile banking app(s), please check your satisfaction level regarding the following functionalities. (If you use multiple apps check according to the most frequent app or in general) [changing password]</t>
  </si>
  <si>
    <t>If you use mobile banking app(s), please check your satisfaction level regarding the following functionalities. (If you use multiple apps check according to the most frequent app or in general) [contacting bank agents to assist]</t>
  </si>
  <si>
    <t>If you use mobile banking app(s), please check your satisfaction level regarding the following functionalities. (If you use multiple apps check according to the most frequent app or in general) [paying bills]</t>
  </si>
  <si>
    <t>If you use mobile banking app(s), please check your satisfaction level regarding the following functionalities. (If you use multiple apps check according to the most frequent app or in general) [transaction alerts/ account notifications]</t>
  </si>
  <si>
    <t>If you use mobile banking app(s), please check your satisfaction level regarding the following functionalities. (If you use multiple apps check according to the most frequent app or in general) [loan/ fixed deposit facilities]</t>
  </si>
  <si>
    <t>Did covid-19 pandemic affect how you used mobile backing app(s) before</t>
  </si>
  <si>
    <t>2020/12/05 10:34:15 AM GMT+5:30</t>
  </si>
  <si>
    <t>Female</t>
  </si>
  <si>
    <t>31-40</t>
  </si>
  <si>
    <t>Colombo</t>
  </si>
  <si>
    <t>full-time</t>
  </si>
  <si>
    <t>Bachelor's Degree</t>
  </si>
  <si>
    <t>Single</t>
  </si>
  <si>
    <t>none</t>
  </si>
  <si>
    <t>100,000 - 200,000</t>
  </si>
  <si>
    <t>Internet banking through websites</t>
  </si>
  <si>
    <t>never</t>
  </si>
  <si>
    <t>few times a year</t>
  </si>
  <si>
    <t>easier access</t>
  </si>
  <si>
    <t>simple interfaces and user friendliness</t>
  </si>
  <si>
    <t>satisfied</t>
  </si>
  <si>
    <t>neutral</t>
  </si>
  <si>
    <t>not satisfied</t>
  </si>
  <si>
    <t>don't use</t>
  </si>
  <si>
    <t>no</t>
  </si>
  <si>
    <t>2020/12/05 10:35:02 AM GMT+5:30</t>
  </si>
  <si>
    <t>Male</t>
  </si>
  <si>
    <t>Married</t>
  </si>
  <si>
    <t>More than 300,000</t>
  </si>
  <si>
    <t>few times a month</t>
  </si>
  <si>
    <t>easier access;easier transaction history requests</t>
  </si>
  <si>
    <t>2020/12/05 10:35:05 AM GMT+5:30</t>
  </si>
  <si>
    <t>Mobile banking apps using a smart phone;Internet banking through websites</t>
  </si>
  <si>
    <t>easier access;can do bill/credit card payments</t>
  </si>
  <si>
    <t>simple interfaces and user friendliness;faster and more secured transactions</t>
  </si>
  <si>
    <t>2020/12/05 10:35:59 AM GMT+5:30</t>
  </si>
  <si>
    <t>20-30</t>
  </si>
  <si>
    <t>Internet banking through websites;Visit the bank</t>
  </si>
  <si>
    <t>easier access;can do bill/credit card payments;secure transactions between accounts;easier transaction history requests</t>
  </si>
  <si>
    <t>simple interfaces and user friendliness;easier third party account transactions;faster and more secured transactions;use biometrics for all identifications</t>
  </si>
  <si>
    <t>yes</t>
  </si>
  <si>
    <t>2020/12/05 10:36:12 AM GMT+5:30</t>
  </si>
  <si>
    <t>Less than 50,000</t>
  </si>
  <si>
    <t>Mobile banking apps using a smart phone;Visit the bank</t>
  </si>
  <si>
    <t>frequently</t>
  </si>
  <si>
    <t>faster and more secured transactions;use biometrics for all identifications</t>
  </si>
  <si>
    <t>2020/12/05 10:38:19 AM GMT+5:30</t>
  </si>
  <si>
    <t>Gampaha</t>
  </si>
  <si>
    <t>Post Graduate Degree</t>
  </si>
  <si>
    <t>easier access;can do bill/credit card payments;secure transactions between accounts</t>
  </si>
  <si>
    <t>2020/12/05 10:41:19 AM GMT+5:30</t>
  </si>
  <si>
    <t>3 or more</t>
  </si>
  <si>
    <t>simple interfaces and user friendliness;easier third party account transactions;faster and more secured transactions</t>
  </si>
  <si>
    <t>2020/12/05 10:43:49 AM GMT+5:30</t>
  </si>
  <si>
    <t>2020/12/05 10:44:16 AM GMT+5:30</t>
  </si>
  <si>
    <t>50,000 - 100,000</t>
  </si>
  <si>
    <t>simple interfaces and user friendliness;easier third party account transactions;use biometrics for all identifications</t>
  </si>
  <si>
    <t>2020/12/05 10:45:05 AM GMT+5:30</t>
  </si>
  <si>
    <t>Galle</t>
  </si>
  <si>
    <t>student/ internship</t>
  </si>
  <si>
    <t>use biometrics for all identifications</t>
  </si>
  <si>
    <t>2020/12/05 10:48:50 AM GMT+5:30</t>
  </si>
  <si>
    <t>Mobile banking apps using a smart phone</t>
  </si>
  <si>
    <t>simple interfaces and user friendliness;faster and more secured transactions;use biometrics for all identifications</t>
  </si>
  <si>
    <t>2020/12/05 10:50:59 AM GMT+5:30</t>
  </si>
  <si>
    <t>2020/12/05 10:52:24 AM GMT+5:30</t>
  </si>
  <si>
    <t>Kaluthara</t>
  </si>
  <si>
    <t>Visit the bank</t>
  </si>
  <si>
    <t>simple interfaces and user friendliness;easier third party account transactions</t>
  </si>
  <si>
    <t>2020/12/05 10:54:10 AM GMT+5:30</t>
  </si>
  <si>
    <t>Mobile banking apps using a smart phone;Internet banking through websites;Text banking;Visit the bank</t>
  </si>
  <si>
    <t>2020/12/05 10:54:15 AM GMT+5:30</t>
  </si>
  <si>
    <t>200,000 - 300,000</t>
  </si>
  <si>
    <t>Mobile banking apps using a smart phone;Internet banking through websites;Visit the bank</t>
  </si>
  <si>
    <t>2020/12/05 11:04:28 AM GMT+5:30</t>
  </si>
  <si>
    <t>easier access;can do bill/credit card payments;secure transactions between accounts;easier transaction history requests;Fixed deposits</t>
  </si>
  <si>
    <t>2020/12/05 11:07:55 AM GMT+5:30</t>
  </si>
  <si>
    <t>41-50</t>
  </si>
  <si>
    <t>2020/12/05 11:08:21 AM GMT+5:30</t>
  </si>
  <si>
    <t>2020/12/05 11:09:00 AM GMT+5:30</t>
  </si>
  <si>
    <t>can do bill/credit card payments</t>
  </si>
  <si>
    <t>faster and more secured transactions</t>
  </si>
  <si>
    <t>2020/12/05 11:10:07 AM GMT+5:30</t>
  </si>
  <si>
    <t>2020/12/05 11:14:07 AM GMT+5:30</t>
  </si>
  <si>
    <t>2020/12/05 11:15:45 AM GMT+5:30</t>
  </si>
  <si>
    <t>2020/12/05 11:16:48 AM GMT+5:30</t>
  </si>
  <si>
    <t>Jaffna</t>
  </si>
  <si>
    <t>easier third party account transactions;faster and more secured transactions;use biometrics for all identifications</t>
  </si>
  <si>
    <t>2020/12/05 11:16:55 AM GMT+5:30</t>
  </si>
  <si>
    <t>2020/12/05 11:19:09 AM GMT+5:30</t>
  </si>
  <si>
    <t>2020/12/05 11:19:13 AM GMT+5:30</t>
  </si>
  <si>
    <t>2020/12/05 11:22:30 AM GMT+5:30</t>
  </si>
  <si>
    <t>Mobile banking apps using a smart phone;Internet banking through websites;Text banking</t>
  </si>
  <si>
    <t>2020/12/05 11:22:39 AM GMT+5:30</t>
  </si>
  <si>
    <t>2020/12/05 11:23:47 AM GMT+5:30</t>
  </si>
  <si>
    <t>2020/12/05 11:26:33 AM GMT+5:30</t>
  </si>
  <si>
    <t>Rathnapura</t>
  </si>
  <si>
    <t>2020/12/05 11:26:40 AM GMT+5:30</t>
  </si>
  <si>
    <t>secure transactions between accounts</t>
  </si>
  <si>
    <t>2020/12/05 11:30:28 AM GMT+5:30</t>
  </si>
  <si>
    <t>2020/12/05 11:30:43 AM GMT+5:30</t>
  </si>
  <si>
    <t>passed A/L</t>
  </si>
  <si>
    <t>simple interfaces and user friendliness;use biometrics for all identifications</t>
  </si>
  <si>
    <t>2020/12/05 11:31:29 AM GMT+5:30</t>
  </si>
  <si>
    <t>Anuradhapura</t>
  </si>
  <si>
    <t>2020/12/05 11:31:31 AM GMT+5:30</t>
  </si>
  <si>
    <t>2020/12/05 11:31:55 AM GMT+5:30</t>
  </si>
  <si>
    <t>easier access;secure transactions between accounts</t>
  </si>
  <si>
    <t>2020/12/05 11:34:54 AM GMT+5:30</t>
  </si>
  <si>
    <t>easier access;can do bill/credit card payments;easier transaction history requests</t>
  </si>
  <si>
    <t>2020/12/05 11:38:33 AM GMT+5:30</t>
  </si>
  <si>
    <t>2020/12/05 11:39:30 AM GMT+5:30</t>
  </si>
  <si>
    <t>easier access;secure transactions between accounts;easier transaction history requests</t>
  </si>
  <si>
    <t>2020/12/05 11:40:06 AM GMT+5:30</t>
  </si>
  <si>
    <t>self-employed/ freelancer</t>
  </si>
  <si>
    <t>easier third party account transactions;Reduce frequent force pass word changes</t>
  </si>
  <si>
    <t>2020/12/05 11:41:47 AM GMT+5:30</t>
  </si>
  <si>
    <t>2020/12/05 11:45:16 AM GMT+5:30</t>
  </si>
  <si>
    <t>2020/12/05 11:50:22 AM GMT+5:30</t>
  </si>
  <si>
    <t>2020/12/05 11:58:37 AM GMT+5:30</t>
  </si>
  <si>
    <t>2020/12/05 12:00:46 PM GMT+5:30</t>
  </si>
  <si>
    <t>Kandy</t>
  </si>
  <si>
    <t>2020/12/05 12:03:55 PM GMT+5:30</t>
  </si>
  <si>
    <t>2020/12/05 12:24:24 PM GMT+5:30</t>
  </si>
  <si>
    <t>part-time</t>
  </si>
  <si>
    <t>2020/12/05 12:26:40 PM GMT+5:30</t>
  </si>
  <si>
    <t>51-60</t>
  </si>
  <si>
    <t>diploma</t>
  </si>
  <si>
    <t>2020/12/05 12:31:19 PM GMT+5:30</t>
  </si>
  <si>
    <t>2020/12/05 12:35:51 PM GMT+5:30</t>
  </si>
  <si>
    <t>2020/12/05 12:49:00 PM GMT+5:30</t>
  </si>
  <si>
    <t>Badulla</t>
  </si>
  <si>
    <t>2020/12/05 1:19:24 PM GMT+5:30</t>
  </si>
  <si>
    <t>I don't</t>
  </si>
  <si>
    <t>simple interfaces and user friendliness;use biometrics for all identifications;Provide immersive banking experience</t>
  </si>
  <si>
    <t>2020/12/05 1:27:16 PM GMT+5:30</t>
  </si>
  <si>
    <t>Mobile banking apps using a smart phone, Internet banking through websites, Visit the bank</t>
  </si>
  <si>
    <t>easier access, can do bill/credit card payments, easier transaction history requests</t>
  </si>
  <si>
    <t>simple interfaces and user friendliness, easier third party account transactions, faster and more secured transactions, use biometrics for all identifications</t>
  </si>
  <si>
    <t>2020/12/05 3:19:11 PM GMT+5:30</t>
  </si>
  <si>
    <t>can do bill/credit card payments;secure transactions between accounts</t>
  </si>
  <si>
    <t>2020/12/05 5:13:47 PM GMT+5:30</t>
  </si>
  <si>
    <t>2020/12/05 5:14:21 PM GMT+5:30</t>
  </si>
  <si>
    <t>2020/12/05 5:19:53 PM GMT+5:30</t>
  </si>
  <si>
    <t>Mobile banking apps using a smart phone;Text banking;Visit the bank</t>
  </si>
  <si>
    <t>2020/12/05 5:27:33 PM GMT+5:30</t>
  </si>
  <si>
    <t>2020/12/05 5:44:34 PM GMT+5:30</t>
  </si>
  <si>
    <t>2020/12/05 6:30:37 PM GMT+5:30</t>
  </si>
  <si>
    <t>2020/12/05 6:53:22 PM GMT+5:30</t>
  </si>
  <si>
    <t>2020/12/05 7:52:42 PM GMT+5:30</t>
  </si>
  <si>
    <t>2020/12/05 8:38:41 PM GMT+5:30</t>
  </si>
  <si>
    <t>2020/12/05 9:59:57 PM GMT+5:30</t>
  </si>
  <si>
    <t>2020/12/05 10:42:33 PM GMT+5:30</t>
  </si>
  <si>
    <t>easier third party account transactions</t>
  </si>
  <si>
    <t>2020/12/05 10:44:16 PM GMT+5:30</t>
  </si>
  <si>
    <t>2020/12/06 12:57:15 AM GMT+5:30</t>
  </si>
  <si>
    <t>easier third party account transactions;faster and more secured transactions</t>
  </si>
  <si>
    <t>2020/12/06 7:58:17 AM GMT+5:30</t>
  </si>
  <si>
    <t>2020/12/06 11:51:52 AM GMT+5:30</t>
  </si>
  <si>
    <t>2020/12/07 9:34:38 AM GMT+5:30</t>
  </si>
  <si>
    <t>2020/12/07 2:35:53 PM GMT+5:30</t>
  </si>
  <si>
    <t>2020/12/07 5:10:39 PM GMT+5:30</t>
  </si>
  <si>
    <t>2020/12/07 6:31:55 PM GMT+5:30</t>
  </si>
  <si>
    <t>2020/12/07 11:47:30 PM GMT+5:30</t>
  </si>
  <si>
    <t>2020/12/09 5:54:53 PM GMT+5:30</t>
  </si>
  <si>
    <t>2020/12/11 8:25:13 AM GMT+5:30</t>
  </si>
  <si>
    <t>Number</t>
  </si>
  <si>
    <t>Employement</t>
  </si>
  <si>
    <t>Highest education level</t>
  </si>
  <si>
    <t>Marital status</t>
  </si>
  <si>
    <t>Number of children</t>
  </si>
  <si>
    <t>Text banking</t>
  </si>
  <si>
    <t>How many mobile banking applications do you use:</t>
  </si>
  <si>
    <t>Easier access</t>
  </si>
  <si>
    <t>Can do bill/credit card payments</t>
  </si>
  <si>
    <t>Secure transactions between accounts</t>
  </si>
  <si>
    <t>Easier transaction history requests</t>
  </si>
  <si>
    <t>Simple interfaces and user friendliness</t>
  </si>
  <si>
    <t>Easier third party account transactions</t>
  </si>
  <si>
    <t>Faster and more secured transactions</t>
  </si>
  <si>
    <t>Use biometrics for all identifications</t>
  </si>
  <si>
    <t>Checking account balance</t>
  </si>
  <si>
    <t>Viewing transaction history</t>
  </si>
  <si>
    <t>Transferring money between accounts</t>
  </si>
  <si>
    <t>Account and transaction security</t>
  </si>
  <si>
    <t>Changing password</t>
  </si>
  <si>
    <t>Contacting bank agents to assist</t>
  </si>
  <si>
    <t>Paying bills</t>
  </si>
  <si>
    <t>Transaction alerts/ account notifications</t>
  </si>
  <si>
    <t>Loan/ fixed deposit facilities</t>
  </si>
  <si>
    <t>M</t>
  </si>
  <si>
    <t>F</t>
  </si>
  <si>
    <t>Grand Total</t>
  </si>
  <si>
    <t>Count of Age</t>
  </si>
  <si>
    <t>Count of Gender</t>
  </si>
  <si>
    <t>Other</t>
  </si>
  <si>
    <t>Count of City</t>
  </si>
  <si>
    <t>Count of Employement</t>
  </si>
  <si>
    <t>Count of Highest education level</t>
  </si>
  <si>
    <t>Count of Marital status</t>
  </si>
  <si>
    <t>Sum of Number of children</t>
  </si>
  <si>
    <t>(blank)</t>
  </si>
  <si>
    <t>1 child</t>
  </si>
  <si>
    <t>2 children</t>
  </si>
  <si>
    <t>3 children</t>
  </si>
  <si>
    <t>Count of Monthly Income</t>
  </si>
  <si>
    <t>Count of Mobile banking apps using a smart phone</t>
  </si>
  <si>
    <t>Access Bank Account</t>
  </si>
  <si>
    <t>Column1</t>
  </si>
  <si>
    <t>n</t>
  </si>
  <si>
    <t>%</t>
  </si>
  <si>
    <t>Visit bank</t>
  </si>
  <si>
    <t>Count of Internet banking through websites</t>
  </si>
  <si>
    <t>Internet banking</t>
  </si>
  <si>
    <t>Mobile banking</t>
  </si>
  <si>
    <t>Count of Text banking</t>
  </si>
  <si>
    <t>Count of Visit the bank</t>
  </si>
  <si>
    <t>Count of How many mobile banking applications do you use:</t>
  </si>
  <si>
    <t>Count of How frequently do you use mobile banking app(s) to access your accounts</t>
  </si>
  <si>
    <t>Never</t>
  </si>
  <si>
    <t>Few times a year</t>
  </si>
  <si>
    <t>Frequently</t>
  </si>
  <si>
    <t>Count of How frequently do you visit the bank in person</t>
  </si>
  <si>
    <t>Count of Easier access</t>
  </si>
  <si>
    <t>Why prefer mobile banking app over other methods</t>
  </si>
  <si>
    <t>Percentage</t>
  </si>
  <si>
    <t>Count of Can do bill/credit card payments</t>
  </si>
  <si>
    <t>Count of Secure transactions between accounts</t>
  </si>
  <si>
    <t>Count of Easier transaction history requests</t>
  </si>
  <si>
    <t>Count of Simple interfaces and user friendliness</t>
  </si>
  <si>
    <t>Count of Easier third party account transactions</t>
  </si>
  <si>
    <t>what ways should the mobile banking app be improved in the future?</t>
  </si>
  <si>
    <t>Count of Faster and more secured transactions</t>
  </si>
  <si>
    <t>Count of Use biometrics for all identifications</t>
  </si>
  <si>
    <t>Count of Checking account balance</t>
  </si>
  <si>
    <t>Total</t>
  </si>
  <si>
    <t>Count of Viewing transaction history</t>
  </si>
  <si>
    <t>Count of Transferring money between accounts</t>
  </si>
  <si>
    <t>Count of Account and transaction security</t>
  </si>
  <si>
    <t>Count of Changing password</t>
  </si>
  <si>
    <t>Count of Contacting bank agents to assist</t>
  </si>
  <si>
    <t>Count of Paying bills</t>
  </si>
  <si>
    <t>Count of Transaction alerts/ account notifications</t>
  </si>
  <si>
    <t>Count of Loan/ fixed deposit facilities</t>
  </si>
  <si>
    <t xml:space="preserve"> </t>
  </si>
  <si>
    <t>Count of Did covid-19 pandemic affect how you used mobile backing app(s)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</si>
</sst>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7" tint="0.39997558519241921"/>
        <bgColor theme="1"/>
      </patternFill>
    </fill>
    <fill>
      <patternFill patternType="solid">
        <fgColor theme="9" tint="0.59999389629810485"/>
        <bgColor theme="1"/>
      </patternFill>
    </fill>
    <fill>
      <patternFill patternType="solid">
        <fgColor theme="8" tint="0.59999389629810485"/>
        <bgColor theme="1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theme="4" tint="0.399945066682943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9" fontId="1" fillId="2" borderId="2" xfId="0" applyNumberFormat="1" applyFont="1" applyFill="1" applyBorder="1">
      <alignment vertical="center"/>
    </xf>
    <xf numFmtId="9" fontId="0" fillId="0" borderId="0" xfId="1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9" fontId="1" fillId="0" borderId="0" xfId="1" applyFont="1">
      <alignment vertical="center"/>
    </xf>
    <xf numFmtId="0" fontId="0" fillId="0" borderId="0" xfId="0" applyFill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68"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numFmt numFmtId="168" formatCode="0.00_ 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3" formatCode="0%"/>
    </dxf>
    <dxf>
      <numFmt numFmtId="13" formatCode="0%"/>
    </dxf>
    <dxf>
      <numFmt numFmtId="166" formatCode="0.0%"/>
    </dxf>
    <dxf>
      <numFmt numFmtId="166" formatCode="0.0%"/>
    </dxf>
    <dxf>
      <numFmt numFmtId="14" formatCode="0.00%"/>
    </dxf>
    <dxf>
      <numFmt numFmtId="14" formatCode="0.00%"/>
    </dxf>
    <dxf>
      <numFmt numFmtId="167" formatCode="0.000%"/>
    </dxf>
    <dxf>
      <numFmt numFmtId="167" formatCode="0.000%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[results_questionnaire.xlsx]analysis!PivotTable5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DD-4E7E-BF58-00D4AC2BA2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DD-4E7E-BF58-00D4AC2BA2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analysis!$A$21:$A$23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analysis!$B$21:$B$23</c:f>
              <c:numCache>
                <c:formatCode>General</c:formatCode>
                <c:ptCount val="2"/>
                <c:pt idx="0">
                  <c:v>37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DD-4E7E-BF58-00D4AC2BA26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[results_questionnaire.xlsx]analysis!PivotTable18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063298141473098"/>
          <c:y val="0.24205555462174999"/>
          <c:w val="0.41874514211223601"/>
          <c:h val="0.69829629717049801"/>
        </c:manualLayout>
      </c:layout>
      <c:pieChart>
        <c:varyColors val="1"/>
        <c:ser>
          <c:idx val="0"/>
          <c:order val="0"/>
          <c:tx>
            <c:strRef>
              <c:f>analysis!$B$176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59-4325-AE2A-04CEB1E27D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59-4325-AE2A-04CEB1E27D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59-4325-AE2A-04CEB1E27D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759-4325-AE2A-04CEB1E27DA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59-4325-AE2A-04CEB1E27DA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59-4325-AE2A-04CEB1E27DA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59-4325-AE2A-04CEB1E27DA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59-4325-AE2A-04CEB1E27D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analysis!$A$177:$A$181</c:f>
              <c:strCache>
                <c:ptCount val="4"/>
                <c:pt idx="0">
                  <c:v>Never</c:v>
                </c:pt>
                <c:pt idx="1">
                  <c:v>Few times a year</c:v>
                </c:pt>
                <c:pt idx="2">
                  <c:v>few times a month</c:v>
                </c:pt>
                <c:pt idx="3">
                  <c:v>Frequently</c:v>
                </c:pt>
              </c:strCache>
            </c:strRef>
          </c:cat>
          <c:val>
            <c:numRef>
              <c:f>analysis!$B$177:$B$181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26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59-4325-AE2A-04CEB1E27DA4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[results_questionnaire.xlsx]analysis!PivotTable19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062742894388199"/>
          <c:y val="0.26705555462174901"/>
          <c:w val="0.41874514211223601"/>
          <c:h val="0.69829629717049801"/>
        </c:manualLayout>
      </c:layout>
      <c:pieChart>
        <c:varyColors val="1"/>
        <c:ser>
          <c:idx val="0"/>
          <c:order val="0"/>
          <c:tx>
            <c:strRef>
              <c:f>analysis!$B$193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41-4529-A1F5-7716F2E052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41-4529-A1F5-7716F2E052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41-4529-A1F5-7716F2E052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41-4529-A1F5-7716F2E0525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41-4529-A1F5-7716F2E0525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41-4529-A1F5-7716F2E0525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41-4529-A1F5-7716F2E0525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341-4529-A1F5-7716F2E052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analysis!$A$194:$A$198</c:f>
              <c:strCache>
                <c:ptCount val="4"/>
                <c:pt idx="0">
                  <c:v>Never</c:v>
                </c:pt>
                <c:pt idx="1">
                  <c:v>Few times a year</c:v>
                </c:pt>
                <c:pt idx="2">
                  <c:v>few times a month</c:v>
                </c:pt>
                <c:pt idx="3">
                  <c:v>Frequently</c:v>
                </c:pt>
              </c:strCache>
            </c:strRef>
          </c:cat>
          <c:val>
            <c:numRef>
              <c:f>analysis!$B$194:$B$198</c:f>
              <c:numCache>
                <c:formatCode>General</c:formatCode>
                <c:ptCount val="4"/>
                <c:pt idx="0">
                  <c:v>5</c:v>
                </c:pt>
                <c:pt idx="1">
                  <c:v>62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41-4529-A1F5-7716F2E052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Why prefer mobile banking app over other methods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analysis!$H$212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analysis!$E$213:$E$216</c:f>
              <c:strCache>
                <c:ptCount val="4"/>
                <c:pt idx="0">
                  <c:v>Easier transaction history requests</c:v>
                </c:pt>
                <c:pt idx="1">
                  <c:v>Secure transactions between accounts</c:v>
                </c:pt>
                <c:pt idx="2">
                  <c:v>Can do bill/credit card payments</c:v>
                </c:pt>
                <c:pt idx="3">
                  <c:v>Easier access</c:v>
                </c:pt>
              </c:strCache>
            </c:strRef>
          </c:cat>
          <c:val>
            <c:numRef>
              <c:f>analysis!$H$213:$H$216</c:f>
              <c:numCache>
                <c:formatCode>0%</c:formatCode>
                <c:ptCount val="4"/>
                <c:pt idx="0">
                  <c:v>0.55844155844155841</c:v>
                </c:pt>
                <c:pt idx="1">
                  <c:v>0.58441558441558439</c:v>
                </c:pt>
                <c:pt idx="2">
                  <c:v>0.75324675324675328</c:v>
                </c:pt>
                <c:pt idx="3">
                  <c:v>0.93506493506493504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F-40CA-B0BA-EF755393BB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42984790"/>
        <c:axId val="425673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analysis!$F$212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analysis!$E$213:$E$216</c15:sqref>
                        </c15:formulaRef>
                      </c:ext>
                    </c:extLst>
                    <c:strCache>
                      <c:ptCount val="4"/>
                      <c:pt idx="0">
                        <c:v>Easier transaction history requests</c:v>
                      </c:pt>
                      <c:pt idx="1">
                        <c:v>Secure transactions between accounts</c:v>
                      </c:pt>
                      <c:pt idx="2">
                        <c:v>Can do bill/credit card payments</c:v>
                      </c:pt>
                      <c:pt idx="3">
                        <c:v>Easier access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analysis!$F$213:$F$216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43</c:v>
                      </c:pt>
                      <c:pt idx="1">
                        <c:v>45</c:v>
                      </c:pt>
                      <c:pt idx="2">
                        <c:v>58</c:v>
                      </c:pt>
                      <c:pt idx="3">
                        <c:v>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33F-40CA-B0BA-EF755393BB2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analysis!$G$212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analysis!$E$213:$E$216</c15:sqref>
                        </c15:formulaRef>
                      </c:ext>
                    </c:extLst>
                    <c:strCache>
                      <c:ptCount val="4"/>
                      <c:pt idx="0">
                        <c:v>Easier transaction history requests</c:v>
                      </c:pt>
                      <c:pt idx="1">
                        <c:v>Secure transactions between accounts</c:v>
                      </c:pt>
                      <c:pt idx="2">
                        <c:v>Can do bill/credit card payments</c:v>
                      </c:pt>
                      <c:pt idx="3">
                        <c:v>Easier access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analysis!$G$213:$G$216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77</c:v>
                      </c:pt>
                      <c:pt idx="1">
                        <c:v>77</c:v>
                      </c:pt>
                      <c:pt idx="2">
                        <c:v>77</c:v>
                      </c:pt>
                      <c:pt idx="3">
                        <c:v>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33F-40CA-B0BA-EF755393BB2F}"/>
                  </c:ext>
                </c:extLst>
              </c15:ser>
            </c15:filteredBarSeries>
          </c:ext>
        </c:extLst>
      </c:barChart>
      <c:catAx>
        <c:axId val="84298479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73232"/>
        <c:crosses val="autoZero"/>
        <c:auto val="1"/>
        <c:lblAlgn val="ctr"/>
        <c:lblOffset val="100"/>
        <c:noMultiLvlLbl val="0"/>
      </c:catAx>
      <c:valAx>
        <c:axId val="42567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847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5935340572556799"/>
          <c:y val="0.192067736185383"/>
          <c:w val="0.507638203356367"/>
          <c:h val="0.59879679144385001"/>
        </c:manualLayout>
      </c:layout>
      <c:barChart>
        <c:barDir val="bar"/>
        <c:grouping val="clustered"/>
        <c:varyColors val="0"/>
        <c:ser>
          <c:idx val="2"/>
          <c:order val="2"/>
          <c:tx>
            <c:strRef>
              <c:f>analysis!$H$240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analysis!$E$241:$E$244</c:f>
              <c:strCache>
                <c:ptCount val="4"/>
                <c:pt idx="0">
                  <c:v>Use biometrics for all identifications</c:v>
                </c:pt>
                <c:pt idx="1">
                  <c:v>Easier third party account transactions</c:v>
                </c:pt>
                <c:pt idx="2">
                  <c:v>Faster and more secured transactions</c:v>
                </c:pt>
                <c:pt idx="3">
                  <c:v>Simple interfaces and user friendliness</c:v>
                </c:pt>
              </c:strCache>
            </c:strRef>
          </c:cat>
          <c:val>
            <c:numRef>
              <c:f>analysis!$H$241:$H$244</c:f>
              <c:numCache>
                <c:formatCode>0%</c:formatCode>
                <c:ptCount val="4"/>
                <c:pt idx="0">
                  <c:v>0.48051948051948051</c:v>
                </c:pt>
                <c:pt idx="1">
                  <c:v>0.66233766233766234</c:v>
                </c:pt>
                <c:pt idx="2">
                  <c:v>0.72727272727272729</c:v>
                </c:pt>
                <c:pt idx="3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8-4968-B46A-93443395CA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1437832"/>
        <c:axId val="2554802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analysis!$F$240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analysis!$E$241:$E$244</c15:sqref>
                        </c15:formulaRef>
                      </c:ext>
                    </c:extLst>
                    <c:strCache>
                      <c:ptCount val="4"/>
                      <c:pt idx="0">
                        <c:v>Use biometrics for all identifications</c:v>
                      </c:pt>
                      <c:pt idx="1">
                        <c:v>Easier third party account transactions</c:v>
                      </c:pt>
                      <c:pt idx="2">
                        <c:v>Faster and more secured transactions</c:v>
                      </c:pt>
                      <c:pt idx="3">
                        <c:v>Simple interfaces and user friendliness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analysis!$F$241:$F$244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37</c:v>
                      </c:pt>
                      <c:pt idx="1">
                        <c:v>51</c:v>
                      </c:pt>
                      <c:pt idx="2">
                        <c:v>56</c:v>
                      </c:pt>
                      <c:pt idx="3">
                        <c:v>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6F8-4968-B46A-93443395CAE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analysis!$G$240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analysis!$E$241:$E$244</c15:sqref>
                        </c15:formulaRef>
                      </c:ext>
                    </c:extLst>
                    <c:strCache>
                      <c:ptCount val="4"/>
                      <c:pt idx="0">
                        <c:v>Use biometrics for all identifications</c:v>
                      </c:pt>
                      <c:pt idx="1">
                        <c:v>Easier third party account transactions</c:v>
                      </c:pt>
                      <c:pt idx="2">
                        <c:v>Faster and more secured transactions</c:v>
                      </c:pt>
                      <c:pt idx="3">
                        <c:v>Simple interfaces and user friendliness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analysis!$G$241:$G$244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77</c:v>
                      </c:pt>
                      <c:pt idx="1">
                        <c:v>77</c:v>
                      </c:pt>
                      <c:pt idx="2">
                        <c:v>77</c:v>
                      </c:pt>
                      <c:pt idx="3">
                        <c:v>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6F8-4968-B46A-93443395CAE3}"/>
                  </c:ext>
                </c:extLst>
              </c15:ser>
            </c15:filteredBarSeries>
          </c:ext>
        </c:extLst>
      </c:barChart>
      <c:catAx>
        <c:axId val="7143783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8029"/>
        <c:crosses val="autoZero"/>
        <c:auto val="1"/>
        <c:lblAlgn val="ctr"/>
        <c:lblOffset val="100"/>
        <c:noMultiLvlLbl val="0"/>
      </c:catAx>
      <c:valAx>
        <c:axId val="255480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Mobile App Satisfaction Level By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analysis!$E$266</c:f>
              <c:strCache>
                <c:ptCount val="1"/>
                <c:pt idx="0">
                  <c:v>don't 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analysis!$D$267:$D$275</c:f>
              <c:strCache>
                <c:ptCount val="9"/>
                <c:pt idx="0">
                  <c:v>Checking account balance</c:v>
                </c:pt>
                <c:pt idx="1">
                  <c:v>Viewing transaction history</c:v>
                </c:pt>
                <c:pt idx="2">
                  <c:v>Transferring money between accounts</c:v>
                </c:pt>
                <c:pt idx="3">
                  <c:v>Account and transaction security</c:v>
                </c:pt>
                <c:pt idx="4">
                  <c:v>Changing password</c:v>
                </c:pt>
                <c:pt idx="5">
                  <c:v>Contacting bank agents to assist</c:v>
                </c:pt>
                <c:pt idx="6">
                  <c:v>Paying bills</c:v>
                </c:pt>
                <c:pt idx="7">
                  <c:v>Transaction alerts/ account notifications</c:v>
                </c:pt>
                <c:pt idx="8">
                  <c:v>Loan/ fixed deposit facilities</c:v>
                </c:pt>
              </c:strCache>
            </c:strRef>
          </c:cat>
          <c:val>
            <c:numRef>
              <c:f>analysis!$E$267:$E$275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17</c:v>
                </c:pt>
                <c:pt idx="6">
                  <c:v>5</c:v>
                </c:pt>
                <c:pt idx="7">
                  <c:v>5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4-4910-BCAC-30BFB851C97E}"/>
            </c:ext>
          </c:extLst>
        </c:ser>
        <c:ser>
          <c:idx val="1"/>
          <c:order val="1"/>
          <c:tx>
            <c:strRef>
              <c:f>analysis!$F$266</c:f>
              <c:strCache>
                <c:ptCount val="1"/>
                <c:pt idx="0">
                  <c:v>not satisfied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analysis!$D$267:$D$275</c:f>
              <c:strCache>
                <c:ptCount val="9"/>
                <c:pt idx="0">
                  <c:v>Checking account balance</c:v>
                </c:pt>
                <c:pt idx="1">
                  <c:v>Viewing transaction history</c:v>
                </c:pt>
                <c:pt idx="2">
                  <c:v>Transferring money between accounts</c:v>
                </c:pt>
                <c:pt idx="3">
                  <c:v>Account and transaction security</c:v>
                </c:pt>
                <c:pt idx="4">
                  <c:v>Changing password</c:v>
                </c:pt>
                <c:pt idx="5">
                  <c:v>Contacting bank agents to assist</c:v>
                </c:pt>
                <c:pt idx="6">
                  <c:v>Paying bills</c:v>
                </c:pt>
                <c:pt idx="7">
                  <c:v>Transaction alerts/ account notifications</c:v>
                </c:pt>
                <c:pt idx="8">
                  <c:v>Loan/ fixed deposit facilities</c:v>
                </c:pt>
              </c:strCache>
            </c:strRef>
          </c:cat>
          <c:val>
            <c:numRef>
              <c:f>analysis!$F$267:$F$275</c:f>
              <c:numCache>
                <c:formatCode>General</c:formatCode>
                <c:ptCount val="9"/>
                <c:pt idx="0">
                  <c:v>1</c:v>
                </c:pt>
                <c:pt idx="1">
                  <c:v>16</c:v>
                </c:pt>
                <c:pt idx="2">
                  <c:v>8</c:v>
                </c:pt>
                <c:pt idx="3">
                  <c:v>2</c:v>
                </c:pt>
                <c:pt idx="4">
                  <c:v>26</c:v>
                </c:pt>
                <c:pt idx="5">
                  <c:v>26</c:v>
                </c:pt>
                <c:pt idx="6">
                  <c:v>2</c:v>
                </c:pt>
                <c:pt idx="7">
                  <c:v>6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4-4910-BCAC-30BFB851C97E}"/>
            </c:ext>
          </c:extLst>
        </c:ser>
        <c:ser>
          <c:idx val="2"/>
          <c:order val="2"/>
          <c:tx>
            <c:strRef>
              <c:f>analysis!$G$266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analysis!$D$267:$D$275</c:f>
              <c:strCache>
                <c:ptCount val="9"/>
                <c:pt idx="0">
                  <c:v>Checking account balance</c:v>
                </c:pt>
                <c:pt idx="1">
                  <c:v>Viewing transaction history</c:v>
                </c:pt>
                <c:pt idx="2">
                  <c:v>Transferring money between accounts</c:v>
                </c:pt>
                <c:pt idx="3">
                  <c:v>Account and transaction security</c:v>
                </c:pt>
                <c:pt idx="4">
                  <c:v>Changing password</c:v>
                </c:pt>
                <c:pt idx="5">
                  <c:v>Contacting bank agents to assist</c:v>
                </c:pt>
                <c:pt idx="6">
                  <c:v>Paying bills</c:v>
                </c:pt>
                <c:pt idx="7">
                  <c:v>Transaction alerts/ account notifications</c:v>
                </c:pt>
                <c:pt idx="8">
                  <c:v>Loan/ fixed deposit facilities</c:v>
                </c:pt>
              </c:strCache>
            </c:strRef>
          </c:cat>
          <c:val>
            <c:numRef>
              <c:f>analysis!$G$267:$G$275</c:f>
              <c:numCache>
                <c:formatCode>General</c:formatCode>
                <c:ptCount val="9"/>
                <c:pt idx="0">
                  <c:v>8</c:v>
                </c:pt>
                <c:pt idx="1">
                  <c:v>23</c:v>
                </c:pt>
                <c:pt idx="2">
                  <c:v>24</c:v>
                </c:pt>
                <c:pt idx="3">
                  <c:v>41</c:v>
                </c:pt>
                <c:pt idx="4">
                  <c:v>27</c:v>
                </c:pt>
                <c:pt idx="5">
                  <c:v>21</c:v>
                </c:pt>
                <c:pt idx="6">
                  <c:v>20</c:v>
                </c:pt>
                <c:pt idx="7">
                  <c:v>25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F4-4910-BCAC-30BFB851C97E}"/>
            </c:ext>
          </c:extLst>
        </c:ser>
        <c:ser>
          <c:idx val="3"/>
          <c:order val="3"/>
          <c:tx>
            <c:strRef>
              <c:f>analysis!$H$266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analysis!$D$267:$D$275</c:f>
              <c:strCache>
                <c:ptCount val="9"/>
                <c:pt idx="0">
                  <c:v>Checking account balance</c:v>
                </c:pt>
                <c:pt idx="1">
                  <c:v>Viewing transaction history</c:v>
                </c:pt>
                <c:pt idx="2">
                  <c:v>Transferring money between accounts</c:v>
                </c:pt>
                <c:pt idx="3">
                  <c:v>Account and transaction security</c:v>
                </c:pt>
                <c:pt idx="4">
                  <c:v>Changing password</c:v>
                </c:pt>
                <c:pt idx="5">
                  <c:v>Contacting bank agents to assist</c:v>
                </c:pt>
                <c:pt idx="6">
                  <c:v>Paying bills</c:v>
                </c:pt>
                <c:pt idx="7">
                  <c:v>Transaction alerts/ account notifications</c:v>
                </c:pt>
                <c:pt idx="8">
                  <c:v>Loan/ fixed deposit facilities</c:v>
                </c:pt>
              </c:strCache>
            </c:strRef>
          </c:cat>
          <c:val>
            <c:numRef>
              <c:f>analysis!$H$267:$H$275</c:f>
              <c:numCache>
                <c:formatCode>General</c:formatCode>
                <c:ptCount val="9"/>
                <c:pt idx="0">
                  <c:v>66</c:v>
                </c:pt>
                <c:pt idx="1">
                  <c:v>37</c:v>
                </c:pt>
                <c:pt idx="2">
                  <c:v>44</c:v>
                </c:pt>
                <c:pt idx="3">
                  <c:v>32</c:v>
                </c:pt>
                <c:pt idx="4">
                  <c:v>21</c:v>
                </c:pt>
                <c:pt idx="5">
                  <c:v>13</c:v>
                </c:pt>
                <c:pt idx="6">
                  <c:v>50</c:v>
                </c:pt>
                <c:pt idx="7">
                  <c:v>41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F4-4910-BCAC-30BFB851C9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8116526"/>
        <c:axId val="625952559"/>
      </c:barChart>
      <c:catAx>
        <c:axId val="9681165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52559"/>
        <c:crosses val="autoZero"/>
        <c:auto val="1"/>
        <c:lblAlgn val="ctr"/>
        <c:lblOffset val="100"/>
        <c:noMultiLvlLbl val="0"/>
      </c:catAx>
      <c:valAx>
        <c:axId val="62595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165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Mobile App Satisfaction Level -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analysis!$D$277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analysis!$E$266:$H$266</c:f>
              <c:strCache>
                <c:ptCount val="4"/>
                <c:pt idx="0">
                  <c:v>don't use</c:v>
                </c:pt>
                <c:pt idx="1">
                  <c:v>not satisfied</c:v>
                </c:pt>
                <c:pt idx="2">
                  <c:v>neutral</c:v>
                </c:pt>
                <c:pt idx="3">
                  <c:v>satisfied</c:v>
                </c:pt>
              </c:strCache>
            </c:strRef>
          </c:cat>
          <c:val>
            <c:numRef>
              <c:f>analysis!$E$277:$H$277</c:f>
              <c:numCache>
                <c:formatCode>0%</c:formatCode>
                <c:ptCount val="4"/>
                <c:pt idx="0">
                  <c:v>8.6580086580086577E-2</c:v>
                </c:pt>
                <c:pt idx="1">
                  <c:v>0.15151515151515152</c:v>
                </c:pt>
                <c:pt idx="2">
                  <c:v>0.29870129870129869</c:v>
                </c:pt>
                <c:pt idx="3">
                  <c:v>0.46320346320346323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D-44F4-982D-E48089108D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4618034"/>
        <c:axId val="989712991"/>
      </c:barChart>
      <c:catAx>
        <c:axId val="6646180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12991"/>
        <c:crosses val="autoZero"/>
        <c:auto val="1"/>
        <c:lblAlgn val="ctr"/>
        <c:lblOffset val="100"/>
        <c:noMultiLvlLbl val="0"/>
      </c:catAx>
      <c:valAx>
        <c:axId val="98971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180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[results_questionnaire.xlsx]analysis!PivotTable37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analysis!$B$334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5C-4BFD-9CC1-00122B795D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5C-4BFD-9CC1-00122B795D9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5C-4BFD-9CC1-00122B795D9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5C-4BFD-9CC1-00122B795D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analysis!$A$335:$A$337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analysis!$B$335:$B$337</c:f>
              <c:numCache>
                <c:formatCode>General</c:formatCode>
                <c:ptCount val="2"/>
                <c:pt idx="0">
                  <c:v>44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5C-4BFD-9CC1-00122B795D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[results_questionnaire.xlsx]analysis!PivotTable4</c:name>
    <c:fmtId val="1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analysis!$B$4</c:f>
              <c:numCache>
                <c:formatCode>0%</c:formatCode>
                <c:ptCount val="1"/>
                <c:pt idx="0">
                  <c:v>0.76623376623376604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5-4647-869B-30CBF5836191}"/>
            </c:ext>
          </c:extLst>
        </c:ser>
        <c:ser>
          <c:idx val="1"/>
          <c:order val="1"/>
          <c:tx>
            <c:strRef>
              <c:f>analysis!$C$3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analysis!$C$4</c:f>
              <c:numCache>
                <c:formatCode>0%</c:formatCode>
                <c:ptCount val="1"/>
                <c:pt idx="0">
                  <c:v>0.15584415584415601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5-4647-869B-30CBF5836191}"/>
            </c:ext>
          </c:extLst>
        </c:ser>
        <c:ser>
          <c:idx val="2"/>
          <c:order val="2"/>
          <c:tx>
            <c:strRef>
              <c:f>analysis!$D$3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analysis!$D$4</c:f>
              <c:numCache>
                <c:formatCode>0%</c:formatCode>
                <c:ptCount val="1"/>
                <c:pt idx="0">
                  <c:v>6.4935064935064901E-2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25-4647-869B-30CBF5836191}"/>
            </c:ext>
          </c:extLst>
        </c:ser>
        <c:ser>
          <c:idx val="3"/>
          <c:order val="3"/>
          <c:tx>
            <c:strRef>
              <c:f>analysis!$E$3</c:f>
              <c:strCache>
                <c:ptCount val="1"/>
                <c:pt idx="0">
                  <c:v>51-60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analysis!$E$4</c:f>
              <c:numCache>
                <c:formatCode>0%</c:formatCode>
                <c:ptCount val="1"/>
                <c:pt idx="0">
                  <c:v>1.2987012987013E-2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25-4647-869B-30CBF58361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477289649"/>
        <c:axId val="373022925"/>
      </c:barChart>
      <c:catAx>
        <c:axId val="477289649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22925"/>
        <c:crosses val="autoZero"/>
        <c:auto val="1"/>
        <c:lblAlgn val="ctr"/>
        <c:lblOffset val="100"/>
        <c:noMultiLvlLbl val="0"/>
      </c:catAx>
      <c:valAx>
        <c:axId val="373022925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4772896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[results_questionnaire.xlsx]analysis!PivotTable1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analysis!$B$8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43-4571-B300-9BD94AD344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43-4571-B300-9BD94AD344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43-4571-B300-9BD94AD344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E43-4571-B300-9BD94AD3447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E43-4571-B300-9BD94AD3447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E43-4571-B300-9BD94AD3447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E43-4571-B300-9BD94AD3447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0E43-4571-B300-9BD94AD344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analysis!$A$9:$A$13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analysis!$B$9:$B$13</c:f>
              <c:numCache>
                <c:formatCode>General</c:formatCode>
                <c:ptCount val="4"/>
                <c:pt idx="0">
                  <c:v>59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43-4571-B300-9BD94AD3447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[results_questionnaire.xlsx]analysis!PivotTable2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analysis!$B$25:$B$26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analysis!$B$27</c:f>
              <c:numCache>
                <c:formatCode>0%</c:formatCode>
                <c:ptCount val="1"/>
                <c:pt idx="0">
                  <c:v>0.48051948051948101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4-4B4A-8480-2CB0EF0D8D3C}"/>
            </c:ext>
          </c:extLst>
        </c:ser>
        <c:ser>
          <c:idx val="1"/>
          <c:order val="1"/>
          <c:tx>
            <c:strRef>
              <c:f>analysis!$C$25:$C$26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analysis!$C$27</c:f>
              <c:numCache>
                <c:formatCode>0%</c:formatCode>
                <c:ptCount val="1"/>
                <c:pt idx="0">
                  <c:v>0.51948051948051899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4-4B4A-8480-2CB0EF0D8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453448274"/>
        <c:axId val="760062646"/>
      </c:barChart>
      <c:catAx>
        <c:axId val="45344827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62646"/>
        <c:crosses val="autoZero"/>
        <c:auto val="1"/>
        <c:lblAlgn val="ctr"/>
        <c:lblOffset val="100"/>
        <c:noMultiLvlLbl val="0"/>
      </c:catAx>
      <c:valAx>
        <c:axId val="76006264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4534482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[results_questionnaire.xlsx]analysis!PivotTable6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analysis!$A$35:$A$44</c:f>
              <c:strCache>
                <c:ptCount val="9"/>
                <c:pt idx="0">
                  <c:v>Anuradhapura</c:v>
                </c:pt>
                <c:pt idx="1">
                  <c:v>Badulla</c:v>
                </c:pt>
                <c:pt idx="2">
                  <c:v>Colombo</c:v>
                </c:pt>
                <c:pt idx="3">
                  <c:v>Galle</c:v>
                </c:pt>
                <c:pt idx="4">
                  <c:v>Gampaha</c:v>
                </c:pt>
                <c:pt idx="5">
                  <c:v>Jaffna</c:v>
                </c:pt>
                <c:pt idx="6">
                  <c:v>Kaluthara</c:v>
                </c:pt>
                <c:pt idx="7">
                  <c:v>Kandy</c:v>
                </c:pt>
                <c:pt idx="8">
                  <c:v>Rathnapura</c:v>
                </c:pt>
              </c:strCache>
            </c:strRef>
          </c:cat>
          <c:val>
            <c:numRef>
              <c:f>analysis!$B$35:$B$44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57</c:v>
                </c:pt>
                <c:pt idx="3">
                  <c:v>3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9-46AC-9403-B2590EBA1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22667"/>
        <c:axId val="175283302"/>
      </c:barChart>
      <c:catAx>
        <c:axId val="690226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3302"/>
        <c:crosses val="autoZero"/>
        <c:auto val="1"/>
        <c:lblAlgn val="ctr"/>
        <c:lblOffset val="100"/>
        <c:noMultiLvlLbl val="0"/>
      </c:catAx>
      <c:valAx>
        <c:axId val="1752833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26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Geographic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Colombo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A11-475C-8C8A-5E1F68E6B4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0.74025974025973995</c:v>
              </c:pt>
            </c:numLit>
          </c:val>
          <c:extLst>
            <c:ext xmlns:c16="http://schemas.microsoft.com/office/drawing/2014/chart" uri="{C3380CC4-5D6E-409C-BE32-E72D297353CC}">
              <c16:uniqueId val="{00000001-4A11-475C-8C8A-5E1F68E6B4BA}"/>
            </c:ext>
          </c:extLst>
        </c:ser>
        <c:ser>
          <c:idx val="1"/>
          <c:order val="1"/>
          <c:tx>
            <c:v>Gampaha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0.103896103896104</c:v>
              </c:pt>
            </c:numLit>
          </c:val>
          <c:extLst>
            <c:ext xmlns:c16="http://schemas.microsoft.com/office/drawing/2014/chart" uri="{C3380CC4-5D6E-409C-BE32-E72D297353CC}">
              <c16:uniqueId val="{00000002-4A11-475C-8C8A-5E1F68E6B4BA}"/>
            </c:ext>
          </c:extLst>
        </c:ser>
        <c:ser>
          <c:idx val="2"/>
          <c:order val="2"/>
          <c:tx>
            <c:v>Anuradhapura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3.8961038961039002E-2</c:v>
              </c:pt>
            </c:numLit>
          </c:val>
          <c:extLst>
            <c:ext xmlns:c16="http://schemas.microsoft.com/office/drawing/2014/chart" uri="{C3380CC4-5D6E-409C-BE32-E72D297353CC}">
              <c16:uniqueId val="{00000003-4A11-475C-8C8A-5E1F68E6B4BA}"/>
            </c:ext>
          </c:extLst>
        </c:ser>
        <c:ser>
          <c:idx val="3"/>
          <c:order val="3"/>
          <c:tx>
            <c:v>Galle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3.8961038961039002E-2</c:v>
              </c:pt>
            </c:numLit>
          </c:val>
          <c:extLst>
            <c:ext xmlns:c16="http://schemas.microsoft.com/office/drawing/2014/chart" uri="{C3380CC4-5D6E-409C-BE32-E72D297353CC}">
              <c16:uniqueId val="{00000004-4A11-475C-8C8A-5E1F68E6B4BA}"/>
            </c:ext>
          </c:extLst>
        </c:ser>
        <c:ser>
          <c:idx val="4"/>
          <c:order val="4"/>
          <c:tx>
            <c:v>Kaluthara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A11-475C-8C8A-5E1F68E6B4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2.5974025974026E-2</c:v>
              </c:pt>
            </c:numLit>
          </c:val>
          <c:extLst>
            <c:ext xmlns:c16="http://schemas.microsoft.com/office/drawing/2014/chart" uri="{C3380CC4-5D6E-409C-BE32-E72D297353CC}">
              <c16:uniqueId val="{00000006-4A11-475C-8C8A-5E1F68E6B4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460688886"/>
        <c:axId val="383621299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v>Badulla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Lit>
                    <c:ptCount val="1"/>
                    <c:pt idx="0">
                      <c:v>Total</c:v>
                    </c:pt>
                  </c:strLit>
                </c:cat>
                <c:val>
                  <c:numLit>
                    <c:formatCode>General</c:formatCode>
                    <c:ptCount val="1"/>
                    <c:pt idx="0">
                      <c:v>1.2987012987013E-2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7-4A11-475C-8C8A-5E1F68E6B4B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Jaffna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Lit>
                    <c:ptCount val="1"/>
                    <c:pt idx="0">
                      <c:v>Total</c:v>
                    </c:pt>
                  </c:strLit>
                </c:cat>
                <c:val>
                  <c:numLit>
                    <c:formatCode>General</c:formatCode>
                    <c:ptCount val="1"/>
                    <c:pt idx="0">
                      <c:v>1.2987012987013E-2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8-4A11-475C-8C8A-5E1F68E6B4B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Kandy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Lit>
                    <c:ptCount val="1"/>
                    <c:pt idx="0">
                      <c:v>Total</c:v>
                    </c:pt>
                  </c:strLit>
                </c:cat>
                <c:val>
                  <c:numLit>
                    <c:formatCode>General</c:formatCode>
                    <c:ptCount val="1"/>
                    <c:pt idx="0">
                      <c:v>1.2987012987013E-2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9-4A11-475C-8C8A-5E1F68E6B4B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Rathnapura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Lit>
                    <c:ptCount val="1"/>
                    <c:pt idx="0">
                      <c:v>Total</c:v>
                    </c:pt>
                  </c:strLit>
                </c:cat>
                <c:val>
                  <c:numLit>
                    <c:formatCode>General</c:formatCode>
                    <c:ptCount val="1"/>
                    <c:pt idx="0">
                      <c:v>1.2987012987013E-2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A-4A11-475C-8C8A-5E1F68E6B4BA}"/>
                  </c:ext>
                </c:extLst>
              </c15:ser>
            </c15:filteredBarSeries>
          </c:ext>
        </c:extLst>
      </c:barChart>
      <c:catAx>
        <c:axId val="46068888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21299"/>
        <c:crosses val="autoZero"/>
        <c:auto val="1"/>
        <c:lblAlgn val="ctr"/>
        <c:lblOffset val="100"/>
        <c:noMultiLvlLbl val="0"/>
      </c:catAx>
      <c:valAx>
        <c:axId val="38362129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4606888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eaVert" anchor="b" anchorCtr="1"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CHILDREN</a:t>
            </a:r>
          </a:p>
        </c:rich>
      </c:tx>
      <c:layout>
        <c:manualLayout>
          <c:xMode val="edge"/>
          <c:yMode val="edge"/>
          <c:x val="0.34592417719761098"/>
          <c:y val="0.0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662963477294799"/>
          <c:y val="0.17159090909090899"/>
          <c:w val="0.47423968893209301"/>
          <c:h val="0.77613636363636396"/>
        </c:manualLayout>
      </c:layout>
      <c:pieChart>
        <c:varyColors val="1"/>
        <c:ser>
          <c:idx val="0"/>
          <c:order val="0"/>
          <c:tx>
            <c:strRef>
              <c:f>analysis!$B$109</c:f>
              <c:strCache>
                <c:ptCount val="1"/>
                <c:pt idx="0">
                  <c:v>Sum of Number of children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E7-424A-B08C-75348F3D22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E7-424A-B08C-75348F3D22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E7-424A-B08C-75348F3D22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E7-424A-B08C-75348F3D2201}"/>
              </c:ext>
            </c:extLst>
          </c:dPt>
          <c:dLbls>
            <c:dLbl>
              <c:idx val="0"/>
              <c:layout>
                <c:manualLayout>
                  <c:x val="-5.4280398006288498E-2"/>
                  <c:y val="-0.2436030342577059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E7-424A-B08C-75348F3D2201}"/>
                </c:ext>
              </c:extLst>
            </c:dLbl>
            <c:dLbl>
              <c:idx val="1"/>
              <c:layout>
                <c:manualLayout>
                  <c:x val="-6.3713076320506302E-3"/>
                  <c:y val="6.29302728831108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E7-424A-B08C-75348F3D2201}"/>
                </c:ext>
              </c:extLst>
            </c:dLbl>
            <c:dLbl>
              <c:idx val="2"/>
              <c:layout>
                <c:manualLayout>
                  <c:x val="-6.49706786426856E-3"/>
                  <c:y val="5.81876147457106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E7-424A-B08C-75348F3D2201}"/>
                </c:ext>
              </c:extLst>
            </c:dLbl>
            <c:dLbl>
              <c:idx val="3"/>
              <c:layout>
                <c:manualLayout>
                  <c:x val="2.47030877391126E-2"/>
                  <c:y val="6.09288744525633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E7-424A-B08C-75348F3D22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analysis!$A$110:$A$113</c:f>
              <c:strCache>
                <c:ptCount val="4"/>
                <c:pt idx="0">
                  <c:v>none</c:v>
                </c:pt>
                <c:pt idx="1">
                  <c:v>1 child</c:v>
                </c:pt>
                <c:pt idx="2">
                  <c:v>2 children</c:v>
                </c:pt>
                <c:pt idx="3">
                  <c:v>3 children</c:v>
                </c:pt>
              </c:strCache>
            </c:strRef>
          </c:cat>
          <c:val>
            <c:numRef>
              <c:f>analysis!$B$110:$B$113</c:f>
              <c:numCache>
                <c:formatCode>General</c:formatCode>
                <c:ptCount val="4"/>
                <c:pt idx="0">
                  <c:v>65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E7-424A-B08C-75348F3D220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[results_questionnaire.xlsx]analysis!PivotTable7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7598808940858597E-2"/>
              <c:y val="7.71817752711679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85811772065975E-2"/>
              <c:y val="3.29606179527823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7.3906820486708602E-2"/>
              <c:y val="5.48543090810989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870194999091"/>
          <c:y val="0.21701913285711599"/>
          <c:w val="0.48519218719148299"/>
          <c:h val="0.77542799705224896"/>
        </c:manualLayout>
      </c:layout>
      <c:pieChart>
        <c:varyColors val="1"/>
        <c:ser>
          <c:idx val="0"/>
          <c:order val="0"/>
          <c:tx>
            <c:strRef>
              <c:f>analysis!$B$51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75-4D10-9D5B-A765EF0445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75-4D10-9D5B-A765EF04454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75-4D10-9D5B-A765EF04454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675-4D10-9D5B-A765EF044548}"/>
              </c:ext>
            </c:extLst>
          </c:dPt>
          <c:dLbls>
            <c:dLbl>
              <c:idx val="1"/>
              <c:layout>
                <c:manualLayout>
                  <c:x val="-3.7598808940858597E-2"/>
                  <c:y val="7.71817752711679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75-4D10-9D5B-A765EF044548}"/>
                </c:ext>
              </c:extLst>
            </c:dLbl>
            <c:dLbl>
              <c:idx val="2"/>
              <c:layout>
                <c:manualLayout>
                  <c:x val="1.85811772065975E-2"/>
                  <c:y val="3.29606179527823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75-4D10-9D5B-A765EF044548}"/>
                </c:ext>
              </c:extLst>
            </c:dLbl>
            <c:dLbl>
              <c:idx val="3"/>
              <c:layout>
                <c:manualLayout>
                  <c:x val="7.3906820486708602E-2"/>
                  <c:y val="5.48543090810989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75-4D10-9D5B-A765EF0445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analysis!$A$52:$A$56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self-employed/ freelancer</c:v>
                </c:pt>
                <c:pt idx="3">
                  <c:v>student/ internship</c:v>
                </c:pt>
              </c:strCache>
            </c:strRef>
          </c:cat>
          <c:val>
            <c:numRef>
              <c:f>analysis!$B$52:$B$56</c:f>
              <c:numCache>
                <c:formatCode>General</c:formatCode>
                <c:ptCount val="4"/>
                <c:pt idx="0">
                  <c:v>64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75-4D10-9D5B-A765EF04454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[results_questionnaire.xlsx]analysis!PivotTable8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9.3662622312155094E-2"/>
              <c:y val="-1.02542096930691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6.3519203536151994E-2"/>
              <c:y val="-4.34722049592557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analysis!$B$68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16-46D5-BA2F-1851E5823F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16-46D5-BA2F-1851E5823F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16-46D5-BA2F-1851E5823F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F16-46D5-BA2F-1851E5823FAE}"/>
              </c:ext>
            </c:extLst>
          </c:dPt>
          <c:dLbls>
            <c:dLbl>
              <c:idx val="1"/>
              <c:layout>
                <c:manualLayout>
                  <c:x val="9.3662622312155094E-2"/>
                  <c:y val="-1.02542096930691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16-46D5-BA2F-1851E5823FAE}"/>
                </c:ext>
              </c:extLst>
            </c:dLbl>
            <c:dLbl>
              <c:idx val="2"/>
              <c:layout>
                <c:manualLayout>
                  <c:x val="6.3519203536151994E-2"/>
                  <c:y val="-4.34722049592557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16-46D5-BA2F-1851E5823F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analysis!$A$69:$A$73</c:f>
              <c:strCache>
                <c:ptCount val="4"/>
                <c:pt idx="0">
                  <c:v>Bachelor's Degree</c:v>
                </c:pt>
                <c:pt idx="1">
                  <c:v>diploma</c:v>
                </c:pt>
                <c:pt idx="2">
                  <c:v>passed A/L</c:v>
                </c:pt>
                <c:pt idx="3">
                  <c:v>Post Graduate Degree</c:v>
                </c:pt>
              </c:strCache>
            </c:strRef>
          </c:cat>
          <c:val>
            <c:numRef>
              <c:f>analysis!$B$69:$B$73</c:f>
              <c:numCache>
                <c:formatCode>General</c:formatCode>
                <c:ptCount val="4"/>
                <c:pt idx="0">
                  <c:v>57</c:v>
                </c:pt>
                <c:pt idx="1">
                  <c:v>1</c:v>
                </c:pt>
                <c:pt idx="2">
                  <c:v>1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16-46D5-BA2F-1851E5823FA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[results_questionnaire.xlsx]analysis!PivotTable9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analysis!$B$85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6D-49AF-9D08-0700487211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6D-49AF-9D08-0700487211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analysis!$A$86:$A$88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analysis!$B$86:$B$88</c:f>
              <c:numCache>
                <c:formatCode>General</c:formatCode>
                <c:ptCount val="2"/>
                <c:pt idx="0">
                  <c:v>30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6D-49AF-9D08-0700487211CD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[results_questionnaire.xlsx]analysis!PivotTable10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analysis!$B$100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35-4765-AF0E-CA7E722788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35-4765-AF0E-CA7E722788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135-4765-AF0E-CA7E722788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135-4765-AF0E-CA7E722788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135-4765-AF0E-CA7E722788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analysis!$A$101:$A$106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none</c:v>
                </c:pt>
                <c:pt idx="3">
                  <c:v>3 or more</c:v>
                </c:pt>
                <c:pt idx="4">
                  <c:v>(blank)</c:v>
                </c:pt>
              </c:strCache>
            </c:strRef>
          </c:cat>
          <c:val>
            <c:numRef>
              <c:f>analysis!$B$101:$B$106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35-4765-AF0E-CA7E722788A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[results_questionnaire.xlsx]analysis!PivotTable11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156447273837868"/>
              <c:y val="0.146878199340632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5.0078546143053002E-2"/>
              <c:y val="0.158751740894421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analysis!$B$116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EB-430B-896E-EE62934659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EB-430B-896E-EE62934659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EB-430B-896E-EE62934659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5EB-430B-896E-EE62934659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5EB-430B-896E-EE62934659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5EB-430B-896E-EE6293465988}"/>
              </c:ext>
            </c:extLst>
          </c:dPt>
          <c:dLbls>
            <c:dLbl>
              <c:idx val="3"/>
              <c:layout>
                <c:manualLayout>
                  <c:x val="0.156447273837868"/>
                  <c:y val="0.146878199340632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EB-430B-896E-EE6293465988}"/>
                </c:ext>
              </c:extLst>
            </c:dLbl>
            <c:dLbl>
              <c:idx val="4"/>
              <c:layout>
                <c:manualLayout>
                  <c:x val="5.0078546143053002E-2"/>
                  <c:y val="0.158751740894421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5EB-430B-896E-EE62934659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analysis!$A$117:$A$123</c:f>
              <c:strCache>
                <c:ptCount val="6"/>
                <c:pt idx="0">
                  <c:v>100,000 - 200,000</c:v>
                </c:pt>
                <c:pt idx="1">
                  <c:v>200,000 - 300,000</c:v>
                </c:pt>
                <c:pt idx="2">
                  <c:v>50,000 - 100,000</c:v>
                </c:pt>
                <c:pt idx="3">
                  <c:v>Less than 50,000</c:v>
                </c:pt>
                <c:pt idx="4">
                  <c:v>More than 300,000</c:v>
                </c:pt>
                <c:pt idx="5">
                  <c:v>0</c:v>
                </c:pt>
              </c:strCache>
            </c:strRef>
          </c:cat>
          <c:val>
            <c:numRef>
              <c:f>analysis!$B$117:$B$123</c:f>
              <c:numCache>
                <c:formatCode>General</c:formatCode>
                <c:ptCount val="6"/>
                <c:pt idx="0">
                  <c:v>33</c:v>
                </c:pt>
                <c:pt idx="1">
                  <c:v>5</c:v>
                </c:pt>
                <c:pt idx="2">
                  <c:v>19</c:v>
                </c:pt>
                <c:pt idx="3">
                  <c:v>12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EB-430B-896E-EE6293465988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 Bank Account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analysis!$E$137:$E$140</c:f>
              <c:strCache>
                <c:ptCount val="4"/>
                <c:pt idx="0">
                  <c:v>Text banking</c:v>
                </c:pt>
                <c:pt idx="1">
                  <c:v>Visit bank</c:v>
                </c:pt>
                <c:pt idx="2">
                  <c:v>Internet banking</c:v>
                </c:pt>
                <c:pt idx="3">
                  <c:v>Mobile banking</c:v>
                </c:pt>
              </c:strCache>
            </c:strRef>
          </c:cat>
          <c:val>
            <c:numRef>
              <c:f>analysis!$H$137:$H$140</c:f>
              <c:numCache>
                <c:formatCode>0%</c:formatCode>
                <c:ptCount val="4"/>
                <c:pt idx="0">
                  <c:v>7.792207792207792E-2</c:v>
                </c:pt>
                <c:pt idx="1">
                  <c:v>0.38961038961038963</c:v>
                </c:pt>
                <c:pt idx="2">
                  <c:v>0.70129870129870131</c:v>
                </c:pt>
                <c:pt idx="3">
                  <c:v>0.81818181818181823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B-436D-8CDA-8399541132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11910897"/>
        <c:axId val="544849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analysis!$E$137:$E$140</c15:sqref>
                        </c15:formulaRef>
                      </c:ext>
                    </c:extLst>
                    <c:strCache>
                      <c:ptCount val="4"/>
                      <c:pt idx="0">
                        <c:v>Text banking</c:v>
                      </c:pt>
                      <c:pt idx="1">
                        <c:v>Visit bank</c:v>
                      </c:pt>
                      <c:pt idx="2">
                        <c:v>Internet banking</c:v>
                      </c:pt>
                      <c:pt idx="3">
                        <c:v>Mobile banking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analysis!$F$137:$F$140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30</c:v>
                      </c:pt>
                      <c:pt idx="2">
                        <c:v>54</c:v>
                      </c:pt>
                      <c:pt idx="3">
                        <c:v>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22B-436D-8CDA-83995411324B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analysis!$E$137:$E$140</c15:sqref>
                        </c15:formulaRef>
                      </c:ext>
                    </c:extLst>
                    <c:strCache>
                      <c:ptCount val="4"/>
                      <c:pt idx="0">
                        <c:v>Text banking</c:v>
                      </c:pt>
                      <c:pt idx="1">
                        <c:v>Visit bank</c:v>
                      </c:pt>
                      <c:pt idx="2">
                        <c:v>Internet banking</c:v>
                      </c:pt>
                      <c:pt idx="3">
                        <c:v>Mobile banking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analysis!$G$137:$G$140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77</c:v>
                      </c:pt>
                      <c:pt idx="1">
                        <c:v>77</c:v>
                      </c:pt>
                      <c:pt idx="2">
                        <c:v>77</c:v>
                      </c:pt>
                      <c:pt idx="3">
                        <c:v>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22B-436D-8CDA-83995411324B}"/>
                  </c:ext>
                </c:extLst>
              </c15:ser>
            </c15:filteredBarSeries>
          </c:ext>
        </c:extLst>
      </c:barChart>
      <c:catAx>
        <c:axId val="91191089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49088"/>
        <c:crosses val="autoZero"/>
        <c:auto val="1"/>
        <c:lblAlgn val="ctr"/>
        <c:lblOffset val="100"/>
        <c:noMultiLvlLbl val="0"/>
      </c:catAx>
      <c:valAx>
        <c:axId val="54484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9108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[results_questionnaire.xlsx]analysis!PivotTable17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analysis!$B$165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E8-4954-ADA9-C8AB02EBF9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E8-4954-ADA9-C8AB02EBF9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E8-4954-ADA9-C8AB02EBF99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E8-4954-ADA9-C8AB02EBF99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E8-4954-ADA9-C8AB02EBF99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E8-4954-ADA9-C8AB02EBF9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analysis!$A$166:$A$169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 or more</c:v>
                </c:pt>
              </c:strCache>
            </c:strRef>
          </c:cat>
          <c:val>
            <c:numRef>
              <c:f>analysis!$B$166:$B$169</c:f>
              <c:numCache>
                <c:formatCode>General</c:formatCode>
                <c:ptCount val="3"/>
                <c:pt idx="0">
                  <c:v>32</c:v>
                </c:pt>
                <c:pt idx="1">
                  <c:v>27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E8-4954-ADA9-C8AB02EBF9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</xdr:colOff>
      <xdr:row>17</xdr:row>
      <xdr:rowOff>124460</xdr:rowOff>
    </xdr:from>
    <xdr:to>
      <xdr:col>9</xdr:col>
      <xdr:colOff>696595</xdr:colOff>
      <xdr:row>30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444500</xdr:colOff>
      <xdr:row>33</xdr:row>
      <xdr:rowOff>68580</xdr:rowOff>
    </xdr:from>
    <xdr:to>
      <xdr:col>10</xdr:col>
      <xdr:colOff>33020</xdr:colOff>
      <xdr:row>48</xdr:row>
      <xdr:rowOff>174625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</xdr:colOff>
      <xdr:row>50</xdr:row>
      <xdr:rowOff>124460</xdr:rowOff>
    </xdr:from>
    <xdr:to>
      <xdr:col>9</xdr:col>
      <xdr:colOff>688340</xdr:colOff>
      <xdr:row>64</xdr:row>
      <xdr:rowOff>86360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24765</xdr:colOff>
      <xdr:row>67</xdr:row>
      <xdr:rowOff>170180</xdr:rowOff>
    </xdr:from>
    <xdr:to>
      <xdr:col>9</xdr:col>
      <xdr:colOff>696595</xdr:colOff>
      <xdr:row>81</xdr:row>
      <xdr:rowOff>102235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10160</xdr:colOff>
      <xdr:row>84</xdr:row>
      <xdr:rowOff>0</xdr:rowOff>
    </xdr:from>
    <xdr:to>
      <xdr:col>9</xdr:col>
      <xdr:colOff>696595</xdr:colOff>
      <xdr:row>98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2540</xdr:colOff>
      <xdr:row>99</xdr:row>
      <xdr:rowOff>96520</xdr:rowOff>
    </xdr:from>
    <xdr:to>
      <xdr:col>9</xdr:col>
      <xdr:colOff>680085</xdr:colOff>
      <xdr:row>114</xdr:row>
      <xdr:rowOff>35560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19685</xdr:colOff>
      <xdr:row>116</xdr:row>
      <xdr:rowOff>9525</xdr:rowOff>
    </xdr:from>
    <xdr:to>
      <xdr:col>10</xdr:col>
      <xdr:colOff>17145</xdr:colOff>
      <xdr:row>131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15875</xdr:colOff>
      <xdr:row>141</xdr:row>
      <xdr:rowOff>53340</xdr:rowOff>
    </xdr:from>
    <xdr:to>
      <xdr:col>10</xdr:col>
      <xdr:colOff>322580</xdr:colOff>
      <xdr:row>157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9525</xdr:colOff>
      <xdr:row>159</xdr:row>
      <xdr:rowOff>30480</xdr:rowOff>
    </xdr:from>
    <xdr:to>
      <xdr:col>9</xdr:col>
      <xdr:colOff>683895</xdr:colOff>
      <xdr:row>174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25400</xdr:colOff>
      <xdr:row>175</xdr:row>
      <xdr:rowOff>48260</xdr:rowOff>
    </xdr:from>
    <xdr:to>
      <xdr:col>10</xdr:col>
      <xdr:colOff>20320</xdr:colOff>
      <xdr:row>190</xdr:row>
      <xdr:rowOff>48260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17780</xdr:colOff>
      <xdr:row>192</xdr:row>
      <xdr:rowOff>45720</xdr:rowOff>
    </xdr:from>
    <xdr:to>
      <xdr:col>10</xdr:col>
      <xdr:colOff>12700</xdr:colOff>
      <xdr:row>207</xdr:row>
      <xdr:rowOff>45720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8255</xdr:colOff>
      <xdr:row>217</xdr:row>
      <xdr:rowOff>177800</xdr:rowOff>
    </xdr:from>
    <xdr:to>
      <xdr:col>10</xdr:col>
      <xdr:colOff>482600</xdr:colOff>
      <xdr:row>235</xdr:row>
      <xdr:rowOff>17145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1089660</xdr:colOff>
      <xdr:row>246</xdr:row>
      <xdr:rowOff>147320</xdr:rowOff>
    </xdr:from>
    <xdr:to>
      <xdr:col>11</xdr:col>
      <xdr:colOff>193040</xdr:colOff>
      <xdr:row>262</xdr:row>
      <xdr:rowOff>71120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800100</xdr:colOff>
      <xdr:row>280</xdr:row>
      <xdr:rowOff>93980</xdr:rowOff>
    </xdr:from>
    <xdr:to>
      <xdr:col>14</xdr:col>
      <xdr:colOff>511175</xdr:colOff>
      <xdr:row>306</xdr:row>
      <xdr:rowOff>147320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13335</xdr:colOff>
      <xdr:row>308</xdr:row>
      <xdr:rowOff>76200</xdr:rowOff>
    </xdr:from>
    <xdr:to>
      <xdr:col>9</xdr:col>
      <xdr:colOff>685800</xdr:colOff>
      <xdr:row>324</xdr:row>
      <xdr:rowOff>60960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10795</xdr:colOff>
      <xdr:row>326</xdr:row>
      <xdr:rowOff>101600</xdr:rowOff>
    </xdr:from>
    <xdr:to>
      <xdr:col>10</xdr:col>
      <xdr:colOff>5080</xdr:colOff>
      <xdr:row>342</xdr:row>
      <xdr:rowOff>48260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25400</xdr:colOff>
      <xdr:row>3</xdr:row>
      <xdr:rowOff>17780</xdr:rowOff>
    </xdr:from>
    <xdr:to>
      <xdr:col>20</xdr:col>
      <xdr:colOff>9525</xdr:colOff>
      <xdr:row>12</xdr:row>
      <xdr:rowOff>170180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86360</xdr:colOff>
      <xdr:row>0</xdr:row>
      <xdr:rowOff>170180</xdr:rowOff>
    </xdr:from>
    <xdr:to>
      <xdr:col>12</xdr:col>
      <xdr:colOff>86360</xdr:colOff>
      <xdr:row>15</xdr:row>
      <xdr:rowOff>170180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10160</xdr:colOff>
      <xdr:row>17</xdr:row>
      <xdr:rowOff>159385</xdr:rowOff>
    </xdr:from>
    <xdr:to>
      <xdr:col>20</xdr:col>
      <xdr:colOff>1905</xdr:colOff>
      <xdr:row>28</xdr:row>
      <xdr:rowOff>15875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33655</xdr:colOff>
      <xdr:row>40</xdr:row>
      <xdr:rowOff>92075</xdr:rowOff>
    </xdr:from>
    <xdr:to>
      <xdr:col>19</xdr:col>
      <xdr:colOff>742950</xdr:colOff>
      <xdr:row>49</xdr:row>
      <xdr:rowOff>111760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322580</xdr:colOff>
      <xdr:row>98</xdr:row>
      <xdr:rowOff>142240</xdr:rowOff>
    </xdr:from>
    <xdr:to>
      <xdr:col>14</xdr:col>
      <xdr:colOff>741680</xdr:colOff>
      <xdr:row>113</xdr:row>
      <xdr:rowOff>142240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176.745567129597" createdVersion="5" refreshedVersion="5" minRefreshableVersion="3" recordCount="77" xr:uid="{00000000-000A-0000-FFFF-FFFF00000000}">
  <cacheSource type="worksheet">
    <worksheetSource name="Table1"/>
  </cacheSource>
  <cacheFields count="34">
    <cacheField name="Number" numFmtId="0">
      <sharedItems containsSemiMixedTypes="0" containsString="0" containsNumber="1" containsInteger="1" minValue="0" maxValue="77" count="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</sharedItems>
    </cacheField>
    <cacheField name="Gender" numFmtId="0">
      <sharedItems count="2">
        <s v="Female"/>
        <s v="Male"/>
      </sharedItems>
    </cacheField>
    <cacheField name="Age" numFmtId="0">
      <sharedItems count="4">
        <s v="31-40"/>
        <s v="20-30"/>
        <s v="41-50"/>
        <s v="51-60"/>
      </sharedItems>
    </cacheField>
    <cacheField name="City" numFmtId="0">
      <sharedItems count="9">
        <s v="Colombo"/>
        <s v="Gampaha"/>
        <s v="Galle"/>
        <s v="Kaluthara"/>
        <s v="Jaffna"/>
        <s v="Rathnapura"/>
        <s v="Anuradhapura"/>
        <s v="Kandy"/>
        <s v="Badulla"/>
      </sharedItems>
    </cacheField>
    <cacheField name="Employement" numFmtId="0">
      <sharedItems count="4">
        <s v="full-time"/>
        <s v="student/ internship"/>
        <s v="self-employed/ freelancer"/>
        <s v="part-time"/>
      </sharedItems>
    </cacheField>
    <cacheField name="Highest education level" numFmtId="0">
      <sharedItems count="4">
        <s v="Bachelor's Degree"/>
        <s v="Post Graduate Degree"/>
        <s v="passed A/L"/>
        <s v="diploma"/>
      </sharedItems>
    </cacheField>
    <cacheField name="Marital status" numFmtId="0">
      <sharedItems count="2">
        <s v="Single"/>
        <s v="Married"/>
      </sharedItems>
    </cacheField>
    <cacheField name="Number of children" numFmtId="0">
      <sharedItems containsMixedTypes="1" containsNumber="1" containsInteger="1" count="6">
        <s v="none"/>
        <n v="2"/>
        <n v="1"/>
        <s v="3 or more"/>
        <n v="0"/>
        <n v="3" u="1"/>
      </sharedItems>
    </cacheField>
    <cacheField name="Monthly Income" numFmtId="0">
      <sharedItems containsMixedTypes="1" containsNumber="1" containsInteger="1" count="6">
        <s v="100,000 - 200,000"/>
        <s v="More than 300,000"/>
        <s v="Less than 50,000"/>
        <s v="50,000 - 100,000"/>
        <s v="200,000 - 300,000"/>
        <n v="0"/>
      </sharedItems>
    </cacheField>
    <cacheField name="Mobile banking apps using a smart phone" numFmtId="0">
      <sharedItems containsSemiMixedTypes="0" containsString="0" containsNumber="1" containsInteger="1" minValue="0" maxValue="1" count="2">
        <n v="0"/>
        <n v="1"/>
      </sharedItems>
    </cacheField>
    <cacheField name="Internet banking through websites" numFmtId="0">
      <sharedItems containsSemiMixedTypes="0" containsString="0" containsNumber="1" containsInteger="1" minValue="0" maxValue="1" count="2">
        <n v="1"/>
        <n v="0"/>
      </sharedItems>
    </cacheField>
    <cacheField name="Text banking" numFmtId="0">
      <sharedItems containsSemiMixedTypes="0" containsString="0" containsNumber="1" containsInteger="1" minValue="0" maxValue="1" count="2">
        <n v="0"/>
        <n v="1"/>
      </sharedItems>
    </cacheField>
    <cacheField name="Visit the bank" numFmtId="0">
      <sharedItems containsSemiMixedTypes="0" containsString="0" containsNumber="1" containsInteger="1" minValue="0" maxValue="1" count="2">
        <n v="0"/>
        <n v="1"/>
      </sharedItems>
    </cacheField>
    <cacheField name="How many mobile banking applications do you use:" numFmtId="0">
      <sharedItems containsMixedTypes="1" containsNumber="1" containsInteger="1" count="3">
        <n v="1"/>
        <n v="2"/>
        <s v="3 or more"/>
      </sharedItems>
    </cacheField>
    <cacheField name="How frequently do you use mobile banking app(s) to access your accounts" numFmtId="0">
      <sharedItems containsSemiMixedTypes="0" containsString="0" containsNumber="1" containsInteger="1" minValue="0" maxValue="3" count="4">
        <n v="0"/>
        <n v="2"/>
        <n v="3"/>
        <n v="1"/>
      </sharedItems>
    </cacheField>
    <cacheField name="How frequently do you visit the bank in person" numFmtId="0">
      <sharedItems containsSemiMixedTypes="0" containsString="0" containsNumber="1" containsInteger="1" minValue="0" maxValue="3" count="4">
        <n v="1"/>
        <n v="2"/>
        <n v="0"/>
        <n v="3"/>
      </sharedItems>
    </cacheField>
    <cacheField name="Easier access" numFmtId="0">
      <sharedItems containsSemiMixedTypes="0" containsString="0" containsNumber="1" containsInteger="1" minValue="0" maxValue="1" count="2">
        <n v="1"/>
        <n v="0"/>
      </sharedItems>
    </cacheField>
    <cacheField name="Can do bill/credit card payments" numFmtId="0">
      <sharedItems containsSemiMixedTypes="0" containsString="0" containsNumber="1" containsInteger="1" minValue="0" maxValue="1" count="2">
        <n v="0"/>
        <n v="1"/>
      </sharedItems>
    </cacheField>
    <cacheField name="Secure transactions between accounts" numFmtId="0">
      <sharedItems containsSemiMixedTypes="0" containsString="0" containsNumber="1" containsInteger="1" minValue="0" maxValue="1" count="2">
        <n v="0"/>
        <n v="1"/>
      </sharedItems>
    </cacheField>
    <cacheField name="Easier transaction history requests" numFmtId="0">
      <sharedItems containsSemiMixedTypes="0" containsString="0" containsNumber="1" containsInteger="1" minValue="0" maxValue="1" count="2">
        <n v="0"/>
        <n v="1"/>
      </sharedItems>
    </cacheField>
    <cacheField name="Simple interfaces and user friendliness" numFmtId="0">
      <sharedItems containsSemiMixedTypes="0" containsString="0" containsNumber="1" containsInteger="1" minValue="0" maxValue="1" count="2">
        <n v="1"/>
        <n v="0"/>
      </sharedItems>
    </cacheField>
    <cacheField name="Easier third party account transactions" numFmtId="0">
      <sharedItems containsSemiMixedTypes="0" containsString="0" containsNumber="1" containsInteger="1" minValue="0" maxValue="1" count="2">
        <n v="0"/>
        <n v="1"/>
      </sharedItems>
    </cacheField>
    <cacheField name="Faster and more secured transactions" numFmtId="0">
      <sharedItems containsSemiMixedTypes="0" containsString="0" containsNumber="1" containsInteger="1" minValue="0" maxValue="1" count="2">
        <n v="0"/>
        <n v="1"/>
      </sharedItems>
    </cacheField>
    <cacheField name="Use biometrics for all identifications" numFmtId="0">
      <sharedItems containsSemiMixedTypes="0" containsString="0" containsNumber="1" containsInteger="1" minValue="0" maxValue="1" count="2">
        <n v="0"/>
        <n v="1"/>
      </sharedItems>
    </cacheField>
    <cacheField name="Checking account balance" numFmtId="0">
      <sharedItems containsSemiMixedTypes="0" containsString="0" containsNumber="1" containsInteger="1" minValue="0" maxValue="3" count="4">
        <n v="3"/>
        <n v="2"/>
        <n v="1"/>
        <n v="0"/>
      </sharedItems>
    </cacheField>
    <cacheField name="Viewing transaction history" numFmtId="0">
      <sharedItems containsSemiMixedTypes="0" containsString="0" containsNumber="1" containsInteger="1" minValue="0" maxValue="3" count="4">
        <n v="2"/>
        <n v="1"/>
        <n v="3"/>
        <n v="0"/>
      </sharedItems>
    </cacheField>
    <cacheField name="Transferring money between accounts" numFmtId="0">
      <sharedItems containsSemiMixedTypes="0" containsString="0" containsNumber="1" containsInteger="1" minValue="0" maxValue="3" count="4">
        <n v="3"/>
        <n v="2"/>
        <n v="1"/>
        <n v="0"/>
      </sharedItems>
    </cacheField>
    <cacheField name="Account and transaction security" numFmtId="0">
      <sharedItems containsSemiMixedTypes="0" containsString="0" containsNumber="1" containsInteger="1" minValue="0" maxValue="3" count="4">
        <n v="3"/>
        <n v="2"/>
        <n v="1"/>
        <n v="0"/>
      </sharedItems>
    </cacheField>
    <cacheField name="Changing password" numFmtId="0">
      <sharedItems containsSemiMixedTypes="0" containsString="0" containsNumber="1" containsInteger="1" minValue="0" maxValue="3" count="4">
        <n v="3"/>
        <n v="1"/>
        <n v="2"/>
        <n v="0"/>
      </sharedItems>
    </cacheField>
    <cacheField name="Contacting bank agents to assist" numFmtId="0">
      <sharedItems containsSemiMixedTypes="0" containsString="0" containsNumber="1" containsInteger="1" minValue="0" maxValue="3" count="4">
        <n v="1"/>
        <n v="0"/>
        <n v="2"/>
        <n v="3"/>
      </sharedItems>
    </cacheField>
    <cacheField name="Paying bills" numFmtId="0">
      <sharedItems containsSemiMixedTypes="0" containsString="0" containsNumber="1" containsInteger="1" minValue="0" maxValue="3" count="4">
        <n v="3"/>
        <n v="2"/>
        <n v="1"/>
        <n v="0"/>
      </sharedItems>
    </cacheField>
    <cacheField name="Transaction alerts/ account notifications" numFmtId="0">
      <sharedItems containsSemiMixedTypes="0" containsString="0" containsNumber="1" containsInteger="1" minValue="0" maxValue="3" count="4">
        <n v="3"/>
        <n v="2"/>
        <n v="0"/>
        <n v="1"/>
      </sharedItems>
    </cacheField>
    <cacheField name="Loan/ fixed deposit facilities" numFmtId="0">
      <sharedItems containsSemiMixedTypes="0" containsString="0" containsNumber="1" containsInteger="1" minValue="0" maxValue="3" count="4">
        <n v="0"/>
        <n v="3"/>
        <n v="2"/>
        <n v="1"/>
      </sharedItems>
    </cacheField>
    <cacheField name="Did covid-19 pandemic affect how you used mobile backing app(s) before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454.879236111097" createdVersion="5" refreshedVersion="5" minRefreshableVersion="3" recordCount="78" xr:uid="{00000000-000A-0000-FFFF-FFFF01000000}">
  <cacheSource type="worksheet">
    <worksheetSource ref="H1:H1048576" sheet="cleaned"/>
  </cacheSource>
  <cacheFields count="1">
    <cacheField name="Number of children" numFmtId="0">
      <sharedItems containsBlank="1" containsMixedTypes="1" containsNumber="1" containsInteger="1" count="5">
        <s v="none"/>
        <n v="2"/>
        <n v="1"/>
        <s v="3 or mor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x v="0"/>
    <x v="1"/>
    <x v="1"/>
    <x v="1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1"/>
    <x v="0"/>
    <x v="1"/>
    <x v="1"/>
    <x v="1"/>
    <x v="1"/>
    <x v="0"/>
  </r>
  <r>
    <x v="2"/>
    <x v="1"/>
    <x v="0"/>
    <x v="0"/>
    <x v="0"/>
    <x v="0"/>
    <x v="1"/>
    <x v="2"/>
    <x v="0"/>
    <x v="1"/>
    <x v="0"/>
    <x v="0"/>
    <x v="0"/>
    <x v="1"/>
    <x v="1"/>
    <x v="0"/>
    <x v="0"/>
    <x v="1"/>
    <x v="0"/>
    <x v="0"/>
    <x v="0"/>
    <x v="0"/>
    <x v="1"/>
    <x v="0"/>
    <x v="0"/>
    <x v="0"/>
    <x v="1"/>
    <x v="1"/>
    <x v="1"/>
    <x v="1"/>
    <x v="0"/>
    <x v="2"/>
    <x v="0"/>
    <x v="0"/>
  </r>
  <r>
    <x v="3"/>
    <x v="0"/>
    <x v="1"/>
    <x v="0"/>
    <x v="0"/>
    <x v="0"/>
    <x v="1"/>
    <x v="0"/>
    <x v="0"/>
    <x v="0"/>
    <x v="0"/>
    <x v="0"/>
    <x v="1"/>
    <x v="0"/>
    <x v="1"/>
    <x v="0"/>
    <x v="0"/>
    <x v="1"/>
    <x v="1"/>
    <x v="1"/>
    <x v="0"/>
    <x v="1"/>
    <x v="1"/>
    <x v="1"/>
    <x v="1"/>
    <x v="1"/>
    <x v="0"/>
    <x v="0"/>
    <x v="1"/>
    <x v="0"/>
    <x v="1"/>
    <x v="1"/>
    <x v="2"/>
    <x v="1"/>
  </r>
  <r>
    <x v="4"/>
    <x v="0"/>
    <x v="1"/>
    <x v="0"/>
    <x v="0"/>
    <x v="0"/>
    <x v="0"/>
    <x v="0"/>
    <x v="2"/>
    <x v="1"/>
    <x v="1"/>
    <x v="0"/>
    <x v="1"/>
    <x v="0"/>
    <x v="2"/>
    <x v="1"/>
    <x v="0"/>
    <x v="1"/>
    <x v="1"/>
    <x v="1"/>
    <x v="1"/>
    <x v="0"/>
    <x v="1"/>
    <x v="1"/>
    <x v="0"/>
    <x v="2"/>
    <x v="1"/>
    <x v="1"/>
    <x v="1"/>
    <x v="2"/>
    <x v="2"/>
    <x v="1"/>
    <x v="2"/>
    <x v="1"/>
  </r>
  <r>
    <x v="5"/>
    <x v="1"/>
    <x v="1"/>
    <x v="1"/>
    <x v="0"/>
    <x v="1"/>
    <x v="0"/>
    <x v="0"/>
    <x v="0"/>
    <x v="1"/>
    <x v="1"/>
    <x v="0"/>
    <x v="1"/>
    <x v="0"/>
    <x v="2"/>
    <x v="1"/>
    <x v="0"/>
    <x v="1"/>
    <x v="1"/>
    <x v="0"/>
    <x v="0"/>
    <x v="1"/>
    <x v="1"/>
    <x v="1"/>
    <x v="0"/>
    <x v="2"/>
    <x v="0"/>
    <x v="1"/>
    <x v="2"/>
    <x v="2"/>
    <x v="0"/>
    <x v="0"/>
    <x v="1"/>
    <x v="1"/>
  </r>
  <r>
    <x v="6"/>
    <x v="0"/>
    <x v="1"/>
    <x v="1"/>
    <x v="0"/>
    <x v="0"/>
    <x v="0"/>
    <x v="0"/>
    <x v="0"/>
    <x v="1"/>
    <x v="0"/>
    <x v="0"/>
    <x v="0"/>
    <x v="2"/>
    <x v="1"/>
    <x v="0"/>
    <x v="0"/>
    <x v="1"/>
    <x v="1"/>
    <x v="1"/>
    <x v="0"/>
    <x v="1"/>
    <x v="1"/>
    <x v="0"/>
    <x v="0"/>
    <x v="2"/>
    <x v="0"/>
    <x v="0"/>
    <x v="0"/>
    <x v="3"/>
    <x v="0"/>
    <x v="0"/>
    <x v="1"/>
    <x v="0"/>
  </r>
  <r>
    <x v="7"/>
    <x v="0"/>
    <x v="0"/>
    <x v="0"/>
    <x v="0"/>
    <x v="1"/>
    <x v="0"/>
    <x v="0"/>
    <x v="0"/>
    <x v="1"/>
    <x v="0"/>
    <x v="0"/>
    <x v="0"/>
    <x v="0"/>
    <x v="3"/>
    <x v="2"/>
    <x v="0"/>
    <x v="1"/>
    <x v="1"/>
    <x v="1"/>
    <x v="0"/>
    <x v="1"/>
    <x v="1"/>
    <x v="0"/>
    <x v="0"/>
    <x v="2"/>
    <x v="0"/>
    <x v="1"/>
    <x v="1"/>
    <x v="3"/>
    <x v="0"/>
    <x v="0"/>
    <x v="1"/>
    <x v="0"/>
  </r>
  <r>
    <x v="8"/>
    <x v="0"/>
    <x v="1"/>
    <x v="0"/>
    <x v="0"/>
    <x v="1"/>
    <x v="0"/>
    <x v="0"/>
    <x v="3"/>
    <x v="1"/>
    <x v="0"/>
    <x v="0"/>
    <x v="0"/>
    <x v="1"/>
    <x v="2"/>
    <x v="2"/>
    <x v="0"/>
    <x v="1"/>
    <x v="1"/>
    <x v="1"/>
    <x v="0"/>
    <x v="1"/>
    <x v="0"/>
    <x v="1"/>
    <x v="0"/>
    <x v="2"/>
    <x v="1"/>
    <x v="0"/>
    <x v="0"/>
    <x v="1"/>
    <x v="1"/>
    <x v="0"/>
    <x v="2"/>
    <x v="0"/>
  </r>
  <r>
    <x v="9"/>
    <x v="1"/>
    <x v="1"/>
    <x v="2"/>
    <x v="1"/>
    <x v="0"/>
    <x v="0"/>
    <x v="0"/>
    <x v="2"/>
    <x v="0"/>
    <x v="0"/>
    <x v="0"/>
    <x v="1"/>
    <x v="0"/>
    <x v="0"/>
    <x v="1"/>
    <x v="0"/>
    <x v="0"/>
    <x v="0"/>
    <x v="0"/>
    <x v="1"/>
    <x v="0"/>
    <x v="0"/>
    <x v="1"/>
    <x v="1"/>
    <x v="0"/>
    <x v="1"/>
    <x v="1"/>
    <x v="2"/>
    <x v="2"/>
    <x v="1"/>
    <x v="1"/>
    <x v="2"/>
    <x v="0"/>
  </r>
  <r>
    <x v="10"/>
    <x v="0"/>
    <x v="1"/>
    <x v="0"/>
    <x v="0"/>
    <x v="0"/>
    <x v="0"/>
    <x v="0"/>
    <x v="0"/>
    <x v="1"/>
    <x v="1"/>
    <x v="0"/>
    <x v="0"/>
    <x v="1"/>
    <x v="2"/>
    <x v="0"/>
    <x v="0"/>
    <x v="1"/>
    <x v="1"/>
    <x v="0"/>
    <x v="0"/>
    <x v="0"/>
    <x v="1"/>
    <x v="1"/>
    <x v="0"/>
    <x v="1"/>
    <x v="0"/>
    <x v="1"/>
    <x v="2"/>
    <x v="2"/>
    <x v="0"/>
    <x v="0"/>
    <x v="3"/>
    <x v="0"/>
  </r>
  <r>
    <x v="11"/>
    <x v="1"/>
    <x v="0"/>
    <x v="0"/>
    <x v="0"/>
    <x v="0"/>
    <x v="0"/>
    <x v="0"/>
    <x v="0"/>
    <x v="0"/>
    <x v="0"/>
    <x v="0"/>
    <x v="0"/>
    <x v="0"/>
    <x v="2"/>
    <x v="0"/>
    <x v="0"/>
    <x v="1"/>
    <x v="1"/>
    <x v="0"/>
    <x v="0"/>
    <x v="1"/>
    <x v="1"/>
    <x v="0"/>
    <x v="0"/>
    <x v="2"/>
    <x v="0"/>
    <x v="1"/>
    <x v="2"/>
    <x v="2"/>
    <x v="3"/>
    <x v="1"/>
    <x v="0"/>
    <x v="0"/>
  </r>
  <r>
    <x v="12"/>
    <x v="0"/>
    <x v="1"/>
    <x v="3"/>
    <x v="0"/>
    <x v="1"/>
    <x v="0"/>
    <x v="0"/>
    <x v="3"/>
    <x v="0"/>
    <x v="1"/>
    <x v="0"/>
    <x v="1"/>
    <x v="0"/>
    <x v="0"/>
    <x v="1"/>
    <x v="0"/>
    <x v="0"/>
    <x v="0"/>
    <x v="0"/>
    <x v="0"/>
    <x v="1"/>
    <x v="0"/>
    <x v="0"/>
    <x v="1"/>
    <x v="0"/>
    <x v="1"/>
    <x v="1"/>
    <x v="2"/>
    <x v="2"/>
    <x v="1"/>
    <x v="1"/>
    <x v="2"/>
    <x v="0"/>
  </r>
  <r>
    <x v="13"/>
    <x v="0"/>
    <x v="1"/>
    <x v="0"/>
    <x v="0"/>
    <x v="0"/>
    <x v="1"/>
    <x v="0"/>
    <x v="0"/>
    <x v="1"/>
    <x v="0"/>
    <x v="1"/>
    <x v="1"/>
    <x v="1"/>
    <x v="1"/>
    <x v="0"/>
    <x v="0"/>
    <x v="1"/>
    <x v="1"/>
    <x v="0"/>
    <x v="1"/>
    <x v="0"/>
    <x v="1"/>
    <x v="1"/>
    <x v="0"/>
    <x v="1"/>
    <x v="1"/>
    <x v="0"/>
    <x v="1"/>
    <x v="1"/>
    <x v="0"/>
    <x v="0"/>
    <x v="3"/>
    <x v="0"/>
  </r>
  <r>
    <x v="14"/>
    <x v="1"/>
    <x v="1"/>
    <x v="0"/>
    <x v="0"/>
    <x v="1"/>
    <x v="0"/>
    <x v="0"/>
    <x v="4"/>
    <x v="1"/>
    <x v="0"/>
    <x v="0"/>
    <x v="1"/>
    <x v="1"/>
    <x v="2"/>
    <x v="0"/>
    <x v="0"/>
    <x v="1"/>
    <x v="1"/>
    <x v="1"/>
    <x v="0"/>
    <x v="1"/>
    <x v="1"/>
    <x v="1"/>
    <x v="0"/>
    <x v="2"/>
    <x v="2"/>
    <x v="0"/>
    <x v="1"/>
    <x v="2"/>
    <x v="0"/>
    <x v="0"/>
    <x v="3"/>
    <x v="0"/>
  </r>
  <r>
    <x v="15"/>
    <x v="0"/>
    <x v="1"/>
    <x v="1"/>
    <x v="0"/>
    <x v="0"/>
    <x v="0"/>
    <x v="0"/>
    <x v="3"/>
    <x v="1"/>
    <x v="0"/>
    <x v="0"/>
    <x v="0"/>
    <x v="1"/>
    <x v="1"/>
    <x v="0"/>
    <x v="0"/>
    <x v="1"/>
    <x v="1"/>
    <x v="1"/>
    <x v="0"/>
    <x v="1"/>
    <x v="1"/>
    <x v="0"/>
    <x v="0"/>
    <x v="2"/>
    <x v="1"/>
    <x v="1"/>
    <x v="0"/>
    <x v="0"/>
    <x v="0"/>
    <x v="0"/>
    <x v="1"/>
    <x v="0"/>
  </r>
  <r>
    <x v="16"/>
    <x v="0"/>
    <x v="2"/>
    <x v="0"/>
    <x v="0"/>
    <x v="0"/>
    <x v="1"/>
    <x v="3"/>
    <x v="0"/>
    <x v="1"/>
    <x v="0"/>
    <x v="0"/>
    <x v="0"/>
    <x v="1"/>
    <x v="2"/>
    <x v="2"/>
    <x v="0"/>
    <x v="1"/>
    <x v="0"/>
    <x v="0"/>
    <x v="0"/>
    <x v="1"/>
    <x v="1"/>
    <x v="1"/>
    <x v="0"/>
    <x v="1"/>
    <x v="0"/>
    <x v="0"/>
    <x v="2"/>
    <x v="2"/>
    <x v="0"/>
    <x v="1"/>
    <x v="0"/>
    <x v="0"/>
  </r>
  <r>
    <x v="17"/>
    <x v="1"/>
    <x v="0"/>
    <x v="1"/>
    <x v="0"/>
    <x v="0"/>
    <x v="1"/>
    <x v="2"/>
    <x v="4"/>
    <x v="0"/>
    <x v="0"/>
    <x v="0"/>
    <x v="1"/>
    <x v="0"/>
    <x v="2"/>
    <x v="0"/>
    <x v="0"/>
    <x v="1"/>
    <x v="1"/>
    <x v="1"/>
    <x v="0"/>
    <x v="0"/>
    <x v="1"/>
    <x v="1"/>
    <x v="0"/>
    <x v="2"/>
    <x v="0"/>
    <x v="0"/>
    <x v="0"/>
    <x v="3"/>
    <x v="0"/>
    <x v="0"/>
    <x v="1"/>
    <x v="1"/>
  </r>
  <r>
    <x v="18"/>
    <x v="1"/>
    <x v="0"/>
    <x v="0"/>
    <x v="0"/>
    <x v="0"/>
    <x v="1"/>
    <x v="2"/>
    <x v="1"/>
    <x v="0"/>
    <x v="0"/>
    <x v="0"/>
    <x v="0"/>
    <x v="0"/>
    <x v="0"/>
    <x v="0"/>
    <x v="1"/>
    <x v="1"/>
    <x v="0"/>
    <x v="0"/>
    <x v="1"/>
    <x v="0"/>
    <x v="1"/>
    <x v="0"/>
    <x v="0"/>
    <x v="2"/>
    <x v="0"/>
    <x v="0"/>
    <x v="0"/>
    <x v="3"/>
    <x v="0"/>
    <x v="0"/>
    <x v="1"/>
    <x v="0"/>
  </r>
  <r>
    <x v="19"/>
    <x v="1"/>
    <x v="1"/>
    <x v="0"/>
    <x v="0"/>
    <x v="0"/>
    <x v="1"/>
    <x v="0"/>
    <x v="0"/>
    <x v="1"/>
    <x v="0"/>
    <x v="0"/>
    <x v="1"/>
    <x v="1"/>
    <x v="2"/>
    <x v="0"/>
    <x v="0"/>
    <x v="1"/>
    <x v="1"/>
    <x v="1"/>
    <x v="0"/>
    <x v="1"/>
    <x v="0"/>
    <x v="1"/>
    <x v="1"/>
    <x v="0"/>
    <x v="2"/>
    <x v="1"/>
    <x v="1"/>
    <x v="2"/>
    <x v="1"/>
    <x v="1"/>
    <x v="0"/>
    <x v="0"/>
  </r>
  <r>
    <x v="20"/>
    <x v="0"/>
    <x v="1"/>
    <x v="0"/>
    <x v="0"/>
    <x v="0"/>
    <x v="1"/>
    <x v="4"/>
    <x v="5"/>
    <x v="1"/>
    <x v="0"/>
    <x v="0"/>
    <x v="0"/>
    <x v="2"/>
    <x v="2"/>
    <x v="0"/>
    <x v="0"/>
    <x v="1"/>
    <x v="1"/>
    <x v="1"/>
    <x v="0"/>
    <x v="1"/>
    <x v="1"/>
    <x v="1"/>
    <x v="0"/>
    <x v="1"/>
    <x v="0"/>
    <x v="0"/>
    <x v="1"/>
    <x v="1"/>
    <x v="0"/>
    <x v="0"/>
    <x v="1"/>
    <x v="0"/>
  </r>
  <r>
    <x v="21"/>
    <x v="1"/>
    <x v="1"/>
    <x v="0"/>
    <x v="1"/>
    <x v="0"/>
    <x v="0"/>
    <x v="0"/>
    <x v="2"/>
    <x v="1"/>
    <x v="1"/>
    <x v="0"/>
    <x v="0"/>
    <x v="2"/>
    <x v="2"/>
    <x v="0"/>
    <x v="0"/>
    <x v="0"/>
    <x v="0"/>
    <x v="0"/>
    <x v="0"/>
    <x v="1"/>
    <x v="0"/>
    <x v="0"/>
    <x v="0"/>
    <x v="2"/>
    <x v="1"/>
    <x v="1"/>
    <x v="1"/>
    <x v="1"/>
    <x v="3"/>
    <x v="1"/>
    <x v="0"/>
    <x v="1"/>
  </r>
  <r>
    <x v="22"/>
    <x v="1"/>
    <x v="1"/>
    <x v="4"/>
    <x v="0"/>
    <x v="0"/>
    <x v="0"/>
    <x v="0"/>
    <x v="3"/>
    <x v="1"/>
    <x v="0"/>
    <x v="0"/>
    <x v="0"/>
    <x v="0"/>
    <x v="2"/>
    <x v="3"/>
    <x v="0"/>
    <x v="1"/>
    <x v="1"/>
    <x v="0"/>
    <x v="1"/>
    <x v="1"/>
    <x v="1"/>
    <x v="1"/>
    <x v="1"/>
    <x v="0"/>
    <x v="1"/>
    <x v="1"/>
    <x v="2"/>
    <x v="2"/>
    <x v="1"/>
    <x v="1"/>
    <x v="2"/>
    <x v="1"/>
  </r>
  <r>
    <x v="23"/>
    <x v="0"/>
    <x v="1"/>
    <x v="0"/>
    <x v="0"/>
    <x v="0"/>
    <x v="0"/>
    <x v="0"/>
    <x v="3"/>
    <x v="1"/>
    <x v="0"/>
    <x v="0"/>
    <x v="0"/>
    <x v="0"/>
    <x v="2"/>
    <x v="0"/>
    <x v="0"/>
    <x v="1"/>
    <x v="0"/>
    <x v="0"/>
    <x v="0"/>
    <x v="1"/>
    <x v="1"/>
    <x v="0"/>
    <x v="0"/>
    <x v="1"/>
    <x v="0"/>
    <x v="1"/>
    <x v="3"/>
    <x v="1"/>
    <x v="3"/>
    <x v="0"/>
    <x v="0"/>
    <x v="0"/>
  </r>
  <r>
    <x v="24"/>
    <x v="1"/>
    <x v="0"/>
    <x v="0"/>
    <x v="0"/>
    <x v="1"/>
    <x v="0"/>
    <x v="0"/>
    <x v="0"/>
    <x v="1"/>
    <x v="0"/>
    <x v="1"/>
    <x v="1"/>
    <x v="0"/>
    <x v="2"/>
    <x v="0"/>
    <x v="0"/>
    <x v="1"/>
    <x v="1"/>
    <x v="1"/>
    <x v="0"/>
    <x v="1"/>
    <x v="1"/>
    <x v="1"/>
    <x v="0"/>
    <x v="2"/>
    <x v="2"/>
    <x v="0"/>
    <x v="1"/>
    <x v="0"/>
    <x v="0"/>
    <x v="0"/>
    <x v="1"/>
    <x v="1"/>
  </r>
  <r>
    <x v="25"/>
    <x v="0"/>
    <x v="1"/>
    <x v="0"/>
    <x v="0"/>
    <x v="1"/>
    <x v="0"/>
    <x v="0"/>
    <x v="3"/>
    <x v="1"/>
    <x v="0"/>
    <x v="0"/>
    <x v="0"/>
    <x v="2"/>
    <x v="1"/>
    <x v="0"/>
    <x v="0"/>
    <x v="1"/>
    <x v="1"/>
    <x v="1"/>
    <x v="0"/>
    <x v="1"/>
    <x v="1"/>
    <x v="1"/>
    <x v="0"/>
    <x v="2"/>
    <x v="0"/>
    <x v="0"/>
    <x v="0"/>
    <x v="3"/>
    <x v="0"/>
    <x v="0"/>
    <x v="1"/>
    <x v="0"/>
  </r>
  <r>
    <x v="26"/>
    <x v="1"/>
    <x v="1"/>
    <x v="0"/>
    <x v="0"/>
    <x v="0"/>
    <x v="0"/>
    <x v="0"/>
    <x v="3"/>
    <x v="1"/>
    <x v="1"/>
    <x v="0"/>
    <x v="0"/>
    <x v="2"/>
    <x v="2"/>
    <x v="0"/>
    <x v="1"/>
    <x v="1"/>
    <x v="0"/>
    <x v="0"/>
    <x v="1"/>
    <x v="0"/>
    <x v="1"/>
    <x v="0"/>
    <x v="0"/>
    <x v="0"/>
    <x v="0"/>
    <x v="1"/>
    <x v="2"/>
    <x v="0"/>
    <x v="0"/>
    <x v="3"/>
    <x v="3"/>
    <x v="1"/>
  </r>
  <r>
    <x v="27"/>
    <x v="0"/>
    <x v="1"/>
    <x v="1"/>
    <x v="0"/>
    <x v="1"/>
    <x v="0"/>
    <x v="0"/>
    <x v="0"/>
    <x v="1"/>
    <x v="0"/>
    <x v="1"/>
    <x v="0"/>
    <x v="0"/>
    <x v="2"/>
    <x v="0"/>
    <x v="0"/>
    <x v="1"/>
    <x v="1"/>
    <x v="1"/>
    <x v="0"/>
    <x v="1"/>
    <x v="1"/>
    <x v="1"/>
    <x v="2"/>
    <x v="1"/>
    <x v="1"/>
    <x v="1"/>
    <x v="1"/>
    <x v="0"/>
    <x v="2"/>
    <x v="3"/>
    <x v="3"/>
    <x v="0"/>
  </r>
  <r>
    <x v="28"/>
    <x v="0"/>
    <x v="1"/>
    <x v="3"/>
    <x v="0"/>
    <x v="0"/>
    <x v="0"/>
    <x v="0"/>
    <x v="4"/>
    <x v="1"/>
    <x v="0"/>
    <x v="0"/>
    <x v="0"/>
    <x v="2"/>
    <x v="2"/>
    <x v="0"/>
    <x v="0"/>
    <x v="1"/>
    <x v="1"/>
    <x v="1"/>
    <x v="0"/>
    <x v="1"/>
    <x v="0"/>
    <x v="1"/>
    <x v="0"/>
    <x v="1"/>
    <x v="1"/>
    <x v="1"/>
    <x v="2"/>
    <x v="0"/>
    <x v="0"/>
    <x v="1"/>
    <x v="3"/>
    <x v="1"/>
  </r>
  <r>
    <x v="29"/>
    <x v="1"/>
    <x v="1"/>
    <x v="0"/>
    <x v="0"/>
    <x v="0"/>
    <x v="0"/>
    <x v="0"/>
    <x v="0"/>
    <x v="1"/>
    <x v="1"/>
    <x v="0"/>
    <x v="0"/>
    <x v="0"/>
    <x v="2"/>
    <x v="2"/>
    <x v="0"/>
    <x v="1"/>
    <x v="0"/>
    <x v="0"/>
    <x v="0"/>
    <x v="1"/>
    <x v="0"/>
    <x v="0"/>
    <x v="1"/>
    <x v="0"/>
    <x v="1"/>
    <x v="1"/>
    <x v="2"/>
    <x v="2"/>
    <x v="1"/>
    <x v="1"/>
    <x v="2"/>
    <x v="0"/>
  </r>
  <r>
    <x v="30"/>
    <x v="0"/>
    <x v="1"/>
    <x v="5"/>
    <x v="0"/>
    <x v="0"/>
    <x v="1"/>
    <x v="0"/>
    <x v="2"/>
    <x v="1"/>
    <x v="1"/>
    <x v="0"/>
    <x v="0"/>
    <x v="1"/>
    <x v="2"/>
    <x v="0"/>
    <x v="0"/>
    <x v="1"/>
    <x v="1"/>
    <x v="0"/>
    <x v="0"/>
    <x v="1"/>
    <x v="1"/>
    <x v="1"/>
    <x v="0"/>
    <x v="2"/>
    <x v="0"/>
    <x v="0"/>
    <x v="2"/>
    <x v="1"/>
    <x v="0"/>
    <x v="3"/>
    <x v="0"/>
    <x v="1"/>
  </r>
  <r>
    <x v="31"/>
    <x v="1"/>
    <x v="1"/>
    <x v="0"/>
    <x v="0"/>
    <x v="0"/>
    <x v="0"/>
    <x v="0"/>
    <x v="3"/>
    <x v="1"/>
    <x v="0"/>
    <x v="0"/>
    <x v="0"/>
    <x v="1"/>
    <x v="1"/>
    <x v="0"/>
    <x v="1"/>
    <x v="0"/>
    <x v="1"/>
    <x v="0"/>
    <x v="1"/>
    <x v="0"/>
    <x v="1"/>
    <x v="1"/>
    <x v="0"/>
    <x v="1"/>
    <x v="0"/>
    <x v="1"/>
    <x v="2"/>
    <x v="3"/>
    <x v="1"/>
    <x v="2"/>
    <x v="0"/>
    <x v="1"/>
  </r>
  <r>
    <x v="32"/>
    <x v="0"/>
    <x v="1"/>
    <x v="0"/>
    <x v="1"/>
    <x v="0"/>
    <x v="0"/>
    <x v="0"/>
    <x v="2"/>
    <x v="1"/>
    <x v="1"/>
    <x v="0"/>
    <x v="1"/>
    <x v="0"/>
    <x v="2"/>
    <x v="0"/>
    <x v="0"/>
    <x v="0"/>
    <x v="0"/>
    <x v="0"/>
    <x v="0"/>
    <x v="1"/>
    <x v="1"/>
    <x v="0"/>
    <x v="0"/>
    <x v="1"/>
    <x v="2"/>
    <x v="1"/>
    <x v="2"/>
    <x v="3"/>
    <x v="3"/>
    <x v="0"/>
    <x v="0"/>
    <x v="1"/>
  </r>
  <r>
    <x v="33"/>
    <x v="1"/>
    <x v="1"/>
    <x v="0"/>
    <x v="0"/>
    <x v="2"/>
    <x v="0"/>
    <x v="0"/>
    <x v="4"/>
    <x v="1"/>
    <x v="1"/>
    <x v="0"/>
    <x v="0"/>
    <x v="0"/>
    <x v="2"/>
    <x v="0"/>
    <x v="0"/>
    <x v="0"/>
    <x v="0"/>
    <x v="1"/>
    <x v="0"/>
    <x v="0"/>
    <x v="0"/>
    <x v="1"/>
    <x v="0"/>
    <x v="2"/>
    <x v="0"/>
    <x v="0"/>
    <x v="0"/>
    <x v="3"/>
    <x v="0"/>
    <x v="0"/>
    <x v="1"/>
    <x v="1"/>
  </r>
  <r>
    <x v="34"/>
    <x v="0"/>
    <x v="1"/>
    <x v="6"/>
    <x v="0"/>
    <x v="0"/>
    <x v="0"/>
    <x v="0"/>
    <x v="0"/>
    <x v="1"/>
    <x v="1"/>
    <x v="0"/>
    <x v="0"/>
    <x v="2"/>
    <x v="2"/>
    <x v="0"/>
    <x v="0"/>
    <x v="1"/>
    <x v="0"/>
    <x v="0"/>
    <x v="0"/>
    <x v="0"/>
    <x v="1"/>
    <x v="1"/>
    <x v="0"/>
    <x v="0"/>
    <x v="0"/>
    <x v="1"/>
    <x v="1"/>
    <x v="0"/>
    <x v="0"/>
    <x v="1"/>
    <x v="3"/>
    <x v="1"/>
  </r>
  <r>
    <x v="35"/>
    <x v="0"/>
    <x v="0"/>
    <x v="0"/>
    <x v="0"/>
    <x v="0"/>
    <x v="1"/>
    <x v="2"/>
    <x v="5"/>
    <x v="1"/>
    <x v="0"/>
    <x v="0"/>
    <x v="0"/>
    <x v="2"/>
    <x v="1"/>
    <x v="0"/>
    <x v="0"/>
    <x v="1"/>
    <x v="1"/>
    <x v="0"/>
    <x v="0"/>
    <x v="1"/>
    <x v="1"/>
    <x v="0"/>
    <x v="0"/>
    <x v="1"/>
    <x v="0"/>
    <x v="0"/>
    <x v="0"/>
    <x v="0"/>
    <x v="0"/>
    <x v="0"/>
    <x v="3"/>
    <x v="0"/>
  </r>
  <r>
    <x v="36"/>
    <x v="0"/>
    <x v="2"/>
    <x v="2"/>
    <x v="0"/>
    <x v="1"/>
    <x v="1"/>
    <x v="1"/>
    <x v="4"/>
    <x v="0"/>
    <x v="0"/>
    <x v="0"/>
    <x v="1"/>
    <x v="0"/>
    <x v="1"/>
    <x v="1"/>
    <x v="0"/>
    <x v="0"/>
    <x v="1"/>
    <x v="0"/>
    <x v="0"/>
    <x v="0"/>
    <x v="1"/>
    <x v="0"/>
    <x v="0"/>
    <x v="1"/>
    <x v="0"/>
    <x v="0"/>
    <x v="2"/>
    <x v="1"/>
    <x v="0"/>
    <x v="2"/>
    <x v="0"/>
    <x v="1"/>
  </r>
  <r>
    <x v="37"/>
    <x v="1"/>
    <x v="1"/>
    <x v="0"/>
    <x v="0"/>
    <x v="0"/>
    <x v="0"/>
    <x v="0"/>
    <x v="0"/>
    <x v="1"/>
    <x v="1"/>
    <x v="0"/>
    <x v="0"/>
    <x v="0"/>
    <x v="2"/>
    <x v="0"/>
    <x v="0"/>
    <x v="1"/>
    <x v="0"/>
    <x v="1"/>
    <x v="0"/>
    <x v="0"/>
    <x v="1"/>
    <x v="0"/>
    <x v="0"/>
    <x v="2"/>
    <x v="0"/>
    <x v="0"/>
    <x v="2"/>
    <x v="2"/>
    <x v="0"/>
    <x v="0"/>
    <x v="1"/>
    <x v="0"/>
  </r>
  <r>
    <x v="38"/>
    <x v="1"/>
    <x v="1"/>
    <x v="0"/>
    <x v="0"/>
    <x v="0"/>
    <x v="1"/>
    <x v="0"/>
    <x v="0"/>
    <x v="1"/>
    <x v="0"/>
    <x v="0"/>
    <x v="0"/>
    <x v="2"/>
    <x v="2"/>
    <x v="0"/>
    <x v="0"/>
    <x v="1"/>
    <x v="1"/>
    <x v="1"/>
    <x v="0"/>
    <x v="1"/>
    <x v="1"/>
    <x v="1"/>
    <x v="0"/>
    <x v="0"/>
    <x v="0"/>
    <x v="0"/>
    <x v="1"/>
    <x v="3"/>
    <x v="0"/>
    <x v="0"/>
    <x v="3"/>
    <x v="0"/>
  </r>
  <r>
    <x v="39"/>
    <x v="1"/>
    <x v="1"/>
    <x v="0"/>
    <x v="0"/>
    <x v="1"/>
    <x v="0"/>
    <x v="0"/>
    <x v="5"/>
    <x v="0"/>
    <x v="0"/>
    <x v="0"/>
    <x v="0"/>
    <x v="0"/>
    <x v="1"/>
    <x v="0"/>
    <x v="0"/>
    <x v="0"/>
    <x v="1"/>
    <x v="1"/>
    <x v="0"/>
    <x v="0"/>
    <x v="0"/>
    <x v="0"/>
    <x v="0"/>
    <x v="0"/>
    <x v="0"/>
    <x v="1"/>
    <x v="0"/>
    <x v="2"/>
    <x v="1"/>
    <x v="0"/>
    <x v="1"/>
    <x v="0"/>
  </r>
  <r>
    <x v="40"/>
    <x v="1"/>
    <x v="1"/>
    <x v="0"/>
    <x v="2"/>
    <x v="0"/>
    <x v="0"/>
    <x v="0"/>
    <x v="3"/>
    <x v="1"/>
    <x v="0"/>
    <x v="1"/>
    <x v="1"/>
    <x v="1"/>
    <x v="2"/>
    <x v="1"/>
    <x v="0"/>
    <x v="1"/>
    <x v="0"/>
    <x v="1"/>
    <x v="1"/>
    <x v="1"/>
    <x v="0"/>
    <x v="0"/>
    <x v="0"/>
    <x v="2"/>
    <x v="0"/>
    <x v="1"/>
    <x v="1"/>
    <x v="3"/>
    <x v="0"/>
    <x v="0"/>
    <x v="1"/>
    <x v="1"/>
  </r>
  <r>
    <x v="41"/>
    <x v="1"/>
    <x v="1"/>
    <x v="0"/>
    <x v="0"/>
    <x v="0"/>
    <x v="1"/>
    <x v="0"/>
    <x v="0"/>
    <x v="1"/>
    <x v="0"/>
    <x v="0"/>
    <x v="1"/>
    <x v="0"/>
    <x v="2"/>
    <x v="1"/>
    <x v="0"/>
    <x v="1"/>
    <x v="1"/>
    <x v="1"/>
    <x v="0"/>
    <x v="1"/>
    <x v="1"/>
    <x v="1"/>
    <x v="0"/>
    <x v="2"/>
    <x v="0"/>
    <x v="0"/>
    <x v="2"/>
    <x v="0"/>
    <x v="0"/>
    <x v="1"/>
    <x v="2"/>
    <x v="0"/>
  </r>
  <r>
    <x v="42"/>
    <x v="1"/>
    <x v="1"/>
    <x v="0"/>
    <x v="0"/>
    <x v="0"/>
    <x v="0"/>
    <x v="0"/>
    <x v="3"/>
    <x v="1"/>
    <x v="0"/>
    <x v="0"/>
    <x v="0"/>
    <x v="1"/>
    <x v="2"/>
    <x v="0"/>
    <x v="0"/>
    <x v="1"/>
    <x v="1"/>
    <x v="1"/>
    <x v="0"/>
    <x v="1"/>
    <x v="1"/>
    <x v="1"/>
    <x v="0"/>
    <x v="2"/>
    <x v="0"/>
    <x v="2"/>
    <x v="2"/>
    <x v="1"/>
    <x v="1"/>
    <x v="0"/>
    <x v="0"/>
    <x v="1"/>
  </r>
  <r>
    <x v="43"/>
    <x v="1"/>
    <x v="1"/>
    <x v="0"/>
    <x v="0"/>
    <x v="0"/>
    <x v="0"/>
    <x v="0"/>
    <x v="3"/>
    <x v="1"/>
    <x v="1"/>
    <x v="0"/>
    <x v="1"/>
    <x v="1"/>
    <x v="1"/>
    <x v="0"/>
    <x v="0"/>
    <x v="1"/>
    <x v="1"/>
    <x v="1"/>
    <x v="0"/>
    <x v="0"/>
    <x v="1"/>
    <x v="0"/>
    <x v="0"/>
    <x v="2"/>
    <x v="1"/>
    <x v="1"/>
    <x v="1"/>
    <x v="2"/>
    <x v="0"/>
    <x v="0"/>
    <x v="2"/>
    <x v="1"/>
  </r>
  <r>
    <x v="44"/>
    <x v="0"/>
    <x v="1"/>
    <x v="1"/>
    <x v="0"/>
    <x v="1"/>
    <x v="1"/>
    <x v="0"/>
    <x v="3"/>
    <x v="1"/>
    <x v="1"/>
    <x v="0"/>
    <x v="0"/>
    <x v="0"/>
    <x v="2"/>
    <x v="0"/>
    <x v="0"/>
    <x v="0"/>
    <x v="0"/>
    <x v="0"/>
    <x v="0"/>
    <x v="1"/>
    <x v="1"/>
    <x v="0"/>
    <x v="0"/>
    <x v="0"/>
    <x v="2"/>
    <x v="0"/>
    <x v="1"/>
    <x v="1"/>
    <x v="1"/>
    <x v="1"/>
    <x v="0"/>
    <x v="1"/>
  </r>
  <r>
    <x v="45"/>
    <x v="1"/>
    <x v="1"/>
    <x v="7"/>
    <x v="0"/>
    <x v="0"/>
    <x v="0"/>
    <x v="0"/>
    <x v="0"/>
    <x v="1"/>
    <x v="0"/>
    <x v="0"/>
    <x v="1"/>
    <x v="2"/>
    <x v="2"/>
    <x v="3"/>
    <x v="0"/>
    <x v="1"/>
    <x v="1"/>
    <x v="1"/>
    <x v="0"/>
    <x v="0"/>
    <x v="0"/>
    <x v="0"/>
    <x v="0"/>
    <x v="2"/>
    <x v="0"/>
    <x v="0"/>
    <x v="0"/>
    <x v="0"/>
    <x v="0"/>
    <x v="1"/>
    <x v="0"/>
    <x v="1"/>
  </r>
  <r>
    <x v="46"/>
    <x v="1"/>
    <x v="1"/>
    <x v="0"/>
    <x v="0"/>
    <x v="1"/>
    <x v="1"/>
    <x v="0"/>
    <x v="0"/>
    <x v="1"/>
    <x v="0"/>
    <x v="0"/>
    <x v="0"/>
    <x v="2"/>
    <x v="2"/>
    <x v="2"/>
    <x v="0"/>
    <x v="1"/>
    <x v="1"/>
    <x v="1"/>
    <x v="0"/>
    <x v="0"/>
    <x v="0"/>
    <x v="1"/>
    <x v="0"/>
    <x v="2"/>
    <x v="1"/>
    <x v="0"/>
    <x v="0"/>
    <x v="3"/>
    <x v="0"/>
    <x v="0"/>
    <x v="1"/>
    <x v="0"/>
  </r>
  <r>
    <x v="47"/>
    <x v="0"/>
    <x v="1"/>
    <x v="0"/>
    <x v="3"/>
    <x v="1"/>
    <x v="0"/>
    <x v="0"/>
    <x v="2"/>
    <x v="1"/>
    <x v="0"/>
    <x v="0"/>
    <x v="0"/>
    <x v="0"/>
    <x v="1"/>
    <x v="0"/>
    <x v="0"/>
    <x v="0"/>
    <x v="0"/>
    <x v="0"/>
    <x v="0"/>
    <x v="1"/>
    <x v="1"/>
    <x v="0"/>
    <x v="0"/>
    <x v="2"/>
    <x v="1"/>
    <x v="1"/>
    <x v="2"/>
    <x v="0"/>
    <x v="1"/>
    <x v="3"/>
    <x v="0"/>
    <x v="0"/>
  </r>
  <r>
    <x v="48"/>
    <x v="0"/>
    <x v="3"/>
    <x v="0"/>
    <x v="2"/>
    <x v="3"/>
    <x v="1"/>
    <x v="3"/>
    <x v="1"/>
    <x v="1"/>
    <x v="0"/>
    <x v="0"/>
    <x v="1"/>
    <x v="1"/>
    <x v="2"/>
    <x v="1"/>
    <x v="0"/>
    <x v="1"/>
    <x v="0"/>
    <x v="1"/>
    <x v="0"/>
    <x v="1"/>
    <x v="1"/>
    <x v="0"/>
    <x v="0"/>
    <x v="2"/>
    <x v="0"/>
    <x v="0"/>
    <x v="1"/>
    <x v="0"/>
    <x v="0"/>
    <x v="0"/>
    <x v="0"/>
    <x v="0"/>
  </r>
  <r>
    <x v="49"/>
    <x v="1"/>
    <x v="1"/>
    <x v="0"/>
    <x v="1"/>
    <x v="0"/>
    <x v="0"/>
    <x v="0"/>
    <x v="2"/>
    <x v="1"/>
    <x v="0"/>
    <x v="0"/>
    <x v="1"/>
    <x v="1"/>
    <x v="1"/>
    <x v="0"/>
    <x v="0"/>
    <x v="1"/>
    <x v="1"/>
    <x v="1"/>
    <x v="0"/>
    <x v="0"/>
    <x v="1"/>
    <x v="1"/>
    <x v="0"/>
    <x v="2"/>
    <x v="1"/>
    <x v="1"/>
    <x v="0"/>
    <x v="2"/>
    <x v="0"/>
    <x v="0"/>
    <x v="2"/>
    <x v="1"/>
  </r>
  <r>
    <x v="50"/>
    <x v="1"/>
    <x v="1"/>
    <x v="2"/>
    <x v="0"/>
    <x v="0"/>
    <x v="0"/>
    <x v="0"/>
    <x v="3"/>
    <x v="1"/>
    <x v="1"/>
    <x v="0"/>
    <x v="0"/>
    <x v="0"/>
    <x v="2"/>
    <x v="0"/>
    <x v="0"/>
    <x v="1"/>
    <x v="1"/>
    <x v="0"/>
    <x v="0"/>
    <x v="0"/>
    <x v="1"/>
    <x v="1"/>
    <x v="0"/>
    <x v="0"/>
    <x v="0"/>
    <x v="1"/>
    <x v="2"/>
    <x v="0"/>
    <x v="0"/>
    <x v="0"/>
    <x v="3"/>
    <x v="0"/>
  </r>
  <r>
    <x v="51"/>
    <x v="0"/>
    <x v="1"/>
    <x v="8"/>
    <x v="0"/>
    <x v="0"/>
    <x v="1"/>
    <x v="0"/>
    <x v="3"/>
    <x v="0"/>
    <x v="0"/>
    <x v="0"/>
    <x v="0"/>
    <x v="0"/>
    <x v="2"/>
    <x v="0"/>
    <x v="0"/>
    <x v="0"/>
    <x v="0"/>
    <x v="0"/>
    <x v="0"/>
    <x v="1"/>
    <x v="1"/>
    <x v="0"/>
    <x v="0"/>
    <x v="0"/>
    <x v="1"/>
    <x v="2"/>
    <x v="1"/>
    <x v="1"/>
    <x v="1"/>
    <x v="1"/>
    <x v="2"/>
    <x v="0"/>
  </r>
  <r>
    <x v="52"/>
    <x v="1"/>
    <x v="1"/>
    <x v="0"/>
    <x v="2"/>
    <x v="0"/>
    <x v="0"/>
    <x v="0"/>
    <x v="3"/>
    <x v="0"/>
    <x v="0"/>
    <x v="0"/>
    <x v="1"/>
    <x v="0"/>
    <x v="0"/>
    <x v="0"/>
    <x v="1"/>
    <x v="0"/>
    <x v="0"/>
    <x v="0"/>
    <x v="0"/>
    <x v="0"/>
    <x v="0"/>
    <x v="1"/>
    <x v="3"/>
    <x v="3"/>
    <x v="3"/>
    <x v="3"/>
    <x v="3"/>
    <x v="1"/>
    <x v="3"/>
    <x v="2"/>
    <x v="0"/>
    <x v="0"/>
  </r>
  <r>
    <x v="53"/>
    <x v="1"/>
    <x v="2"/>
    <x v="0"/>
    <x v="0"/>
    <x v="1"/>
    <x v="1"/>
    <x v="1"/>
    <x v="1"/>
    <x v="1"/>
    <x v="0"/>
    <x v="0"/>
    <x v="1"/>
    <x v="1"/>
    <x v="1"/>
    <x v="0"/>
    <x v="0"/>
    <x v="1"/>
    <x v="0"/>
    <x v="1"/>
    <x v="0"/>
    <x v="1"/>
    <x v="1"/>
    <x v="1"/>
    <x v="0"/>
    <x v="2"/>
    <x v="1"/>
    <x v="1"/>
    <x v="0"/>
    <x v="2"/>
    <x v="0"/>
    <x v="0"/>
    <x v="3"/>
    <x v="1"/>
  </r>
  <r>
    <x v="54"/>
    <x v="0"/>
    <x v="1"/>
    <x v="0"/>
    <x v="1"/>
    <x v="1"/>
    <x v="0"/>
    <x v="0"/>
    <x v="2"/>
    <x v="1"/>
    <x v="0"/>
    <x v="0"/>
    <x v="1"/>
    <x v="0"/>
    <x v="1"/>
    <x v="0"/>
    <x v="1"/>
    <x v="1"/>
    <x v="1"/>
    <x v="0"/>
    <x v="0"/>
    <x v="1"/>
    <x v="1"/>
    <x v="0"/>
    <x v="0"/>
    <x v="1"/>
    <x v="1"/>
    <x v="1"/>
    <x v="1"/>
    <x v="2"/>
    <x v="1"/>
    <x v="1"/>
    <x v="2"/>
    <x v="0"/>
  </r>
  <r>
    <x v="55"/>
    <x v="0"/>
    <x v="0"/>
    <x v="0"/>
    <x v="0"/>
    <x v="0"/>
    <x v="0"/>
    <x v="0"/>
    <x v="0"/>
    <x v="1"/>
    <x v="0"/>
    <x v="0"/>
    <x v="1"/>
    <x v="1"/>
    <x v="2"/>
    <x v="0"/>
    <x v="0"/>
    <x v="1"/>
    <x v="0"/>
    <x v="1"/>
    <x v="0"/>
    <x v="1"/>
    <x v="0"/>
    <x v="0"/>
    <x v="0"/>
    <x v="2"/>
    <x v="1"/>
    <x v="1"/>
    <x v="0"/>
    <x v="0"/>
    <x v="0"/>
    <x v="0"/>
    <x v="1"/>
    <x v="1"/>
  </r>
  <r>
    <x v="56"/>
    <x v="1"/>
    <x v="1"/>
    <x v="0"/>
    <x v="0"/>
    <x v="0"/>
    <x v="1"/>
    <x v="0"/>
    <x v="0"/>
    <x v="1"/>
    <x v="0"/>
    <x v="0"/>
    <x v="0"/>
    <x v="2"/>
    <x v="2"/>
    <x v="0"/>
    <x v="0"/>
    <x v="1"/>
    <x v="1"/>
    <x v="1"/>
    <x v="0"/>
    <x v="1"/>
    <x v="1"/>
    <x v="0"/>
    <x v="0"/>
    <x v="1"/>
    <x v="0"/>
    <x v="0"/>
    <x v="1"/>
    <x v="2"/>
    <x v="0"/>
    <x v="0"/>
    <x v="1"/>
    <x v="0"/>
  </r>
  <r>
    <x v="57"/>
    <x v="0"/>
    <x v="1"/>
    <x v="0"/>
    <x v="1"/>
    <x v="0"/>
    <x v="0"/>
    <x v="0"/>
    <x v="2"/>
    <x v="1"/>
    <x v="1"/>
    <x v="1"/>
    <x v="1"/>
    <x v="1"/>
    <x v="2"/>
    <x v="0"/>
    <x v="0"/>
    <x v="1"/>
    <x v="0"/>
    <x v="1"/>
    <x v="0"/>
    <x v="1"/>
    <x v="1"/>
    <x v="0"/>
    <x v="0"/>
    <x v="2"/>
    <x v="0"/>
    <x v="1"/>
    <x v="2"/>
    <x v="0"/>
    <x v="0"/>
    <x v="0"/>
    <x v="0"/>
    <x v="1"/>
  </r>
  <r>
    <x v="58"/>
    <x v="0"/>
    <x v="1"/>
    <x v="0"/>
    <x v="1"/>
    <x v="0"/>
    <x v="0"/>
    <x v="0"/>
    <x v="2"/>
    <x v="1"/>
    <x v="1"/>
    <x v="1"/>
    <x v="1"/>
    <x v="1"/>
    <x v="2"/>
    <x v="0"/>
    <x v="0"/>
    <x v="1"/>
    <x v="0"/>
    <x v="1"/>
    <x v="0"/>
    <x v="1"/>
    <x v="1"/>
    <x v="0"/>
    <x v="0"/>
    <x v="2"/>
    <x v="0"/>
    <x v="1"/>
    <x v="2"/>
    <x v="0"/>
    <x v="0"/>
    <x v="0"/>
    <x v="0"/>
    <x v="1"/>
  </r>
  <r>
    <x v="59"/>
    <x v="1"/>
    <x v="0"/>
    <x v="0"/>
    <x v="0"/>
    <x v="0"/>
    <x v="1"/>
    <x v="2"/>
    <x v="0"/>
    <x v="1"/>
    <x v="0"/>
    <x v="0"/>
    <x v="0"/>
    <x v="1"/>
    <x v="1"/>
    <x v="0"/>
    <x v="0"/>
    <x v="1"/>
    <x v="0"/>
    <x v="0"/>
    <x v="0"/>
    <x v="0"/>
    <x v="1"/>
    <x v="0"/>
    <x v="0"/>
    <x v="0"/>
    <x v="1"/>
    <x v="1"/>
    <x v="1"/>
    <x v="1"/>
    <x v="0"/>
    <x v="2"/>
    <x v="0"/>
    <x v="0"/>
  </r>
  <r>
    <x v="60"/>
    <x v="0"/>
    <x v="1"/>
    <x v="0"/>
    <x v="0"/>
    <x v="1"/>
    <x v="0"/>
    <x v="0"/>
    <x v="3"/>
    <x v="1"/>
    <x v="0"/>
    <x v="0"/>
    <x v="1"/>
    <x v="1"/>
    <x v="1"/>
    <x v="0"/>
    <x v="0"/>
    <x v="1"/>
    <x v="1"/>
    <x v="1"/>
    <x v="0"/>
    <x v="1"/>
    <x v="0"/>
    <x v="1"/>
    <x v="1"/>
    <x v="0"/>
    <x v="1"/>
    <x v="0"/>
    <x v="2"/>
    <x v="2"/>
    <x v="1"/>
    <x v="1"/>
    <x v="2"/>
    <x v="1"/>
  </r>
  <r>
    <x v="61"/>
    <x v="1"/>
    <x v="1"/>
    <x v="0"/>
    <x v="0"/>
    <x v="0"/>
    <x v="1"/>
    <x v="0"/>
    <x v="0"/>
    <x v="1"/>
    <x v="0"/>
    <x v="0"/>
    <x v="0"/>
    <x v="1"/>
    <x v="2"/>
    <x v="0"/>
    <x v="0"/>
    <x v="1"/>
    <x v="1"/>
    <x v="1"/>
    <x v="0"/>
    <x v="1"/>
    <x v="1"/>
    <x v="0"/>
    <x v="0"/>
    <x v="0"/>
    <x v="0"/>
    <x v="1"/>
    <x v="2"/>
    <x v="0"/>
    <x v="0"/>
    <x v="1"/>
    <x v="3"/>
    <x v="1"/>
  </r>
  <r>
    <x v="62"/>
    <x v="1"/>
    <x v="1"/>
    <x v="0"/>
    <x v="0"/>
    <x v="1"/>
    <x v="0"/>
    <x v="0"/>
    <x v="0"/>
    <x v="1"/>
    <x v="0"/>
    <x v="0"/>
    <x v="0"/>
    <x v="2"/>
    <x v="1"/>
    <x v="0"/>
    <x v="0"/>
    <x v="0"/>
    <x v="0"/>
    <x v="1"/>
    <x v="0"/>
    <x v="1"/>
    <x v="0"/>
    <x v="0"/>
    <x v="0"/>
    <x v="2"/>
    <x v="2"/>
    <x v="3"/>
    <x v="3"/>
    <x v="1"/>
    <x v="1"/>
    <x v="3"/>
    <x v="3"/>
    <x v="1"/>
  </r>
  <r>
    <x v="63"/>
    <x v="1"/>
    <x v="1"/>
    <x v="0"/>
    <x v="0"/>
    <x v="0"/>
    <x v="0"/>
    <x v="0"/>
    <x v="3"/>
    <x v="1"/>
    <x v="1"/>
    <x v="0"/>
    <x v="0"/>
    <x v="0"/>
    <x v="2"/>
    <x v="0"/>
    <x v="0"/>
    <x v="1"/>
    <x v="1"/>
    <x v="1"/>
    <x v="0"/>
    <x v="1"/>
    <x v="0"/>
    <x v="1"/>
    <x v="3"/>
    <x v="2"/>
    <x v="0"/>
    <x v="0"/>
    <x v="0"/>
    <x v="3"/>
    <x v="0"/>
    <x v="0"/>
    <x v="2"/>
    <x v="0"/>
  </r>
  <r>
    <x v="64"/>
    <x v="0"/>
    <x v="1"/>
    <x v="1"/>
    <x v="0"/>
    <x v="0"/>
    <x v="0"/>
    <x v="0"/>
    <x v="0"/>
    <x v="0"/>
    <x v="0"/>
    <x v="0"/>
    <x v="0"/>
    <x v="0"/>
    <x v="2"/>
    <x v="0"/>
    <x v="0"/>
    <x v="1"/>
    <x v="1"/>
    <x v="1"/>
    <x v="0"/>
    <x v="1"/>
    <x v="1"/>
    <x v="1"/>
    <x v="0"/>
    <x v="2"/>
    <x v="0"/>
    <x v="0"/>
    <x v="2"/>
    <x v="2"/>
    <x v="0"/>
    <x v="0"/>
    <x v="2"/>
    <x v="0"/>
  </r>
  <r>
    <x v="65"/>
    <x v="0"/>
    <x v="1"/>
    <x v="0"/>
    <x v="0"/>
    <x v="0"/>
    <x v="1"/>
    <x v="0"/>
    <x v="3"/>
    <x v="1"/>
    <x v="1"/>
    <x v="0"/>
    <x v="0"/>
    <x v="2"/>
    <x v="1"/>
    <x v="0"/>
    <x v="0"/>
    <x v="0"/>
    <x v="0"/>
    <x v="0"/>
    <x v="1"/>
    <x v="1"/>
    <x v="0"/>
    <x v="0"/>
    <x v="0"/>
    <x v="2"/>
    <x v="2"/>
    <x v="1"/>
    <x v="0"/>
    <x v="0"/>
    <x v="1"/>
    <x v="1"/>
    <x v="2"/>
    <x v="0"/>
  </r>
  <r>
    <x v="66"/>
    <x v="1"/>
    <x v="2"/>
    <x v="0"/>
    <x v="0"/>
    <x v="0"/>
    <x v="1"/>
    <x v="3"/>
    <x v="1"/>
    <x v="1"/>
    <x v="0"/>
    <x v="0"/>
    <x v="0"/>
    <x v="1"/>
    <x v="1"/>
    <x v="0"/>
    <x v="0"/>
    <x v="0"/>
    <x v="1"/>
    <x v="0"/>
    <x v="0"/>
    <x v="1"/>
    <x v="1"/>
    <x v="0"/>
    <x v="0"/>
    <x v="0"/>
    <x v="0"/>
    <x v="0"/>
    <x v="2"/>
    <x v="2"/>
    <x v="0"/>
    <x v="3"/>
    <x v="3"/>
    <x v="0"/>
  </r>
  <r>
    <x v="67"/>
    <x v="1"/>
    <x v="1"/>
    <x v="0"/>
    <x v="0"/>
    <x v="0"/>
    <x v="1"/>
    <x v="0"/>
    <x v="0"/>
    <x v="1"/>
    <x v="0"/>
    <x v="0"/>
    <x v="0"/>
    <x v="1"/>
    <x v="1"/>
    <x v="0"/>
    <x v="0"/>
    <x v="0"/>
    <x v="0"/>
    <x v="0"/>
    <x v="1"/>
    <x v="1"/>
    <x v="1"/>
    <x v="0"/>
    <x v="0"/>
    <x v="2"/>
    <x v="0"/>
    <x v="0"/>
    <x v="0"/>
    <x v="3"/>
    <x v="0"/>
    <x v="0"/>
    <x v="0"/>
    <x v="0"/>
  </r>
  <r>
    <x v="68"/>
    <x v="0"/>
    <x v="1"/>
    <x v="1"/>
    <x v="0"/>
    <x v="0"/>
    <x v="1"/>
    <x v="0"/>
    <x v="0"/>
    <x v="1"/>
    <x v="0"/>
    <x v="0"/>
    <x v="1"/>
    <x v="0"/>
    <x v="2"/>
    <x v="0"/>
    <x v="0"/>
    <x v="1"/>
    <x v="1"/>
    <x v="1"/>
    <x v="0"/>
    <x v="1"/>
    <x v="1"/>
    <x v="1"/>
    <x v="0"/>
    <x v="0"/>
    <x v="1"/>
    <x v="1"/>
    <x v="1"/>
    <x v="0"/>
    <x v="0"/>
    <x v="0"/>
    <x v="0"/>
    <x v="0"/>
  </r>
  <r>
    <x v="69"/>
    <x v="0"/>
    <x v="1"/>
    <x v="0"/>
    <x v="0"/>
    <x v="0"/>
    <x v="1"/>
    <x v="0"/>
    <x v="3"/>
    <x v="1"/>
    <x v="1"/>
    <x v="0"/>
    <x v="0"/>
    <x v="2"/>
    <x v="1"/>
    <x v="0"/>
    <x v="0"/>
    <x v="0"/>
    <x v="0"/>
    <x v="0"/>
    <x v="1"/>
    <x v="1"/>
    <x v="0"/>
    <x v="0"/>
    <x v="0"/>
    <x v="2"/>
    <x v="2"/>
    <x v="1"/>
    <x v="0"/>
    <x v="0"/>
    <x v="1"/>
    <x v="1"/>
    <x v="2"/>
    <x v="0"/>
  </r>
  <r>
    <x v="70"/>
    <x v="1"/>
    <x v="2"/>
    <x v="0"/>
    <x v="0"/>
    <x v="0"/>
    <x v="1"/>
    <x v="0"/>
    <x v="0"/>
    <x v="1"/>
    <x v="0"/>
    <x v="0"/>
    <x v="0"/>
    <x v="2"/>
    <x v="1"/>
    <x v="0"/>
    <x v="0"/>
    <x v="1"/>
    <x v="1"/>
    <x v="1"/>
    <x v="0"/>
    <x v="1"/>
    <x v="1"/>
    <x v="0"/>
    <x v="1"/>
    <x v="0"/>
    <x v="1"/>
    <x v="1"/>
    <x v="2"/>
    <x v="0"/>
    <x v="1"/>
    <x v="1"/>
    <x v="3"/>
    <x v="0"/>
  </r>
  <r>
    <x v="71"/>
    <x v="0"/>
    <x v="1"/>
    <x v="6"/>
    <x v="0"/>
    <x v="0"/>
    <x v="0"/>
    <x v="0"/>
    <x v="0"/>
    <x v="1"/>
    <x v="1"/>
    <x v="0"/>
    <x v="0"/>
    <x v="2"/>
    <x v="2"/>
    <x v="0"/>
    <x v="0"/>
    <x v="1"/>
    <x v="0"/>
    <x v="0"/>
    <x v="0"/>
    <x v="0"/>
    <x v="1"/>
    <x v="1"/>
    <x v="0"/>
    <x v="0"/>
    <x v="0"/>
    <x v="1"/>
    <x v="1"/>
    <x v="0"/>
    <x v="0"/>
    <x v="1"/>
    <x v="3"/>
    <x v="1"/>
  </r>
  <r>
    <x v="72"/>
    <x v="1"/>
    <x v="1"/>
    <x v="0"/>
    <x v="1"/>
    <x v="0"/>
    <x v="0"/>
    <x v="0"/>
    <x v="2"/>
    <x v="1"/>
    <x v="0"/>
    <x v="0"/>
    <x v="1"/>
    <x v="1"/>
    <x v="1"/>
    <x v="0"/>
    <x v="0"/>
    <x v="1"/>
    <x v="1"/>
    <x v="1"/>
    <x v="0"/>
    <x v="1"/>
    <x v="1"/>
    <x v="0"/>
    <x v="0"/>
    <x v="1"/>
    <x v="0"/>
    <x v="0"/>
    <x v="1"/>
    <x v="1"/>
    <x v="0"/>
    <x v="0"/>
    <x v="0"/>
    <x v="1"/>
  </r>
  <r>
    <x v="73"/>
    <x v="1"/>
    <x v="0"/>
    <x v="0"/>
    <x v="0"/>
    <x v="1"/>
    <x v="1"/>
    <x v="2"/>
    <x v="0"/>
    <x v="1"/>
    <x v="0"/>
    <x v="0"/>
    <x v="1"/>
    <x v="1"/>
    <x v="2"/>
    <x v="0"/>
    <x v="0"/>
    <x v="1"/>
    <x v="1"/>
    <x v="1"/>
    <x v="0"/>
    <x v="1"/>
    <x v="1"/>
    <x v="1"/>
    <x v="0"/>
    <x v="2"/>
    <x v="0"/>
    <x v="0"/>
    <x v="0"/>
    <x v="0"/>
    <x v="0"/>
    <x v="0"/>
    <x v="2"/>
    <x v="1"/>
  </r>
  <r>
    <x v="74"/>
    <x v="0"/>
    <x v="1"/>
    <x v="6"/>
    <x v="0"/>
    <x v="0"/>
    <x v="0"/>
    <x v="0"/>
    <x v="0"/>
    <x v="1"/>
    <x v="1"/>
    <x v="0"/>
    <x v="0"/>
    <x v="2"/>
    <x v="2"/>
    <x v="0"/>
    <x v="0"/>
    <x v="1"/>
    <x v="0"/>
    <x v="0"/>
    <x v="0"/>
    <x v="0"/>
    <x v="1"/>
    <x v="1"/>
    <x v="0"/>
    <x v="0"/>
    <x v="0"/>
    <x v="1"/>
    <x v="1"/>
    <x v="0"/>
    <x v="0"/>
    <x v="1"/>
    <x v="3"/>
    <x v="1"/>
  </r>
  <r>
    <x v="75"/>
    <x v="1"/>
    <x v="1"/>
    <x v="0"/>
    <x v="1"/>
    <x v="0"/>
    <x v="0"/>
    <x v="0"/>
    <x v="2"/>
    <x v="1"/>
    <x v="0"/>
    <x v="0"/>
    <x v="1"/>
    <x v="1"/>
    <x v="1"/>
    <x v="0"/>
    <x v="0"/>
    <x v="1"/>
    <x v="1"/>
    <x v="1"/>
    <x v="0"/>
    <x v="1"/>
    <x v="1"/>
    <x v="0"/>
    <x v="0"/>
    <x v="1"/>
    <x v="0"/>
    <x v="0"/>
    <x v="1"/>
    <x v="1"/>
    <x v="0"/>
    <x v="0"/>
    <x v="0"/>
    <x v="1"/>
  </r>
  <r>
    <x v="76"/>
    <x v="0"/>
    <x v="1"/>
    <x v="0"/>
    <x v="0"/>
    <x v="0"/>
    <x v="1"/>
    <x v="0"/>
    <x v="0"/>
    <x v="0"/>
    <x v="1"/>
    <x v="0"/>
    <x v="1"/>
    <x v="0"/>
    <x v="0"/>
    <x v="0"/>
    <x v="0"/>
    <x v="1"/>
    <x v="1"/>
    <x v="1"/>
    <x v="0"/>
    <x v="0"/>
    <x v="1"/>
    <x v="1"/>
    <x v="0"/>
    <x v="2"/>
    <x v="0"/>
    <x v="1"/>
    <x v="2"/>
    <x v="0"/>
    <x v="0"/>
    <x v="0"/>
    <x v="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8"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2000000}" name="PivotTable27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250:B253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axis="axisRow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3"/>
  </rowFields>
  <rowItems count="3">
    <i>
      <x/>
    </i>
    <i>
      <x v="1"/>
    </i>
    <i t="grand">
      <x/>
    </i>
  </rowItems>
  <colItems count="1">
    <i/>
  </colItems>
  <dataFields count="1">
    <dataField name="Count of Use biometrics for all identifications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E000000}" name="PivotTable5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20:B23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axis="axisRow" dataField="1"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compact="0" showAll="0">
      <items count="7">
        <item x="0"/>
        <item x="4"/>
        <item x="3"/>
        <item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3000000}" name="PivotTable28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265:B270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axis="axisRow" dataField="1"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hecking account balance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14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139:B142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axis="axisRow" dataField="1"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Internet banking through websites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9000000}" name="PivotTable34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07:B312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dataField="1"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3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aying bills" fld="3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A000000}" name="PivotTable35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14:B319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dataField="1"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3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ransaction alerts/ account notifications" fld="3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1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116:B123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axis="axisRow" dataField="1" compact="0" showAll="0">
      <items count="7">
        <item x="0"/>
        <item x="4"/>
        <item x="3"/>
        <item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Monthly Income" fld="8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F000000}" name="PivotTable24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235:B238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axis="axisRow" dataField="1"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Count of Simple interfaces and user friendliness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21000000}" name="PivotTable8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68:B73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axis="axisRow" dataField="1"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compact="0" showAll="0">
      <items count="7">
        <item x="0"/>
        <item x="4"/>
        <item x="3"/>
        <item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Highest education level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E000000}" name="PivotTable23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226:B229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axis="axisRow" dataField="1"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9"/>
  </rowFields>
  <rowItems count="3">
    <i>
      <x/>
    </i>
    <i>
      <x v="1"/>
    </i>
    <i t="grand">
      <x/>
    </i>
  </rowItems>
  <colItems count="1">
    <i/>
  </colItems>
  <dataFields count="1">
    <dataField name="Count of Easier transaction history requests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8:B13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axis="axisRow" dataField="1"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compact="0" showAll="0">
      <items count="7">
        <item x="0"/>
        <item x="4"/>
        <item x="3"/>
        <item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g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C000000}" name="PivotTable37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34:B337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dataField="1" compact="0" showAll="0">
      <items count="3">
        <item n="no" x="0"/>
        <item n="yes" x="1"/>
        <item t="default"/>
      </items>
    </pivotField>
  </pivotFields>
  <rowFields count="1">
    <field x="33"/>
  </rowFields>
  <rowItems count="3">
    <i>
      <x/>
    </i>
    <i>
      <x v="1"/>
    </i>
    <i t="grand">
      <x/>
    </i>
  </rowItems>
  <colItems count="1">
    <i/>
  </colItems>
  <dataFields count="1">
    <dataField name="Count of Did covid-19 pandemic affect how you used mobile backing app(s) before" fld="3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6000000}" name="PivotTable31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286:B291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dataField="1"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ccount and transaction security" fld="2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D000000}" name="PivotTable4" cacheId="26" applyNumberFormats="0" applyBorderFormats="0" applyFontFormats="0" applyPatternFormats="0" applyAlignmentFormats="0" applyWidthHeightFormats="1" dataCaption="Values" updatedVersion="5" minRefreshableVersion="3" showDrill="0" showDataTips="0" useAutoFormatting="1" createdVersion="5" indent="0" showHeaders="0" compact="0" outline="1" outlineData="1" compactData="0" multipleFieldFilters="0" chartFormat="16">
  <location ref="A3:F4" firstHeaderRow="0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axis="axisCol" dataField="1" compact="0" showAll="0" sortType="ascending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compact="0" showAll="0">
      <items count="7">
        <item x="0"/>
        <item x="4"/>
        <item x="3"/>
        <item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ge" fld="2" subtotal="count" showDataAs="percentOfTotal" baseField="0" baseItem="0" numFmtId="10"/>
  </dataFields>
  <formats count="8">
    <format dxfId="25">
      <pivotArea collapsedLevelsAreSubtotals="1" fieldPosition="0">
        <references count="1">
          <reference field="2" count="1" selected="0">
            <x v="0"/>
          </reference>
        </references>
      </pivotArea>
    </format>
    <format dxfId="24">
      <pivotArea collapsedLevelsAreSubtotals="1" fieldPosition="0">
        <references count="1">
          <reference field="2" count="1" selected="0">
            <x v="1"/>
          </reference>
        </references>
      </pivotArea>
    </format>
    <format dxfId="23">
      <pivotArea collapsedLevelsAreSubtotals="1" fieldPosition="0">
        <references count="1">
          <reference field="2" count="1" selected="0">
            <x v="2"/>
          </reference>
        </references>
      </pivotArea>
    </format>
    <format dxfId="22">
      <pivotArea collapsedLevelsAreSubtotals="1" fieldPosition="0">
        <references count="1">
          <reference field="2" count="1" selected="0">
            <x v="3"/>
          </reference>
        </references>
      </pivotArea>
    </format>
    <format dxfId="21">
      <pivotArea collapsedLevelsAreSubtotals="1" fieldPosition="0">
        <references count="1">
          <reference field="2" count="1" selected="0">
            <x v="0"/>
          </reference>
        </references>
      </pivotArea>
    </format>
    <format dxfId="20">
      <pivotArea collapsedLevelsAreSubtotals="1" fieldPosition="0">
        <references count="1">
          <reference field="2" count="1" selected="0">
            <x v="1"/>
          </reference>
        </references>
      </pivotArea>
    </format>
    <format dxfId="19">
      <pivotArea collapsedLevelsAreSubtotals="1" fieldPosition="0">
        <references count="1">
          <reference field="2" count="1" selected="0">
            <x v="2"/>
          </reference>
        </references>
      </pivotArea>
    </format>
    <format dxfId="18">
      <pivotArea collapsedLevelsAreSubtotals="1" fieldPosition="0">
        <references count="1">
          <reference field="2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B000000}" name="PivotTable36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21:B326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dataField="1"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oan/ fixed deposit facilities" fld="3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8000000}" name="PivotTable18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176:B181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dataField="1"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How frequently do you use mobile banking app(s) to access your accounts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0000000}" name="PivotTable25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240:B243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axis="axisRow" dataField="1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1"/>
  </rowFields>
  <rowItems count="3">
    <i>
      <x/>
    </i>
    <i>
      <x v="1"/>
    </i>
    <i t="grand">
      <x/>
    </i>
  </rowItems>
  <colItems count="1">
    <i/>
  </colItems>
  <dataFields count="1">
    <dataField name="Count of Easier third party account transactions" fld="2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7000000}" name="PivotTable32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293:B298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dataField="1"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hanging password" fld="2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15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144:B147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axis="axisRow" dataField="1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Text banking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4000000}" name="PivotTable29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272:B277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dataField="1"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Viewing transaction history" fld="2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13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133:B136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axis="axisRow" dataField="1"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Mobile banking apps using a smart phon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A000000}" name="PivotTable2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25:D27" firstHeaderRow="1" firstDataRow="2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compact="0" showAll="0">
      <items count="7">
        <item x="0"/>
        <item x="4"/>
        <item x="3"/>
        <item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Items count="1">
    <i/>
  </rowItems>
  <colFields count="1">
    <field x="1"/>
  </colFields>
  <colItems count="3">
    <i>
      <x/>
    </i>
    <i>
      <x v="1"/>
    </i>
    <i t="grand">
      <x/>
    </i>
  </colItems>
  <dataFields count="1">
    <dataField name="Count of Gender" fld="1" subtotal="count" showDataAs="percentOfTotal" baseField="0" baseItem="0" numFmtId="10"/>
  </dataFields>
  <formats count="8">
    <format dxfId="33">
      <pivotArea collapsedLevelsAreSubtotals="1" fieldPosition="0">
        <references count="1">
          <reference field="1" count="1" selected="0">
            <x v="0"/>
          </reference>
        </references>
      </pivotArea>
    </format>
    <format dxfId="32">
      <pivotArea collapsedLevelsAreSubtotals="1" fieldPosition="0">
        <references count="1">
          <reference field="1" count="1" selected="0">
            <x v="1"/>
          </reference>
        </references>
      </pivotArea>
    </format>
    <format dxfId="31">
      <pivotArea collapsedLevelsAreSubtotals="1" fieldPosition="0">
        <references count="1">
          <reference field="1" count="1" selected="0">
            <x v="0"/>
          </reference>
        </references>
      </pivotArea>
    </format>
    <format dxfId="30">
      <pivotArea collapsedLevelsAreSubtotals="1" fieldPosition="0">
        <references count="1">
          <reference field="1" count="1" selected="0">
            <x v="1"/>
          </reference>
        </references>
      </pivotArea>
    </format>
    <format dxfId="29">
      <pivotArea collapsedLevelsAreSubtotals="1" fieldPosition="0">
        <references count="1">
          <reference field="1" count="1" selected="0">
            <x v="0"/>
          </reference>
        </references>
      </pivotArea>
    </format>
    <format dxfId="28">
      <pivotArea collapsedLevelsAreSubtotals="1" fieldPosition="0">
        <references count="1">
          <reference field="1" count="1" selected="0">
            <x v="1"/>
          </reference>
        </references>
      </pivotArea>
    </format>
    <format dxfId="27">
      <pivotArea collapsedLevelsAreSubtotals="1" fieldPosition="0">
        <references count="1">
          <reference field="1" count="1" selected="0">
            <x v="0"/>
          </reference>
        </references>
      </pivotArea>
    </format>
    <format dxfId="26">
      <pivotArea collapsedLevelsAreSubtotals="1" fieldPosition="0">
        <references count="1">
          <reference field="1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27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100:B106" firstHeaderRow="1" firstDataRow="1" firstDataCol="1"/>
  <pivotFields count="1">
    <pivotField axis="axisRow" dataField="1" compact="0" showAll="0">
      <items count="6">
        <item x="2"/>
        <item x="1"/>
        <item x="0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umber of children" fld="0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D000000}" name="PivotTable22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221:B224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axis="axisRow" dataField="1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8"/>
  </rowFields>
  <rowItems count="3">
    <i>
      <x/>
    </i>
    <i>
      <x v="1"/>
    </i>
    <i t="grand">
      <x/>
    </i>
  </rowItems>
  <colItems count="1">
    <i/>
  </colItems>
  <dataFields count="1">
    <dataField name="Count of Secure transactions between accounts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22000000}" name="PivotTable9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85:B88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axis="axisRow" dataField="1"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compact="0" showAll="0">
      <items count="7">
        <item x="0"/>
        <item x="4"/>
        <item x="3"/>
        <item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Marital statu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9000000}" name="PivotTable19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193:B198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axis="axisRow" dataField="1"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How frequently do you visit the bank in person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1000000}" name="PivotTable26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245:B248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axis="axisRow" dataField="1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2"/>
  </rowFields>
  <rowItems count="3">
    <i>
      <x/>
    </i>
    <i>
      <x v="1"/>
    </i>
    <i t="grand">
      <x/>
    </i>
  </rowItems>
  <colItems count="1">
    <i/>
  </colItems>
  <dataFields count="1">
    <dataField name="Count of Faster and more secured transactions" fld="2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8000000}" name="PivotTable33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00:B305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dataField="1"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ontacting bank agents to assist" fld="2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16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150:B153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axis="axisRow" dataField="1"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Visit the bank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B000000}" name="PivotTable20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210:B213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axis="axisRow" dataField="1"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Count of Easier access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5000000}" name="PivotTable30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279:B284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dataField="1"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ransferring money between accounts" fld="2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F000000}" name="PivotTable6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4:B44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axis="axisRow" dataField="1"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compact="0" showAll="0">
      <items count="7">
        <item x="0"/>
        <item x="4"/>
        <item x="3"/>
        <item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Cit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20000000}" name="PivotTable7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51:B56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axis="axisRow" dataField="1"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compact="0" showAll="0">
      <items count="7">
        <item x="0"/>
        <item x="4"/>
        <item x="3"/>
        <item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emen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17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165:B169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axis="axisRow" dataField="1"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ow many mobile banking applications do you use:" fld="1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C000000}" name="PivotTable21" cacheId="2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216:B219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axis="axisRow" dataField="1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Count of Can do bill/credit card payment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H78" totalsRowShown="0">
  <autoFilter ref="A1:AH78" xr:uid="{00000000-0009-0000-0100-000001000000}"/>
  <tableColumns count="34">
    <tableColumn id="1" xr3:uid="{00000000-0010-0000-0000-000001000000}" name="Number" dataDxfId="67"/>
    <tableColumn id="2" xr3:uid="{00000000-0010-0000-0000-000002000000}" name="Gender" dataDxfId="66">
      <calculatedColumnFormula>respose!B2</calculatedColumnFormula>
    </tableColumn>
    <tableColumn id="3" xr3:uid="{00000000-0010-0000-0000-000003000000}" name="Age" dataDxfId="65">
      <calculatedColumnFormula>respose!C2</calculatedColumnFormula>
    </tableColumn>
    <tableColumn id="4" xr3:uid="{00000000-0010-0000-0000-000004000000}" name="City" dataDxfId="64">
      <calculatedColumnFormula>respose!D2</calculatedColumnFormula>
    </tableColumn>
    <tableColumn id="5" xr3:uid="{00000000-0010-0000-0000-000005000000}" name="Employement" dataDxfId="63">
      <calculatedColumnFormula>respose!E2</calculatedColumnFormula>
    </tableColumn>
    <tableColumn id="6" xr3:uid="{00000000-0010-0000-0000-000006000000}" name="Highest education level" dataDxfId="62">
      <calculatedColumnFormula>respose!F2</calculatedColumnFormula>
    </tableColumn>
    <tableColumn id="7" xr3:uid="{00000000-0010-0000-0000-000007000000}" name="Marital status" dataDxfId="61">
      <calculatedColumnFormula>respose!G2</calculatedColumnFormula>
    </tableColumn>
    <tableColumn id="8" xr3:uid="{00000000-0010-0000-0000-000008000000}" name="Number of children" dataDxfId="60">
      <calculatedColumnFormula>respose!H2</calculatedColumnFormula>
    </tableColumn>
    <tableColumn id="9" xr3:uid="{00000000-0010-0000-0000-000009000000}" name="Monthly Income" dataDxfId="59">
      <calculatedColumnFormula>respose!I2</calculatedColumnFormula>
    </tableColumn>
    <tableColumn id="10" xr3:uid="{00000000-0010-0000-0000-00000A000000}" name="Mobile banking apps using a smart phone" dataDxfId="58">
      <calculatedColumnFormula>IF(ISNUMBER(SEARCH("Mobile",respose!J2)),1,0)</calculatedColumnFormula>
    </tableColumn>
    <tableColumn id="11" xr3:uid="{00000000-0010-0000-0000-00000B000000}" name="Internet banking through websites" dataDxfId="57">
      <calculatedColumnFormula>IF(ISNUMBER(SEARCH("Internet banking through websites",respose!J2)),1,0)</calculatedColumnFormula>
    </tableColumn>
    <tableColumn id="12" xr3:uid="{00000000-0010-0000-0000-00000C000000}" name="Text banking" dataDxfId="56">
      <calculatedColumnFormula>IF(ISNUMBER(SEARCH("Text",respose!J2)),1,0)</calculatedColumnFormula>
    </tableColumn>
    <tableColumn id="13" xr3:uid="{00000000-0010-0000-0000-00000D000000}" name="Visit the bank" dataDxfId="55">
      <calculatedColumnFormula>IF(ISNUMBER(SEARCH("Visit",respose!J2)),1,0)</calculatedColumnFormula>
    </tableColumn>
    <tableColumn id="14" xr3:uid="{00000000-0010-0000-0000-00000E000000}" name="How many mobile banking applications do you use:" dataDxfId="54">
      <calculatedColumnFormula>respose!K2</calculatedColumnFormula>
    </tableColumn>
    <tableColumn id="15" xr3:uid="{00000000-0010-0000-0000-00000F000000}" name="How frequently do you use mobile banking app(s) to access your accounts" dataDxfId="53">
      <calculatedColumnFormula>IF(respose!L2=symbols!$A$3,symbols!$B$3,IF(respose!L2=symbols!$A$4,symbols!$B$4,IF(respose!L2=symbols!$A$5,symbols!$B$5,IF(respose!L2=symbols!$A$6,symbols!$B$6))))</calculatedColumnFormula>
    </tableColumn>
    <tableColumn id="16" xr3:uid="{00000000-0010-0000-0000-000010000000}" name="How frequently do you visit the bank in person" dataDxfId="52">
      <calculatedColumnFormula>IF(respose!M2=symbols!$A$3,symbols!$B$3,IF(respose!M2=symbols!$A$4,symbols!$B$4,IF(respose!M2=symbols!$A$5,symbols!$B$5,IF(respose!M2=symbols!$A$6,symbols!$B$6))))</calculatedColumnFormula>
    </tableColumn>
    <tableColumn id="17" xr3:uid="{00000000-0010-0000-0000-000011000000}" name="Easier access" dataDxfId="51">
      <calculatedColumnFormula>IF(ISNUMBER(SEARCH("Easier access",respose!N2)),1,0)</calculatedColumnFormula>
    </tableColumn>
    <tableColumn id="18" xr3:uid="{00000000-0010-0000-0000-000012000000}" name="Can do bill/credit card payments" dataDxfId="50">
      <calculatedColumnFormula>IF(ISNUMBER(SEARCH("credit",respose!N2)),1,0)</calculatedColumnFormula>
    </tableColumn>
    <tableColumn id="19" xr3:uid="{00000000-0010-0000-0000-000013000000}" name="Secure transactions between accounts" dataDxfId="49">
      <calculatedColumnFormula>IF(ISNUMBER(SEARCH("secure",respose!N2)),1,0)</calculatedColumnFormula>
    </tableColumn>
    <tableColumn id="20" xr3:uid="{00000000-0010-0000-0000-000014000000}" name="Easier transaction history requests" dataDxfId="48">
      <calculatedColumnFormula>IF(ISNUMBER(SEARCH("history",respose!N2)),1,0)</calculatedColumnFormula>
    </tableColumn>
    <tableColumn id="21" xr3:uid="{00000000-0010-0000-0000-000015000000}" name="Simple interfaces and user friendliness" dataDxfId="47">
      <calculatedColumnFormula>IF(ISNUMBER(SEARCH("Simple",respose!O2)),1,0)</calculatedColumnFormula>
    </tableColumn>
    <tableColumn id="22" xr3:uid="{00000000-0010-0000-0000-000016000000}" name="Easier third party account transactions" dataDxfId="46">
      <calculatedColumnFormula>IF(ISNUMBER(SEARCH("third",respose!O2)),1,0)</calculatedColumnFormula>
    </tableColumn>
    <tableColumn id="23" xr3:uid="{00000000-0010-0000-0000-000017000000}" name="Faster and more secured transactions" dataDxfId="45">
      <calculatedColumnFormula>IF(ISNUMBER(SEARCH("Faster",respose!O2)),1,0)</calculatedColumnFormula>
    </tableColumn>
    <tableColumn id="24" xr3:uid="{00000000-0010-0000-0000-000018000000}" name="Use biometrics for all identifications" dataDxfId="44">
      <calculatedColumnFormula>IF(ISNUMBER(SEARCH("biometrics",respose!O2)),1,0)</calculatedColumnFormula>
    </tableColumn>
    <tableColumn id="25" xr3:uid="{00000000-0010-0000-0000-000019000000}" name="Checking account balance" dataDxfId="43">
      <calculatedColumnFormula>IF(respose!P2=symbols!$A$14,symbols!$B$14,IF(respose!P2=symbols!$A$12,symbols!$B$12,IF(respose!P2=symbols!$A$13,symbols!$B$13,IF(respose!P2=symbols!$A$11,symbols!$B$11))))</calculatedColumnFormula>
    </tableColumn>
    <tableColumn id="26" xr3:uid="{00000000-0010-0000-0000-00001A000000}" name="Viewing transaction history" dataDxfId="42">
      <calculatedColumnFormula>IF(respose!Q2=symbols!$A$14,symbols!$B$14,IF(respose!Q2=symbols!$A$12,symbols!$B$12,IF(respose!Q2=symbols!$A$13,symbols!$B$13,IF(respose!Q2=symbols!$A$11,symbols!$B$11))))</calculatedColumnFormula>
    </tableColumn>
    <tableColumn id="27" xr3:uid="{00000000-0010-0000-0000-00001B000000}" name="Transferring money between accounts" dataDxfId="41">
      <calculatedColumnFormula>IF(respose!R2=symbols!$A$14,symbols!$B$14,IF(respose!R2=symbols!$A$12,symbols!$B$12,IF(respose!R2=symbols!$A$13,symbols!$B$13,IF(respose!R2=symbols!$A$11,symbols!$B$11))))</calculatedColumnFormula>
    </tableColumn>
    <tableColumn id="28" xr3:uid="{00000000-0010-0000-0000-00001C000000}" name="Account and transaction security" dataDxfId="40">
      <calculatedColumnFormula>IF(respose!S2=symbols!$A$14,symbols!$B$14,IF(respose!S2=symbols!$A$12,symbols!$B$12,IF(respose!S2=symbols!$A$13,symbols!$B$13,IF(respose!S2=symbols!$A$11,symbols!$B$11))))</calculatedColumnFormula>
    </tableColumn>
    <tableColumn id="29" xr3:uid="{00000000-0010-0000-0000-00001D000000}" name="Changing password" dataDxfId="39">
      <calculatedColumnFormula>IF(respose!T2=symbols!$A$14,symbols!$B$14,IF(respose!T2=symbols!$A$12,symbols!$B$12,IF(respose!T2=symbols!$A$13,symbols!$B$13,IF(respose!T2=symbols!$A$11,symbols!$B$11))))</calculatedColumnFormula>
    </tableColumn>
    <tableColumn id="30" xr3:uid="{00000000-0010-0000-0000-00001E000000}" name="Contacting bank agents to assist" dataDxfId="38">
      <calculatedColumnFormula>IF(respose!U2=symbols!$A$14,symbols!$B$14,IF(respose!U2=symbols!$A$12,symbols!$B$12,IF(respose!U2=symbols!$A$13,symbols!$B$13,IF(respose!U2=symbols!$A$11,symbols!$B$11))))</calculatedColumnFormula>
    </tableColumn>
    <tableColumn id="31" xr3:uid="{00000000-0010-0000-0000-00001F000000}" name="Paying bills" dataDxfId="37">
      <calculatedColumnFormula>IF(respose!V2=symbols!$A$14,symbols!$B$14,IF(respose!V2=symbols!$A$12,symbols!$B$12,IF(respose!V2=symbols!$A$13,symbols!$B$13,IF(respose!V2=symbols!$A$11,symbols!$B$11))))</calculatedColumnFormula>
    </tableColumn>
    <tableColumn id="32" xr3:uid="{00000000-0010-0000-0000-000020000000}" name="Transaction alerts/ account notifications" dataDxfId="36">
      <calculatedColumnFormula>IF(respose!W2=symbols!$A$14,symbols!$B$14,IF(respose!W2=symbols!$A$12,symbols!$B$12,IF(respose!W2=symbols!$A$13,symbols!$B$13,IF(respose!W2=symbols!$A$11,symbols!$B$11))))</calculatedColumnFormula>
    </tableColumn>
    <tableColumn id="33" xr3:uid="{00000000-0010-0000-0000-000021000000}" name="Loan/ fixed deposit facilities" dataDxfId="35">
      <calculatedColumnFormula>IF(respose!X2=symbols!$A$14,symbols!$B$14,IF(respose!X2=symbols!$A$12,symbols!$B$12,IF(respose!X2=symbols!$A$13,symbols!$B$13,IF(respose!X2=symbols!$A$11,symbols!$B$11))))</calculatedColumnFormula>
    </tableColumn>
    <tableColumn id="34" xr3:uid="{00000000-0010-0000-0000-000022000000}" name="Did covid-19 pandemic affect how you used mobile backing app(s) before" dataDxfId="34">
      <calculatedColumnFormula>IF(respose!Y2=symbols!$A$16,symbols!$B$16,symbols!$B$17)</calculatedColumnFormula>
    </tableColumn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E136:H140" totalsRowShown="0">
  <autoFilter ref="E136:H140" xr:uid="{00000000-0009-0000-0100-000002000000}"/>
  <sortState xmlns:xlrd2="http://schemas.microsoft.com/office/spreadsheetml/2017/richdata2" ref="E136:H140">
    <sortCondition ref="H136"/>
  </sortState>
  <tableColumns count="4">
    <tableColumn id="1" xr3:uid="{00000000-0010-0000-0100-000001000000}" name="Access Bank Account" dataDxfId="17"/>
    <tableColumn id="2" xr3:uid="{00000000-0010-0000-0100-000002000000}" name="Column1" dataDxfId="16">
      <calculatedColumnFormula>GETPIVOTDATA("Mobile banking apps using a smart phone",$A$133,"Mobile banking apps using a smart phone",1)</calculatedColumnFormula>
    </tableColumn>
    <tableColumn id="3" xr3:uid="{00000000-0010-0000-0100-000003000000}" name="n" dataDxfId="15">
      <calculatedColumnFormula>GETPIVOTDATA("Mobile banking apps using a smart phone",$A$133)</calculatedColumnFormula>
    </tableColumn>
    <tableColumn id="4" xr3:uid="{00000000-0010-0000-0100-000004000000}" name="%" dataDxfId="14">
      <calculatedColumnFormula>F137/G137</calculatedColumnFormula>
    </tableColumn>
  </tableColumns>
  <tableStyleInfo name="TableStyleLight9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_4" displayName="Table2_4" ref="E212:H216" totalsRowShown="0">
  <autoFilter ref="E212:H216" xr:uid="{00000000-0009-0000-0100-000003000000}"/>
  <sortState xmlns:xlrd2="http://schemas.microsoft.com/office/spreadsheetml/2017/richdata2" ref="E212:H216">
    <sortCondition ref="H212"/>
  </sortState>
  <tableColumns count="4">
    <tableColumn id="1" xr3:uid="{00000000-0010-0000-0200-000001000000}" name="Why prefer mobile banking app over other methods" dataDxfId="13"/>
    <tableColumn id="2" xr3:uid="{00000000-0010-0000-0200-000002000000}" name="Column1" dataDxfId="12">
      <calculatedColumnFormula>GETPIVOTDATA("Easier access",$A$210,"Easier access",1)</calculatedColumnFormula>
    </tableColumn>
    <tableColumn id="3" xr3:uid="{00000000-0010-0000-0200-000003000000}" name="n" dataDxfId="11">
      <calculatedColumnFormula>GETPIVOTDATA("Easier access",$A$210)</calculatedColumnFormula>
    </tableColumn>
    <tableColumn id="4" xr3:uid="{00000000-0010-0000-0200-000004000000}" name="Percentage" dataDxfId="10">
      <calculatedColumnFormula>F213/G213</calculatedColumnFormula>
    </tableColumn>
  </tableColumns>
  <tableStyleInfo name="TableStyleLight9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_45" displayName="Table2_45" ref="E240:H244" totalsRowShown="0">
  <autoFilter ref="E240:H244" xr:uid="{00000000-0009-0000-0100-000004000000}"/>
  <sortState xmlns:xlrd2="http://schemas.microsoft.com/office/spreadsheetml/2017/richdata2" ref="E240:H244">
    <sortCondition ref="H240"/>
  </sortState>
  <tableColumns count="4">
    <tableColumn id="1" xr3:uid="{00000000-0010-0000-0300-000001000000}" name="what ways should the mobile banking app be improved in the future?" dataDxfId="9"/>
    <tableColumn id="2" xr3:uid="{00000000-0010-0000-0300-000002000000}" name="Column1" dataDxfId="8">
      <calculatedColumnFormula>GETPIVOTDATA("Simple interfaces and user friendliness",$A$235,"Simple interfaces and user friendliness",1)</calculatedColumnFormula>
    </tableColumn>
    <tableColumn id="3" xr3:uid="{00000000-0010-0000-0300-000003000000}" name="n" dataDxfId="7">
      <calculatedColumnFormula>GETPIVOTDATA("Simple interfaces and user friendliness",$A$235)</calculatedColumnFormula>
    </tableColumn>
    <tableColumn id="4" xr3:uid="{00000000-0010-0000-0300-000004000000}" name="Percentage" dataDxfId="6">
      <calculatedColumnFormula>F241/G241</calculatedColumnFormula>
    </tableColumn>
  </tableColumns>
  <tableStyleInfo name="TableStyleLight9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D266:I277" totalsRowShown="0">
  <autoFilter ref="D266:I277" xr:uid="{00000000-0009-0000-0100-000005000000}"/>
  <tableColumns count="6">
    <tableColumn id="1" xr3:uid="{00000000-0010-0000-0400-000001000000}" name="Column1" dataDxfId="5"/>
    <tableColumn id="2" xr3:uid="{00000000-0010-0000-0400-000002000000}" name="don't use" dataDxfId="4">
      <calculatedColumnFormula>E266/$I$276</calculatedColumnFormula>
    </tableColumn>
    <tableColumn id="3" xr3:uid="{00000000-0010-0000-0400-000003000000}" name="not satisfied" dataDxfId="3">
      <calculatedColumnFormula>F266/$I$276</calculatedColumnFormula>
    </tableColumn>
    <tableColumn id="4" xr3:uid="{00000000-0010-0000-0400-000004000000}" name="neutral" dataDxfId="2">
      <calculatedColumnFormula>G266/$I$276</calculatedColumnFormula>
    </tableColumn>
    <tableColumn id="5" xr3:uid="{00000000-0010-0000-0400-000005000000}" name="satisfied" dataDxfId="1">
      <calculatedColumnFormula>H266/$I$276</calculatedColumnFormula>
    </tableColumn>
    <tableColumn id="6" xr3:uid="{00000000-0010-0000-0400-000006000000}" name="Total" dataDxfId="0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9" Type="http://schemas.openxmlformats.org/officeDocument/2006/relationships/table" Target="../tables/table4.xml"/><Relationship Id="rId21" Type="http://schemas.openxmlformats.org/officeDocument/2006/relationships/pivotTable" Target="../pivotTables/pivotTable21.xml"/><Relationship Id="rId34" Type="http://schemas.openxmlformats.org/officeDocument/2006/relationships/pivotTable" Target="../pivotTables/pivotTable34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33" Type="http://schemas.openxmlformats.org/officeDocument/2006/relationships/pivotTable" Target="../pivotTables/pivotTable33.xml"/><Relationship Id="rId38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29" Type="http://schemas.openxmlformats.org/officeDocument/2006/relationships/pivotTable" Target="../pivotTables/pivotTable29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32" Type="http://schemas.openxmlformats.org/officeDocument/2006/relationships/pivotTable" Target="../pivotTables/pivotTable32.xml"/><Relationship Id="rId37" Type="http://schemas.openxmlformats.org/officeDocument/2006/relationships/table" Target="../tables/table2.xml"/><Relationship Id="rId40" Type="http://schemas.openxmlformats.org/officeDocument/2006/relationships/table" Target="../tables/table5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36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31" Type="http://schemas.openxmlformats.org/officeDocument/2006/relationships/pivotTable" Target="../pivotTables/pivotTable3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ivotTable" Target="../pivotTables/pivotTable30.xml"/><Relationship Id="rId35" Type="http://schemas.openxmlformats.org/officeDocument/2006/relationships/pivotTable" Target="../pivotTables/pivotTable35.xml"/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8"/>
  <sheetViews>
    <sheetView tabSelected="1" topLeftCell="J13" workbookViewId="0">
      <selection activeCell="Q1" sqref="Q1"/>
    </sheetView>
  </sheetViews>
  <sheetFormatPr defaultColWidth="8.88671875" defaultRowHeight="14.4"/>
  <cols>
    <col min="1" max="1" width="17.5546875" customWidth="1"/>
    <col min="10" max="10" width="78.33203125" customWidth="1"/>
  </cols>
  <sheetData>
    <row r="1" spans="1: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</row>
    <row r="2" spans="1:25">
      <c r="A2" s="10" t="s">
        <v>25</v>
      </c>
      <c r="B2" s="10" t="s">
        <v>26</v>
      </c>
      <c r="C2" s="10" t="s">
        <v>27</v>
      </c>
      <c r="D2" s="10" t="s">
        <v>28</v>
      </c>
      <c r="E2" s="10" t="s">
        <v>29</v>
      </c>
      <c r="F2" s="10" t="s">
        <v>30</v>
      </c>
      <c r="G2" s="10" t="s">
        <v>31</v>
      </c>
      <c r="H2" s="10" t="s">
        <v>32</v>
      </c>
      <c r="I2" s="10" t="s">
        <v>33</v>
      </c>
      <c r="J2" s="10" t="s">
        <v>34</v>
      </c>
      <c r="K2" s="10">
        <v>1</v>
      </c>
      <c r="L2" s="10" t="s">
        <v>35</v>
      </c>
      <c r="M2" s="10" t="s">
        <v>36</v>
      </c>
      <c r="N2" s="10" t="s">
        <v>37</v>
      </c>
      <c r="O2" s="10" t="s">
        <v>38</v>
      </c>
      <c r="P2" s="10" t="s">
        <v>39</v>
      </c>
      <c r="Q2" s="10" t="s">
        <v>40</v>
      </c>
      <c r="R2" s="10" t="s">
        <v>39</v>
      </c>
      <c r="S2" s="10" t="s">
        <v>39</v>
      </c>
      <c r="T2" s="10" t="s">
        <v>39</v>
      </c>
      <c r="U2" s="10" t="s">
        <v>41</v>
      </c>
      <c r="V2" s="10" t="s">
        <v>39</v>
      </c>
      <c r="W2" s="10" t="s">
        <v>39</v>
      </c>
      <c r="X2" s="10" t="s">
        <v>42</v>
      </c>
      <c r="Y2" s="10" t="s">
        <v>43</v>
      </c>
    </row>
    <row r="3" spans="1:25">
      <c r="A3" s="10" t="s">
        <v>44</v>
      </c>
      <c r="B3" s="10" t="s">
        <v>45</v>
      </c>
      <c r="C3" s="10" t="s">
        <v>27</v>
      </c>
      <c r="D3" s="10" t="s">
        <v>28</v>
      </c>
      <c r="E3" s="10" t="s">
        <v>29</v>
      </c>
      <c r="F3" s="10" t="s">
        <v>30</v>
      </c>
      <c r="G3" s="10" t="s">
        <v>46</v>
      </c>
      <c r="H3" s="10">
        <v>2</v>
      </c>
      <c r="I3" s="10" t="s">
        <v>47</v>
      </c>
      <c r="J3" s="10" t="s">
        <v>34</v>
      </c>
      <c r="K3" s="10">
        <v>1</v>
      </c>
      <c r="L3" s="10" t="s">
        <v>48</v>
      </c>
      <c r="M3" s="10" t="s">
        <v>36</v>
      </c>
      <c r="N3" s="10" t="s">
        <v>49</v>
      </c>
      <c r="O3" s="10" t="s">
        <v>38</v>
      </c>
      <c r="P3" s="10" t="s">
        <v>39</v>
      </c>
      <c r="Q3" s="10" t="s">
        <v>40</v>
      </c>
      <c r="R3" s="10" t="s">
        <v>39</v>
      </c>
      <c r="S3" s="10" t="s">
        <v>40</v>
      </c>
      <c r="T3" s="10" t="s">
        <v>39</v>
      </c>
      <c r="U3" s="10" t="s">
        <v>42</v>
      </c>
      <c r="V3" s="10" t="s">
        <v>40</v>
      </c>
      <c r="W3" s="10" t="s">
        <v>40</v>
      </c>
      <c r="X3" s="10" t="s">
        <v>39</v>
      </c>
      <c r="Y3" s="10" t="s">
        <v>43</v>
      </c>
    </row>
    <row r="4" spans="1:25">
      <c r="A4" s="10" t="s">
        <v>50</v>
      </c>
      <c r="B4" s="10" t="s">
        <v>45</v>
      </c>
      <c r="C4" s="10" t="s">
        <v>27</v>
      </c>
      <c r="D4" s="10" t="s">
        <v>28</v>
      </c>
      <c r="E4" s="10" t="s">
        <v>29</v>
      </c>
      <c r="F4" s="10" t="s">
        <v>30</v>
      </c>
      <c r="G4" s="10" t="s">
        <v>46</v>
      </c>
      <c r="H4" s="10">
        <v>1</v>
      </c>
      <c r="I4" s="10" t="s">
        <v>33</v>
      </c>
      <c r="J4" s="10" t="s">
        <v>51</v>
      </c>
      <c r="K4" s="10">
        <v>2</v>
      </c>
      <c r="L4" s="10" t="s">
        <v>48</v>
      </c>
      <c r="M4" s="10" t="s">
        <v>36</v>
      </c>
      <c r="N4" s="10" t="s">
        <v>52</v>
      </c>
      <c r="O4" s="10" t="s">
        <v>53</v>
      </c>
      <c r="P4" s="10" t="s">
        <v>39</v>
      </c>
      <c r="Q4" s="10" t="s">
        <v>40</v>
      </c>
      <c r="R4" s="10" t="s">
        <v>40</v>
      </c>
      <c r="S4" s="10" t="s">
        <v>40</v>
      </c>
      <c r="T4" s="10" t="s">
        <v>41</v>
      </c>
      <c r="U4" s="10" t="s">
        <v>42</v>
      </c>
      <c r="V4" s="10" t="s">
        <v>39</v>
      </c>
      <c r="W4" s="10" t="s">
        <v>42</v>
      </c>
      <c r="X4" s="10" t="s">
        <v>42</v>
      </c>
      <c r="Y4" s="10" t="s">
        <v>43</v>
      </c>
    </row>
    <row r="5" spans="1:25">
      <c r="A5" s="10" t="s">
        <v>54</v>
      </c>
      <c r="B5" s="10" t="s">
        <v>26</v>
      </c>
      <c r="C5" s="10" t="s">
        <v>55</v>
      </c>
      <c r="D5" s="10" t="s">
        <v>28</v>
      </c>
      <c r="E5" s="10" t="s">
        <v>29</v>
      </c>
      <c r="F5" s="10" t="s">
        <v>30</v>
      </c>
      <c r="G5" s="10" t="s">
        <v>46</v>
      </c>
      <c r="H5" s="10" t="s">
        <v>32</v>
      </c>
      <c r="I5" s="10" t="s">
        <v>33</v>
      </c>
      <c r="J5" s="10" t="s">
        <v>56</v>
      </c>
      <c r="K5" s="10">
        <v>1</v>
      </c>
      <c r="L5" s="10" t="s">
        <v>48</v>
      </c>
      <c r="M5" s="10" t="s">
        <v>36</v>
      </c>
      <c r="N5" s="10" t="s">
        <v>57</v>
      </c>
      <c r="O5" s="10" t="s">
        <v>58</v>
      </c>
      <c r="P5" s="10" t="s">
        <v>40</v>
      </c>
      <c r="Q5" s="10" t="s">
        <v>41</v>
      </c>
      <c r="R5" s="10" t="s">
        <v>39</v>
      </c>
      <c r="S5" s="10" t="s">
        <v>39</v>
      </c>
      <c r="T5" s="10" t="s">
        <v>41</v>
      </c>
      <c r="U5" s="10" t="s">
        <v>41</v>
      </c>
      <c r="V5" s="10" t="s">
        <v>40</v>
      </c>
      <c r="W5" s="10" t="s">
        <v>40</v>
      </c>
      <c r="X5" s="10" t="s">
        <v>40</v>
      </c>
      <c r="Y5" s="10" t="s">
        <v>59</v>
      </c>
    </row>
    <row r="6" spans="1:25">
      <c r="A6" s="10" t="s">
        <v>60</v>
      </c>
      <c r="B6" s="10" t="s">
        <v>26</v>
      </c>
      <c r="C6" s="10" t="s">
        <v>55</v>
      </c>
      <c r="D6" s="10" t="s">
        <v>28</v>
      </c>
      <c r="E6" s="10" t="s">
        <v>29</v>
      </c>
      <c r="F6" s="10" t="s">
        <v>30</v>
      </c>
      <c r="G6" s="10" t="s">
        <v>31</v>
      </c>
      <c r="H6" s="10" t="s">
        <v>32</v>
      </c>
      <c r="I6" s="10" t="s">
        <v>61</v>
      </c>
      <c r="J6" s="10" t="s">
        <v>62</v>
      </c>
      <c r="K6" s="10">
        <v>1</v>
      </c>
      <c r="L6" s="10" t="s">
        <v>63</v>
      </c>
      <c r="M6" s="10" t="s">
        <v>48</v>
      </c>
      <c r="N6" s="10" t="s">
        <v>57</v>
      </c>
      <c r="O6" s="10" t="s">
        <v>64</v>
      </c>
      <c r="P6" s="10" t="s">
        <v>39</v>
      </c>
      <c r="Q6" s="10" t="s">
        <v>39</v>
      </c>
      <c r="R6" s="10" t="s">
        <v>40</v>
      </c>
      <c r="S6" s="10" t="s">
        <v>40</v>
      </c>
      <c r="T6" s="10" t="s">
        <v>41</v>
      </c>
      <c r="U6" s="10" t="s">
        <v>40</v>
      </c>
      <c r="V6" s="10" t="s">
        <v>41</v>
      </c>
      <c r="W6" s="10" t="s">
        <v>40</v>
      </c>
      <c r="X6" s="10" t="s">
        <v>40</v>
      </c>
      <c r="Y6" s="10" t="s">
        <v>59</v>
      </c>
    </row>
    <row r="7" spans="1:25">
      <c r="A7" s="10" t="s">
        <v>65</v>
      </c>
      <c r="B7" s="10" t="s">
        <v>45</v>
      </c>
      <c r="C7" s="10" t="s">
        <v>55</v>
      </c>
      <c r="D7" s="10" t="s">
        <v>66</v>
      </c>
      <c r="E7" s="10" t="s">
        <v>29</v>
      </c>
      <c r="F7" s="10" t="s">
        <v>67</v>
      </c>
      <c r="G7" s="10" t="s">
        <v>31</v>
      </c>
      <c r="H7" s="10" t="s">
        <v>32</v>
      </c>
      <c r="I7" s="10" t="s">
        <v>33</v>
      </c>
      <c r="J7" s="10" t="s">
        <v>62</v>
      </c>
      <c r="K7" s="10">
        <v>1</v>
      </c>
      <c r="L7" s="10" t="s">
        <v>63</v>
      </c>
      <c r="M7" s="10" t="s">
        <v>48</v>
      </c>
      <c r="N7" s="10" t="s">
        <v>68</v>
      </c>
      <c r="O7" s="10" t="s">
        <v>58</v>
      </c>
      <c r="P7" s="10" t="s">
        <v>39</v>
      </c>
      <c r="Q7" s="10" t="s">
        <v>39</v>
      </c>
      <c r="R7" s="10" t="s">
        <v>39</v>
      </c>
      <c r="S7" s="10" t="s">
        <v>40</v>
      </c>
      <c r="T7" s="10" t="s">
        <v>40</v>
      </c>
      <c r="U7" s="10" t="s">
        <v>40</v>
      </c>
      <c r="V7" s="10" t="s">
        <v>39</v>
      </c>
      <c r="W7" s="10" t="s">
        <v>39</v>
      </c>
      <c r="X7" s="10" t="s">
        <v>39</v>
      </c>
      <c r="Y7" s="10" t="s">
        <v>59</v>
      </c>
    </row>
    <row r="8" spans="1:25">
      <c r="A8" s="10" t="s">
        <v>69</v>
      </c>
      <c r="B8" s="10" t="s">
        <v>26</v>
      </c>
      <c r="C8" s="10" t="s">
        <v>55</v>
      </c>
      <c r="D8" s="10" t="s">
        <v>66</v>
      </c>
      <c r="E8" s="10" t="s">
        <v>29</v>
      </c>
      <c r="F8" s="10" t="s">
        <v>30</v>
      </c>
      <c r="G8" s="10" t="s">
        <v>31</v>
      </c>
      <c r="H8" s="10" t="s">
        <v>32</v>
      </c>
      <c r="I8" s="10" t="s">
        <v>33</v>
      </c>
      <c r="J8" s="10" t="s">
        <v>51</v>
      </c>
      <c r="K8" s="10" t="s">
        <v>70</v>
      </c>
      <c r="L8" s="10" t="s">
        <v>48</v>
      </c>
      <c r="M8" s="10" t="s">
        <v>36</v>
      </c>
      <c r="N8" s="10" t="s">
        <v>57</v>
      </c>
      <c r="O8" s="10" t="s">
        <v>71</v>
      </c>
      <c r="P8" s="10" t="s">
        <v>39</v>
      </c>
      <c r="Q8" s="10" t="s">
        <v>39</v>
      </c>
      <c r="R8" s="10" t="s">
        <v>39</v>
      </c>
      <c r="S8" s="10" t="s">
        <v>39</v>
      </c>
      <c r="T8" s="10" t="s">
        <v>39</v>
      </c>
      <c r="U8" s="10" t="s">
        <v>39</v>
      </c>
      <c r="V8" s="10" t="s">
        <v>39</v>
      </c>
      <c r="W8" s="10" t="s">
        <v>39</v>
      </c>
      <c r="X8" s="10" t="s">
        <v>39</v>
      </c>
      <c r="Y8" s="10" t="s">
        <v>43</v>
      </c>
    </row>
    <row r="9" spans="1:25">
      <c r="A9" s="10" t="s">
        <v>72</v>
      </c>
      <c r="B9" s="10" t="s">
        <v>26</v>
      </c>
      <c r="C9" s="10" t="s">
        <v>27</v>
      </c>
      <c r="D9" s="10" t="s">
        <v>28</v>
      </c>
      <c r="E9" s="10" t="s">
        <v>29</v>
      </c>
      <c r="F9" s="10" t="s">
        <v>67</v>
      </c>
      <c r="G9" s="10" t="s">
        <v>31</v>
      </c>
      <c r="H9" s="10" t="s">
        <v>32</v>
      </c>
      <c r="I9" s="10" t="s">
        <v>33</v>
      </c>
      <c r="J9" s="10" t="s">
        <v>51</v>
      </c>
      <c r="K9" s="10">
        <v>1</v>
      </c>
      <c r="L9" s="10" t="s">
        <v>36</v>
      </c>
      <c r="M9" s="10" t="s">
        <v>35</v>
      </c>
      <c r="N9" s="10" t="s">
        <v>57</v>
      </c>
      <c r="O9" s="10" t="s">
        <v>71</v>
      </c>
      <c r="P9" s="10" t="s">
        <v>39</v>
      </c>
      <c r="Q9" s="10" t="s">
        <v>39</v>
      </c>
      <c r="R9" s="10" t="s">
        <v>39</v>
      </c>
      <c r="S9" s="10" t="s">
        <v>40</v>
      </c>
      <c r="T9" s="10" t="s">
        <v>41</v>
      </c>
      <c r="U9" s="10" t="s">
        <v>39</v>
      </c>
      <c r="V9" s="10" t="s">
        <v>39</v>
      </c>
      <c r="W9" s="10" t="s">
        <v>39</v>
      </c>
      <c r="X9" s="10" t="s">
        <v>39</v>
      </c>
      <c r="Y9" s="10" t="s">
        <v>43</v>
      </c>
    </row>
    <row r="10" spans="1:25">
      <c r="A10" s="10" t="s">
        <v>73</v>
      </c>
      <c r="B10" s="10" t="s">
        <v>26</v>
      </c>
      <c r="C10" s="10" t="s">
        <v>55</v>
      </c>
      <c r="D10" s="10" t="s">
        <v>28</v>
      </c>
      <c r="E10" s="10" t="s">
        <v>29</v>
      </c>
      <c r="F10" s="10" t="s">
        <v>67</v>
      </c>
      <c r="G10" s="10" t="s">
        <v>31</v>
      </c>
      <c r="H10" s="10" t="s">
        <v>32</v>
      </c>
      <c r="I10" s="10" t="s">
        <v>74</v>
      </c>
      <c r="J10" s="10" t="s">
        <v>51</v>
      </c>
      <c r="K10" s="10">
        <v>2</v>
      </c>
      <c r="L10" s="10" t="s">
        <v>63</v>
      </c>
      <c r="M10" s="10" t="s">
        <v>35</v>
      </c>
      <c r="N10" s="10" t="s">
        <v>57</v>
      </c>
      <c r="O10" s="10" t="s">
        <v>75</v>
      </c>
      <c r="P10" s="10" t="s">
        <v>39</v>
      </c>
      <c r="Q10" s="10" t="s">
        <v>39</v>
      </c>
      <c r="R10" s="10" t="s">
        <v>40</v>
      </c>
      <c r="S10" s="10" t="s">
        <v>39</v>
      </c>
      <c r="T10" s="10" t="s">
        <v>39</v>
      </c>
      <c r="U10" s="10" t="s">
        <v>42</v>
      </c>
      <c r="V10" s="10" t="s">
        <v>40</v>
      </c>
      <c r="W10" s="10" t="s">
        <v>39</v>
      </c>
      <c r="X10" s="10" t="s">
        <v>40</v>
      </c>
      <c r="Y10" s="10" t="s">
        <v>43</v>
      </c>
    </row>
    <row r="11" spans="1:25">
      <c r="A11" s="10" t="s">
        <v>76</v>
      </c>
      <c r="B11" s="10" t="s">
        <v>45</v>
      </c>
      <c r="C11" s="10" t="s">
        <v>55</v>
      </c>
      <c r="D11" s="10" t="s">
        <v>77</v>
      </c>
      <c r="E11" s="10" t="s">
        <v>78</v>
      </c>
      <c r="F11" s="10" t="s">
        <v>30</v>
      </c>
      <c r="G11" s="10" t="s">
        <v>31</v>
      </c>
      <c r="H11" s="10" t="s">
        <v>32</v>
      </c>
      <c r="I11" s="10" t="s">
        <v>61</v>
      </c>
      <c r="J11" s="10" t="s">
        <v>56</v>
      </c>
      <c r="K11" s="10">
        <v>1</v>
      </c>
      <c r="L11" s="10" t="s">
        <v>35</v>
      </c>
      <c r="M11" s="10" t="s">
        <v>48</v>
      </c>
      <c r="N11" s="10" t="s">
        <v>37</v>
      </c>
      <c r="O11" s="10" t="s">
        <v>79</v>
      </c>
      <c r="P11" s="10" t="s">
        <v>40</v>
      </c>
      <c r="Q11" s="10" t="s">
        <v>40</v>
      </c>
      <c r="R11" s="10" t="s">
        <v>40</v>
      </c>
      <c r="S11" s="10" t="s">
        <v>40</v>
      </c>
      <c r="T11" s="10" t="s">
        <v>40</v>
      </c>
      <c r="U11" s="10" t="s">
        <v>40</v>
      </c>
      <c r="V11" s="10" t="s">
        <v>40</v>
      </c>
      <c r="W11" s="10" t="s">
        <v>40</v>
      </c>
      <c r="X11" s="10" t="s">
        <v>40</v>
      </c>
      <c r="Y11" s="10" t="s">
        <v>43</v>
      </c>
    </row>
    <row r="12" spans="1:25">
      <c r="A12" s="10" t="s">
        <v>80</v>
      </c>
      <c r="B12" s="10" t="s">
        <v>26</v>
      </c>
      <c r="C12" s="10" t="s">
        <v>55</v>
      </c>
      <c r="D12" s="10" t="s">
        <v>28</v>
      </c>
      <c r="E12" s="10" t="s">
        <v>29</v>
      </c>
      <c r="F12" s="10" t="s">
        <v>30</v>
      </c>
      <c r="G12" s="10" t="s">
        <v>31</v>
      </c>
      <c r="H12" s="10" t="s">
        <v>32</v>
      </c>
      <c r="I12" s="10" t="s">
        <v>33</v>
      </c>
      <c r="J12" s="10" t="s">
        <v>81</v>
      </c>
      <c r="K12" s="10">
        <v>2</v>
      </c>
      <c r="L12" s="10" t="s">
        <v>63</v>
      </c>
      <c r="M12" s="10" t="s">
        <v>36</v>
      </c>
      <c r="N12" s="10" t="s">
        <v>68</v>
      </c>
      <c r="O12" s="10" t="s">
        <v>82</v>
      </c>
      <c r="P12" s="10" t="s">
        <v>39</v>
      </c>
      <c r="Q12" s="10" t="s">
        <v>41</v>
      </c>
      <c r="R12" s="10" t="s">
        <v>39</v>
      </c>
      <c r="S12" s="10" t="s">
        <v>40</v>
      </c>
      <c r="T12" s="10" t="s">
        <v>40</v>
      </c>
      <c r="U12" s="10" t="s">
        <v>40</v>
      </c>
      <c r="V12" s="10" t="s">
        <v>39</v>
      </c>
      <c r="W12" s="10" t="s">
        <v>39</v>
      </c>
      <c r="X12" s="10" t="s">
        <v>41</v>
      </c>
      <c r="Y12" s="10" t="s">
        <v>43</v>
      </c>
    </row>
    <row r="13" spans="1:25">
      <c r="A13" s="10" t="s">
        <v>83</v>
      </c>
      <c r="B13" s="10" t="s">
        <v>45</v>
      </c>
      <c r="C13" s="10" t="s">
        <v>27</v>
      </c>
      <c r="D13" s="10" t="s">
        <v>28</v>
      </c>
      <c r="E13" s="10" t="s">
        <v>29</v>
      </c>
      <c r="F13" s="10" t="s">
        <v>30</v>
      </c>
      <c r="G13" s="10" t="s">
        <v>31</v>
      </c>
      <c r="H13" s="10" t="s">
        <v>32</v>
      </c>
      <c r="I13" s="10" t="s">
        <v>33</v>
      </c>
      <c r="J13" s="10" t="s">
        <v>34</v>
      </c>
      <c r="K13" s="10">
        <v>1</v>
      </c>
      <c r="L13" s="10" t="s">
        <v>63</v>
      </c>
      <c r="M13" s="10" t="s">
        <v>36</v>
      </c>
      <c r="N13" s="10" t="s">
        <v>68</v>
      </c>
      <c r="O13" s="10" t="s">
        <v>71</v>
      </c>
      <c r="P13" s="10" t="s">
        <v>39</v>
      </c>
      <c r="Q13" s="10" t="s">
        <v>39</v>
      </c>
      <c r="R13" s="10" t="s">
        <v>39</v>
      </c>
      <c r="S13" s="10" t="s">
        <v>40</v>
      </c>
      <c r="T13" s="10" t="s">
        <v>40</v>
      </c>
      <c r="U13" s="10" t="s">
        <v>40</v>
      </c>
      <c r="V13" s="10" t="s">
        <v>42</v>
      </c>
      <c r="W13" s="10" t="s">
        <v>40</v>
      </c>
      <c r="X13" s="10" t="s">
        <v>42</v>
      </c>
      <c r="Y13" s="10" t="s">
        <v>43</v>
      </c>
    </row>
    <row r="14" spans="1:25">
      <c r="A14" s="10" t="s">
        <v>84</v>
      </c>
      <c r="B14" s="10" t="s">
        <v>26</v>
      </c>
      <c r="C14" s="10" t="s">
        <v>55</v>
      </c>
      <c r="D14" s="10" t="s">
        <v>85</v>
      </c>
      <c r="E14" s="10" t="s">
        <v>29</v>
      </c>
      <c r="F14" s="10" t="s">
        <v>67</v>
      </c>
      <c r="G14" s="10" t="s">
        <v>31</v>
      </c>
      <c r="H14" s="10" t="s">
        <v>32</v>
      </c>
      <c r="I14" s="10" t="s">
        <v>74</v>
      </c>
      <c r="J14" s="10" t="s">
        <v>86</v>
      </c>
      <c r="K14" s="10">
        <v>1</v>
      </c>
      <c r="L14" s="10" t="s">
        <v>35</v>
      </c>
      <c r="M14" s="10" t="s">
        <v>48</v>
      </c>
      <c r="N14" s="10" t="s">
        <v>37</v>
      </c>
      <c r="O14" s="10" t="s">
        <v>87</v>
      </c>
      <c r="P14" s="10" t="s">
        <v>40</v>
      </c>
      <c r="Q14" s="10" t="s">
        <v>40</v>
      </c>
      <c r="R14" s="10" t="s">
        <v>40</v>
      </c>
      <c r="S14" s="10" t="s">
        <v>40</v>
      </c>
      <c r="T14" s="10" t="s">
        <v>40</v>
      </c>
      <c r="U14" s="10" t="s">
        <v>40</v>
      </c>
      <c r="V14" s="10" t="s">
        <v>40</v>
      </c>
      <c r="W14" s="10" t="s">
        <v>40</v>
      </c>
      <c r="X14" s="10" t="s">
        <v>40</v>
      </c>
      <c r="Y14" s="10" t="s">
        <v>43</v>
      </c>
    </row>
    <row r="15" spans="1:25">
      <c r="A15" s="10" t="s">
        <v>88</v>
      </c>
      <c r="B15" s="10" t="s">
        <v>26</v>
      </c>
      <c r="C15" s="10" t="s">
        <v>55</v>
      </c>
      <c r="D15" s="10" t="s">
        <v>28</v>
      </c>
      <c r="E15" s="10" t="s">
        <v>29</v>
      </c>
      <c r="F15" s="10" t="s">
        <v>30</v>
      </c>
      <c r="G15" s="10" t="s">
        <v>46</v>
      </c>
      <c r="H15" s="10" t="s">
        <v>32</v>
      </c>
      <c r="I15" s="10" t="s">
        <v>33</v>
      </c>
      <c r="J15" s="10" t="s">
        <v>89</v>
      </c>
      <c r="K15" s="10">
        <v>2</v>
      </c>
      <c r="L15" s="10" t="s">
        <v>48</v>
      </c>
      <c r="M15" s="10" t="s">
        <v>36</v>
      </c>
      <c r="N15" s="10" t="s">
        <v>68</v>
      </c>
      <c r="O15" s="10" t="s">
        <v>64</v>
      </c>
      <c r="P15" s="10" t="s">
        <v>39</v>
      </c>
      <c r="Q15" s="10" t="s">
        <v>41</v>
      </c>
      <c r="R15" s="10" t="s">
        <v>40</v>
      </c>
      <c r="S15" s="10" t="s">
        <v>39</v>
      </c>
      <c r="T15" s="10" t="s">
        <v>41</v>
      </c>
      <c r="U15" s="10" t="s">
        <v>42</v>
      </c>
      <c r="V15" s="10" t="s">
        <v>39</v>
      </c>
      <c r="W15" s="10" t="s">
        <v>39</v>
      </c>
      <c r="X15" s="10" t="s">
        <v>41</v>
      </c>
      <c r="Y15" s="10" t="s">
        <v>43</v>
      </c>
    </row>
    <row r="16" spans="1:25">
      <c r="A16" s="10" t="s">
        <v>90</v>
      </c>
      <c r="B16" s="10" t="s">
        <v>45</v>
      </c>
      <c r="C16" s="10" t="s">
        <v>55</v>
      </c>
      <c r="D16" s="10" t="s">
        <v>28</v>
      </c>
      <c r="E16" s="10" t="s">
        <v>29</v>
      </c>
      <c r="F16" s="10" t="s">
        <v>67</v>
      </c>
      <c r="G16" s="10" t="s">
        <v>31</v>
      </c>
      <c r="H16" s="10" t="s">
        <v>32</v>
      </c>
      <c r="I16" s="10" t="s">
        <v>91</v>
      </c>
      <c r="J16" s="10" t="s">
        <v>92</v>
      </c>
      <c r="K16" s="10">
        <v>2</v>
      </c>
      <c r="L16" s="10" t="s">
        <v>63</v>
      </c>
      <c r="M16" s="10" t="s">
        <v>36</v>
      </c>
      <c r="N16" s="10" t="s">
        <v>57</v>
      </c>
      <c r="O16" s="10" t="s">
        <v>58</v>
      </c>
      <c r="P16" s="10" t="s">
        <v>39</v>
      </c>
      <c r="Q16" s="10" t="s">
        <v>39</v>
      </c>
      <c r="R16" s="10" t="s">
        <v>41</v>
      </c>
      <c r="S16" s="10" t="s">
        <v>39</v>
      </c>
      <c r="T16" s="10" t="s">
        <v>41</v>
      </c>
      <c r="U16" s="10" t="s">
        <v>40</v>
      </c>
      <c r="V16" s="10" t="s">
        <v>39</v>
      </c>
      <c r="W16" s="10" t="s">
        <v>39</v>
      </c>
      <c r="X16" s="10" t="s">
        <v>41</v>
      </c>
      <c r="Y16" s="10" t="s">
        <v>43</v>
      </c>
    </row>
    <row r="17" spans="1:25">
      <c r="A17" s="10" t="s">
        <v>93</v>
      </c>
      <c r="B17" s="10" t="s">
        <v>26</v>
      </c>
      <c r="C17" s="10" t="s">
        <v>55</v>
      </c>
      <c r="D17" s="10" t="s">
        <v>66</v>
      </c>
      <c r="E17" s="10" t="s">
        <v>29</v>
      </c>
      <c r="F17" s="10" t="s">
        <v>30</v>
      </c>
      <c r="G17" s="10" t="s">
        <v>31</v>
      </c>
      <c r="H17" s="10" t="s">
        <v>32</v>
      </c>
      <c r="I17" s="10" t="s">
        <v>74</v>
      </c>
      <c r="J17" s="10" t="s">
        <v>51</v>
      </c>
      <c r="K17" s="10">
        <v>2</v>
      </c>
      <c r="L17" s="10" t="s">
        <v>48</v>
      </c>
      <c r="M17" s="10" t="s">
        <v>36</v>
      </c>
      <c r="N17" s="10" t="s">
        <v>94</v>
      </c>
      <c r="O17" s="10" t="s">
        <v>71</v>
      </c>
      <c r="P17" s="10" t="s">
        <v>39</v>
      </c>
      <c r="Q17" s="10" t="s">
        <v>39</v>
      </c>
      <c r="R17" s="10" t="s">
        <v>40</v>
      </c>
      <c r="S17" s="10" t="s">
        <v>40</v>
      </c>
      <c r="T17" s="10" t="s">
        <v>39</v>
      </c>
      <c r="U17" s="10" t="s">
        <v>41</v>
      </c>
      <c r="V17" s="10" t="s">
        <v>39</v>
      </c>
      <c r="W17" s="10" t="s">
        <v>39</v>
      </c>
      <c r="X17" s="10" t="s">
        <v>39</v>
      </c>
      <c r="Y17" s="10" t="s">
        <v>43</v>
      </c>
    </row>
    <row r="18" spans="1:25">
      <c r="A18" s="10" t="s">
        <v>95</v>
      </c>
      <c r="B18" s="10" t="s">
        <v>26</v>
      </c>
      <c r="C18" s="10" t="s">
        <v>96</v>
      </c>
      <c r="D18" s="10" t="s">
        <v>28</v>
      </c>
      <c r="E18" s="10" t="s">
        <v>29</v>
      </c>
      <c r="F18" s="10" t="s">
        <v>30</v>
      </c>
      <c r="G18" s="10" t="s">
        <v>46</v>
      </c>
      <c r="H18" s="10" t="s">
        <v>70</v>
      </c>
      <c r="I18" s="10" t="s">
        <v>33</v>
      </c>
      <c r="J18" s="10" t="s">
        <v>51</v>
      </c>
      <c r="K18" s="10">
        <v>2</v>
      </c>
      <c r="L18" s="10" t="s">
        <v>63</v>
      </c>
      <c r="M18" s="10" t="s">
        <v>35</v>
      </c>
      <c r="N18" s="10" t="s">
        <v>52</v>
      </c>
      <c r="O18" s="10" t="s">
        <v>58</v>
      </c>
      <c r="P18" s="10" t="s">
        <v>39</v>
      </c>
      <c r="Q18" s="10" t="s">
        <v>41</v>
      </c>
      <c r="R18" s="10" t="s">
        <v>39</v>
      </c>
      <c r="S18" s="10" t="s">
        <v>39</v>
      </c>
      <c r="T18" s="10" t="s">
        <v>40</v>
      </c>
      <c r="U18" s="10" t="s">
        <v>40</v>
      </c>
      <c r="V18" s="10" t="s">
        <v>39</v>
      </c>
      <c r="W18" s="10" t="s">
        <v>40</v>
      </c>
      <c r="X18" s="10" t="s">
        <v>42</v>
      </c>
      <c r="Y18" s="10" t="s">
        <v>43</v>
      </c>
    </row>
    <row r="19" spans="1:25">
      <c r="A19" s="10" t="s">
        <v>97</v>
      </c>
      <c r="B19" s="10" t="s">
        <v>45</v>
      </c>
      <c r="C19" s="10" t="s">
        <v>27</v>
      </c>
      <c r="D19" s="10" t="s">
        <v>66</v>
      </c>
      <c r="E19" s="10" t="s">
        <v>29</v>
      </c>
      <c r="F19" s="10" t="s">
        <v>30</v>
      </c>
      <c r="G19" s="10" t="s">
        <v>46</v>
      </c>
      <c r="H19" s="10">
        <v>1</v>
      </c>
      <c r="I19" s="10" t="s">
        <v>91</v>
      </c>
      <c r="J19" s="10" t="s">
        <v>56</v>
      </c>
      <c r="K19" s="10">
        <v>1</v>
      </c>
      <c r="L19" s="10" t="s">
        <v>63</v>
      </c>
      <c r="M19" s="10" t="s">
        <v>36</v>
      </c>
      <c r="N19" s="10" t="s">
        <v>57</v>
      </c>
      <c r="O19" s="10" t="s">
        <v>82</v>
      </c>
      <c r="P19" s="10" t="s">
        <v>39</v>
      </c>
      <c r="Q19" s="10" t="s">
        <v>39</v>
      </c>
      <c r="R19" s="10" t="s">
        <v>39</v>
      </c>
      <c r="S19" s="10" t="s">
        <v>39</v>
      </c>
      <c r="T19" s="10" t="s">
        <v>39</v>
      </c>
      <c r="U19" s="10" t="s">
        <v>39</v>
      </c>
      <c r="V19" s="10" t="s">
        <v>39</v>
      </c>
      <c r="W19" s="10" t="s">
        <v>39</v>
      </c>
      <c r="X19" s="10" t="s">
        <v>39</v>
      </c>
      <c r="Y19" s="10" t="s">
        <v>59</v>
      </c>
    </row>
    <row r="20" spans="1:25">
      <c r="A20" s="10" t="s">
        <v>98</v>
      </c>
      <c r="B20" s="10" t="s">
        <v>45</v>
      </c>
      <c r="C20" s="10" t="s">
        <v>27</v>
      </c>
      <c r="D20" s="10" t="s">
        <v>28</v>
      </c>
      <c r="E20" s="10" t="s">
        <v>29</v>
      </c>
      <c r="F20" s="10" t="s">
        <v>30</v>
      </c>
      <c r="G20" s="10" t="s">
        <v>46</v>
      </c>
      <c r="H20" s="10">
        <v>1</v>
      </c>
      <c r="I20" s="10" t="s">
        <v>47</v>
      </c>
      <c r="J20" s="10" t="s">
        <v>34</v>
      </c>
      <c r="K20" s="10">
        <v>1</v>
      </c>
      <c r="L20" s="10" t="s">
        <v>35</v>
      </c>
      <c r="M20" s="10" t="s">
        <v>36</v>
      </c>
      <c r="N20" s="10" t="s">
        <v>99</v>
      </c>
      <c r="O20" s="10" t="s">
        <v>100</v>
      </c>
      <c r="P20" s="10" t="s">
        <v>39</v>
      </c>
      <c r="Q20" s="10" t="s">
        <v>39</v>
      </c>
      <c r="R20" s="10" t="s">
        <v>39</v>
      </c>
      <c r="S20" s="10" t="s">
        <v>39</v>
      </c>
      <c r="T20" s="10" t="s">
        <v>39</v>
      </c>
      <c r="U20" s="10" t="s">
        <v>39</v>
      </c>
      <c r="V20" s="10" t="s">
        <v>39</v>
      </c>
      <c r="W20" s="10" t="s">
        <v>39</v>
      </c>
      <c r="X20" s="10" t="s">
        <v>39</v>
      </c>
      <c r="Y20" s="10" t="s">
        <v>43</v>
      </c>
    </row>
    <row r="21" spans="1:25">
      <c r="A21" s="10" t="s">
        <v>101</v>
      </c>
      <c r="B21" s="10" t="s">
        <v>45</v>
      </c>
      <c r="C21" s="10" t="s">
        <v>55</v>
      </c>
      <c r="D21" s="10" t="s">
        <v>28</v>
      </c>
      <c r="E21" s="10" t="s">
        <v>29</v>
      </c>
      <c r="F21" s="10" t="s">
        <v>30</v>
      </c>
      <c r="G21" s="10" t="s">
        <v>46</v>
      </c>
      <c r="H21" s="10" t="s">
        <v>32</v>
      </c>
      <c r="I21" s="10" t="s">
        <v>33</v>
      </c>
      <c r="J21" s="10" t="s">
        <v>92</v>
      </c>
      <c r="K21" s="10">
        <v>2</v>
      </c>
      <c r="L21" s="10" t="s">
        <v>63</v>
      </c>
      <c r="M21" s="10" t="s">
        <v>36</v>
      </c>
      <c r="N21" s="10" t="s">
        <v>57</v>
      </c>
      <c r="O21" s="10" t="s">
        <v>75</v>
      </c>
      <c r="P21" s="10" t="s">
        <v>40</v>
      </c>
      <c r="Q21" s="10" t="s">
        <v>40</v>
      </c>
      <c r="R21" s="10" t="s">
        <v>41</v>
      </c>
      <c r="S21" s="10" t="s">
        <v>40</v>
      </c>
      <c r="T21" s="10" t="s">
        <v>41</v>
      </c>
      <c r="U21" s="10" t="s">
        <v>40</v>
      </c>
      <c r="V21" s="10" t="s">
        <v>40</v>
      </c>
      <c r="W21" s="10" t="s">
        <v>40</v>
      </c>
      <c r="X21" s="10" t="s">
        <v>42</v>
      </c>
      <c r="Y21" s="10" t="s">
        <v>43</v>
      </c>
    </row>
    <row r="22" spans="1:25">
      <c r="A22" s="10" t="s">
        <v>102</v>
      </c>
      <c r="B22" s="10" t="s">
        <v>26</v>
      </c>
      <c r="C22" s="10" t="s">
        <v>55</v>
      </c>
      <c r="D22" s="10" t="s">
        <v>28</v>
      </c>
      <c r="E22" s="10" t="s">
        <v>29</v>
      </c>
      <c r="F22" s="10" t="s">
        <v>30</v>
      </c>
      <c r="G22" s="10" t="s">
        <v>46</v>
      </c>
      <c r="H22" s="10"/>
      <c r="I22" s="10"/>
      <c r="J22" s="10" t="s">
        <v>51</v>
      </c>
      <c r="K22" s="10" t="s">
        <v>70</v>
      </c>
      <c r="L22" s="10" t="s">
        <v>63</v>
      </c>
      <c r="M22" s="10" t="s">
        <v>36</v>
      </c>
      <c r="N22" s="10" t="s">
        <v>57</v>
      </c>
      <c r="O22" s="10" t="s">
        <v>58</v>
      </c>
      <c r="P22" s="10" t="s">
        <v>39</v>
      </c>
      <c r="Q22" s="10" t="s">
        <v>41</v>
      </c>
      <c r="R22" s="10" t="s">
        <v>39</v>
      </c>
      <c r="S22" s="10" t="s">
        <v>39</v>
      </c>
      <c r="T22" s="10" t="s">
        <v>41</v>
      </c>
      <c r="U22" s="10" t="s">
        <v>42</v>
      </c>
      <c r="V22" s="10" t="s">
        <v>39</v>
      </c>
      <c r="W22" s="10" t="s">
        <v>39</v>
      </c>
      <c r="X22" s="10" t="s">
        <v>39</v>
      </c>
      <c r="Y22" s="10" t="s">
        <v>43</v>
      </c>
    </row>
    <row r="23" spans="1:25">
      <c r="A23" s="10" t="s">
        <v>103</v>
      </c>
      <c r="B23" s="10" t="s">
        <v>45</v>
      </c>
      <c r="C23" s="10" t="s">
        <v>55</v>
      </c>
      <c r="D23" s="10" t="s">
        <v>28</v>
      </c>
      <c r="E23" s="10" t="s">
        <v>78</v>
      </c>
      <c r="F23" s="10" t="s">
        <v>30</v>
      </c>
      <c r="G23" s="10" t="s">
        <v>31</v>
      </c>
      <c r="H23" s="10" t="s">
        <v>32</v>
      </c>
      <c r="I23" s="10" t="s">
        <v>61</v>
      </c>
      <c r="J23" s="10" t="s">
        <v>81</v>
      </c>
      <c r="K23" s="10" t="s">
        <v>70</v>
      </c>
      <c r="L23" s="10" t="s">
        <v>63</v>
      </c>
      <c r="M23" s="10" t="s">
        <v>36</v>
      </c>
      <c r="N23" s="10" t="s">
        <v>37</v>
      </c>
      <c r="O23" s="10" t="s">
        <v>87</v>
      </c>
      <c r="P23" s="10" t="s">
        <v>39</v>
      </c>
      <c r="Q23" s="10" t="s">
        <v>39</v>
      </c>
      <c r="R23" s="10" t="s">
        <v>40</v>
      </c>
      <c r="S23" s="10" t="s">
        <v>40</v>
      </c>
      <c r="T23" s="10" t="s">
        <v>41</v>
      </c>
      <c r="U23" s="10" t="s">
        <v>42</v>
      </c>
      <c r="V23" s="10" t="s">
        <v>42</v>
      </c>
      <c r="W23" s="10" t="s">
        <v>40</v>
      </c>
      <c r="X23" s="10" t="s">
        <v>42</v>
      </c>
      <c r="Y23" s="10" t="s">
        <v>59</v>
      </c>
    </row>
    <row r="24" spans="1:25">
      <c r="A24" s="10" t="s">
        <v>104</v>
      </c>
      <c r="B24" s="10" t="s">
        <v>45</v>
      </c>
      <c r="C24" s="10" t="s">
        <v>55</v>
      </c>
      <c r="D24" s="10" t="s">
        <v>105</v>
      </c>
      <c r="E24" s="10" t="s">
        <v>29</v>
      </c>
      <c r="F24" s="10" t="s">
        <v>30</v>
      </c>
      <c r="G24" s="10" t="s">
        <v>31</v>
      </c>
      <c r="H24" s="10" t="s">
        <v>32</v>
      </c>
      <c r="I24" s="10" t="s">
        <v>74</v>
      </c>
      <c r="J24" s="10" t="s">
        <v>51</v>
      </c>
      <c r="K24" s="10">
        <v>1</v>
      </c>
      <c r="L24" s="10" t="s">
        <v>63</v>
      </c>
      <c r="M24" s="10" t="s">
        <v>63</v>
      </c>
      <c r="N24" s="10" t="s">
        <v>68</v>
      </c>
      <c r="O24" s="10" t="s">
        <v>106</v>
      </c>
      <c r="P24" s="10" t="s">
        <v>40</v>
      </c>
      <c r="Q24" s="10" t="s">
        <v>40</v>
      </c>
      <c r="R24" s="10" t="s">
        <v>40</v>
      </c>
      <c r="S24" s="10" t="s">
        <v>40</v>
      </c>
      <c r="T24" s="10" t="s">
        <v>40</v>
      </c>
      <c r="U24" s="10" t="s">
        <v>40</v>
      </c>
      <c r="V24" s="10" t="s">
        <v>40</v>
      </c>
      <c r="W24" s="10" t="s">
        <v>40</v>
      </c>
      <c r="X24" s="10" t="s">
        <v>40</v>
      </c>
      <c r="Y24" s="10" t="s">
        <v>59</v>
      </c>
    </row>
    <row r="25" spans="1:25">
      <c r="A25" s="10" t="s">
        <v>107</v>
      </c>
      <c r="B25" s="10" t="s">
        <v>26</v>
      </c>
      <c r="C25" s="10" t="s">
        <v>55</v>
      </c>
      <c r="D25" s="10" t="s">
        <v>28</v>
      </c>
      <c r="E25" s="10" t="s">
        <v>29</v>
      </c>
      <c r="F25" s="10" t="s">
        <v>30</v>
      </c>
      <c r="G25" s="10" t="s">
        <v>31</v>
      </c>
      <c r="H25" s="10" t="s">
        <v>32</v>
      </c>
      <c r="I25" s="10" t="s">
        <v>74</v>
      </c>
      <c r="J25" s="10" t="s">
        <v>51</v>
      </c>
      <c r="K25" s="10">
        <v>1</v>
      </c>
      <c r="L25" s="10" t="s">
        <v>63</v>
      </c>
      <c r="M25" s="10" t="s">
        <v>36</v>
      </c>
      <c r="N25" s="10" t="s">
        <v>52</v>
      </c>
      <c r="O25" s="10" t="s">
        <v>71</v>
      </c>
      <c r="P25" s="10" t="s">
        <v>39</v>
      </c>
      <c r="Q25" s="10" t="s">
        <v>41</v>
      </c>
      <c r="R25" s="10" t="s">
        <v>39</v>
      </c>
      <c r="S25" s="10" t="s">
        <v>40</v>
      </c>
      <c r="T25" s="10" t="s">
        <v>42</v>
      </c>
      <c r="U25" s="10" t="s">
        <v>42</v>
      </c>
      <c r="V25" s="10" t="s">
        <v>42</v>
      </c>
      <c r="W25" s="10" t="s">
        <v>39</v>
      </c>
      <c r="X25" s="10" t="s">
        <v>42</v>
      </c>
      <c r="Y25" s="10" t="s">
        <v>43</v>
      </c>
    </row>
    <row r="26" spans="1:25">
      <c r="A26" s="10" t="s">
        <v>108</v>
      </c>
      <c r="B26" s="10" t="s">
        <v>45</v>
      </c>
      <c r="C26" s="10" t="s">
        <v>27</v>
      </c>
      <c r="D26" s="10" t="s">
        <v>28</v>
      </c>
      <c r="E26" s="10" t="s">
        <v>29</v>
      </c>
      <c r="F26" s="10" t="s">
        <v>67</v>
      </c>
      <c r="G26" s="10" t="s">
        <v>31</v>
      </c>
      <c r="H26" s="10" t="s">
        <v>32</v>
      </c>
      <c r="I26" s="10" t="s">
        <v>33</v>
      </c>
      <c r="J26" s="10" t="s">
        <v>89</v>
      </c>
      <c r="K26" s="10">
        <v>1</v>
      </c>
      <c r="L26" s="10" t="s">
        <v>63</v>
      </c>
      <c r="M26" s="10" t="s">
        <v>36</v>
      </c>
      <c r="N26" s="10" t="s">
        <v>57</v>
      </c>
      <c r="O26" s="10" t="s">
        <v>58</v>
      </c>
      <c r="P26" s="10" t="s">
        <v>39</v>
      </c>
      <c r="Q26" s="10" t="s">
        <v>39</v>
      </c>
      <c r="R26" s="10" t="s">
        <v>41</v>
      </c>
      <c r="S26" s="10" t="s">
        <v>39</v>
      </c>
      <c r="T26" s="10" t="s">
        <v>41</v>
      </c>
      <c r="U26" s="10" t="s">
        <v>41</v>
      </c>
      <c r="V26" s="10" t="s">
        <v>39</v>
      </c>
      <c r="W26" s="10" t="s">
        <v>39</v>
      </c>
      <c r="X26" s="10" t="s">
        <v>39</v>
      </c>
      <c r="Y26" s="10" t="s">
        <v>59</v>
      </c>
    </row>
    <row r="27" spans="1:25">
      <c r="A27" s="10" t="s">
        <v>108</v>
      </c>
      <c r="B27" s="10" t="s">
        <v>26</v>
      </c>
      <c r="C27" s="10" t="s">
        <v>55</v>
      </c>
      <c r="D27" s="10" t="s">
        <v>28</v>
      </c>
      <c r="E27" s="10" t="s">
        <v>29</v>
      </c>
      <c r="F27" s="10" t="s">
        <v>67</v>
      </c>
      <c r="G27" s="10" t="s">
        <v>31</v>
      </c>
      <c r="H27" s="10" t="s">
        <v>32</v>
      </c>
      <c r="I27" s="10" t="s">
        <v>74</v>
      </c>
      <c r="J27" s="10" t="s">
        <v>51</v>
      </c>
      <c r="K27" s="10" t="s">
        <v>70</v>
      </c>
      <c r="L27" s="10" t="s">
        <v>48</v>
      </c>
      <c r="M27" s="10" t="s">
        <v>36</v>
      </c>
      <c r="N27" s="10" t="s">
        <v>57</v>
      </c>
      <c r="O27" s="10" t="s">
        <v>58</v>
      </c>
      <c r="P27" s="10" t="s">
        <v>39</v>
      </c>
      <c r="Q27" s="10" t="s">
        <v>39</v>
      </c>
      <c r="R27" s="10" t="s">
        <v>39</v>
      </c>
      <c r="S27" s="10" t="s">
        <v>39</v>
      </c>
      <c r="T27" s="10" t="s">
        <v>39</v>
      </c>
      <c r="U27" s="10" t="s">
        <v>39</v>
      </c>
      <c r="V27" s="10" t="s">
        <v>39</v>
      </c>
      <c r="W27" s="10" t="s">
        <v>39</v>
      </c>
      <c r="X27" s="10" t="s">
        <v>39</v>
      </c>
      <c r="Y27" s="10" t="s">
        <v>43</v>
      </c>
    </row>
    <row r="28" spans="1:25">
      <c r="A28" s="10" t="s">
        <v>109</v>
      </c>
      <c r="B28" s="10" t="s">
        <v>45</v>
      </c>
      <c r="C28" s="10" t="s">
        <v>55</v>
      </c>
      <c r="D28" s="10" t="s">
        <v>28</v>
      </c>
      <c r="E28" s="10" t="s">
        <v>29</v>
      </c>
      <c r="F28" s="10" t="s">
        <v>30</v>
      </c>
      <c r="G28" s="10" t="s">
        <v>31</v>
      </c>
      <c r="H28" s="10" t="s">
        <v>32</v>
      </c>
      <c r="I28" s="10" t="s">
        <v>74</v>
      </c>
      <c r="J28" s="10" t="s">
        <v>81</v>
      </c>
      <c r="K28" s="10" t="s">
        <v>70</v>
      </c>
      <c r="L28" s="10" t="s">
        <v>63</v>
      </c>
      <c r="M28" s="10" t="s">
        <v>36</v>
      </c>
      <c r="N28" s="10" t="s">
        <v>99</v>
      </c>
      <c r="O28" s="10" t="s">
        <v>100</v>
      </c>
      <c r="P28" s="10" t="s">
        <v>39</v>
      </c>
      <c r="Q28" s="10" t="s">
        <v>40</v>
      </c>
      <c r="R28" s="10" t="s">
        <v>39</v>
      </c>
      <c r="S28" s="10" t="s">
        <v>40</v>
      </c>
      <c r="T28" s="10" t="s">
        <v>40</v>
      </c>
      <c r="U28" s="10" t="s">
        <v>41</v>
      </c>
      <c r="V28" s="10" t="s">
        <v>39</v>
      </c>
      <c r="W28" s="10" t="s">
        <v>41</v>
      </c>
      <c r="X28" s="10" t="s">
        <v>41</v>
      </c>
      <c r="Y28" s="10" t="s">
        <v>59</v>
      </c>
    </row>
    <row r="29" spans="1:25">
      <c r="A29" s="10" t="s">
        <v>110</v>
      </c>
      <c r="B29" s="10" t="s">
        <v>26</v>
      </c>
      <c r="C29" s="10" t="s">
        <v>55</v>
      </c>
      <c r="D29" s="10" t="s">
        <v>66</v>
      </c>
      <c r="E29" s="10" t="s">
        <v>29</v>
      </c>
      <c r="F29" s="10" t="s">
        <v>67</v>
      </c>
      <c r="G29" s="10" t="s">
        <v>31</v>
      </c>
      <c r="H29" s="10" t="s">
        <v>32</v>
      </c>
      <c r="I29" s="10" t="s">
        <v>33</v>
      </c>
      <c r="J29" s="10" t="s">
        <v>111</v>
      </c>
      <c r="K29" s="10">
        <v>1</v>
      </c>
      <c r="L29" s="10" t="s">
        <v>63</v>
      </c>
      <c r="M29" s="10" t="s">
        <v>36</v>
      </c>
      <c r="N29" s="10" t="s">
        <v>57</v>
      </c>
      <c r="O29" s="10" t="s">
        <v>58</v>
      </c>
      <c r="P29" s="10" t="s">
        <v>41</v>
      </c>
      <c r="Q29" s="10" t="s">
        <v>41</v>
      </c>
      <c r="R29" s="10" t="s">
        <v>40</v>
      </c>
      <c r="S29" s="10" t="s">
        <v>40</v>
      </c>
      <c r="T29" s="10" t="s">
        <v>41</v>
      </c>
      <c r="U29" s="10" t="s">
        <v>41</v>
      </c>
      <c r="V29" s="10" t="s">
        <v>41</v>
      </c>
      <c r="W29" s="10" t="s">
        <v>41</v>
      </c>
      <c r="X29" s="10" t="s">
        <v>41</v>
      </c>
      <c r="Y29" s="10" t="s">
        <v>43</v>
      </c>
    </row>
    <row r="30" spans="1:25">
      <c r="A30" s="10" t="s">
        <v>112</v>
      </c>
      <c r="B30" s="10" t="s">
        <v>26</v>
      </c>
      <c r="C30" s="10" t="s">
        <v>55</v>
      </c>
      <c r="D30" s="10" t="s">
        <v>85</v>
      </c>
      <c r="E30" s="10" t="s">
        <v>29</v>
      </c>
      <c r="F30" s="10" t="s">
        <v>30</v>
      </c>
      <c r="G30" s="10" t="s">
        <v>31</v>
      </c>
      <c r="H30" s="10" t="s">
        <v>32</v>
      </c>
      <c r="I30" s="10" t="s">
        <v>91</v>
      </c>
      <c r="J30" s="10" t="s">
        <v>51</v>
      </c>
      <c r="K30" s="10" t="s">
        <v>70</v>
      </c>
      <c r="L30" s="10" t="s">
        <v>63</v>
      </c>
      <c r="M30" s="10" t="s">
        <v>36</v>
      </c>
      <c r="N30" s="10" t="s">
        <v>57</v>
      </c>
      <c r="O30" s="10" t="s">
        <v>75</v>
      </c>
      <c r="P30" s="10" t="s">
        <v>39</v>
      </c>
      <c r="Q30" s="10" t="s">
        <v>41</v>
      </c>
      <c r="R30" s="10" t="s">
        <v>40</v>
      </c>
      <c r="S30" s="10" t="s">
        <v>40</v>
      </c>
      <c r="T30" s="10" t="s">
        <v>40</v>
      </c>
      <c r="U30" s="10" t="s">
        <v>41</v>
      </c>
      <c r="V30" s="10" t="s">
        <v>39</v>
      </c>
      <c r="W30" s="10" t="s">
        <v>40</v>
      </c>
      <c r="X30" s="10" t="s">
        <v>41</v>
      </c>
      <c r="Y30" s="10" t="s">
        <v>59</v>
      </c>
    </row>
    <row r="31" spans="1:25">
      <c r="A31" s="10" t="s">
        <v>113</v>
      </c>
      <c r="B31" s="10" t="s">
        <v>45</v>
      </c>
      <c r="C31" s="10" t="s">
        <v>55</v>
      </c>
      <c r="D31" s="10" t="s">
        <v>28</v>
      </c>
      <c r="E31" s="10" t="s">
        <v>29</v>
      </c>
      <c r="F31" s="10" t="s">
        <v>30</v>
      </c>
      <c r="G31" s="10" t="s">
        <v>31</v>
      </c>
      <c r="H31" s="10" t="s">
        <v>32</v>
      </c>
      <c r="I31" s="10" t="s">
        <v>33</v>
      </c>
      <c r="J31" s="10" t="s">
        <v>81</v>
      </c>
      <c r="K31" s="10">
        <v>1</v>
      </c>
      <c r="L31" s="10" t="s">
        <v>63</v>
      </c>
      <c r="M31" s="10" t="s">
        <v>35</v>
      </c>
      <c r="N31" s="10" t="s">
        <v>52</v>
      </c>
      <c r="O31" s="10" t="s">
        <v>87</v>
      </c>
      <c r="P31" s="10" t="s">
        <v>40</v>
      </c>
      <c r="Q31" s="10" t="s">
        <v>40</v>
      </c>
      <c r="R31" s="10" t="s">
        <v>40</v>
      </c>
      <c r="S31" s="10" t="s">
        <v>40</v>
      </c>
      <c r="T31" s="10" t="s">
        <v>40</v>
      </c>
      <c r="U31" s="10" t="s">
        <v>40</v>
      </c>
      <c r="V31" s="10" t="s">
        <v>40</v>
      </c>
      <c r="W31" s="10" t="s">
        <v>40</v>
      </c>
      <c r="X31" s="10" t="s">
        <v>40</v>
      </c>
      <c r="Y31" s="10" t="s">
        <v>43</v>
      </c>
    </row>
    <row r="32" spans="1:25">
      <c r="A32" s="10" t="s">
        <v>114</v>
      </c>
      <c r="B32" s="10" t="s">
        <v>26</v>
      </c>
      <c r="C32" s="10" t="s">
        <v>55</v>
      </c>
      <c r="D32" s="10" t="s">
        <v>115</v>
      </c>
      <c r="E32" s="10" t="s">
        <v>29</v>
      </c>
      <c r="F32" s="10" t="s">
        <v>30</v>
      </c>
      <c r="G32" s="10" t="s">
        <v>46</v>
      </c>
      <c r="H32" s="10" t="s">
        <v>32</v>
      </c>
      <c r="I32" s="10" t="s">
        <v>61</v>
      </c>
      <c r="J32" s="10" t="s">
        <v>81</v>
      </c>
      <c r="K32" s="10">
        <v>2</v>
      </c>
      <c r="L32" s="10" t="s">
        <v>63</v>
      </c>
      <c r="M32" s="10" t="s">
        <v>36</v>
      </c>
      <c r="N32" s="10" t="s">
        <v>68</v>
      </c>
      <c r="O32" s="10" t="s">
        <v>58</v>
      </c>
      <c r="P32" s="10" t="s">
        <v>39</v>
      </c>
      <c r="Q32" s="10" t="s">
        <v>39</v>
      </c>
      <c r="R32" s="10" t="s">
        <v>39</v>
      </c>
      <c r="S32" s="10" t="s">
        <v>39</v>
      </c>
      <c r="T32" s="10" t="s">
        <v>40</v>
      </c>
      <c r="U32" s="10" t="s">
        <v>42</v>
      </c>
      <c r="V32" s="10" t="s">
        <v>39</v>
      </c>
      <c r="W32" s="10" t="s">
        <v>41</v>
      </c>
      <c r="X32" s="10" t="s">
        <v>42</v>
      </c>
      <c r="Y32" s="10" t="s">
        <v>59</v>
      </c>
    </row>
    <row r="33" spans="1:25">
      <c r="A33" s="10" t="s">
        <v>116</v>
      </c>
      <c r="B33" s="10" t="s">
        <v>45</v>
      </c>
      <c r="C33" s="10" t="s">
        <v>55</v>
      </c>
      <c r="D33" s="10" t="s">
        <v>28</v>
      </c>
      <c r="E33" s="10" t="s">
        <v>29</v>
      </c>
      <c r="F33" s="10" t="s">
        <v>30</v>
      </c>
      <c r="G33" s="10" t="s">
        <v>31</v>
      </c>
      <c r="H33" s="10" t="s">
        <v>32</v>
      </c>
      <c r="I33" s="10" t="s">
        <v>74</v>
      </c>
      <c r="J33" s="10" t="s">
        <v>51</v>
      </c>
      <c r="K33" s="10">
        <v>2</v>
      </c>
      <c r="L33" s="10" t="s">
        <v>48</v>
      </c>
      <c r="M33" s="10" t="s">
        <v>36</v>
      </c>
      <c r="N33" s="10" t="s">
        <v>117</v>
      </c>
      <c r="O33" s="10" t="s">
        <v>64</v>
      </c>
      <c r="P33" s="10" t="s">
        <v>39</v>
      </c>
      <c r="Q33" s="10" t="s">
        <v>41</v>
      </c>
      <c r="R33" s="10" t="s">
        <v>39</v>
      </c>
      <c r="S33" s="10" t="s">
        <v>40</v>
      </c>
      <c r="T33" s="10" t="s">
        <v>40</v>
      </c>
      <c r="U33" s="10" t="s">
        <v>39</v>
      </c>
      <c r="V33" s="10" t="s">
        <v>40</v>
      </c>
      <c r="W33" s="10" t="s">
        <v>42</v>
      </c>
      <c r="X33" s="10" t="s">
        <v>42</v>
      </c>
      <c r="Y33" s="10" t="s">
        <v>59</v>
      </c>
    </row>
    <row r="34" spans="1:25">
      <c r="A34" s="10" t="s">
        <v>118</v>
      </c>
      <c r="B34" s="10" t="s">
        <v>26</v>
      </c>
      <c r="C34" s="10" t="s">
        <v>55</v>
      </c>
      <c r="D34" s="10" t="s">
        <v>28</v>
      </c>
      <c r="E34" s="10" t="s">
        <v>78</v>
      </c>
      <c r="F34" s="10" t="s">
        <v>30</v>
      </c>
      <c r="G34" s="10" t="s">
        <v>31</v>
      </c>
      <c r="H34" s="10" t="s">
        <v>32</v>
      </c>
      <c r="I34" s="10" t="s">
        <v>61</v>
      </c>
      <c r="J34" s="10" t="s">
        <v>62</v>
      </c>
      <c r="K34" s="10">
        <v>1</v>
      </c>
      <c r="L34" s="10" t="s">
        <v>63</v>
      </c>
      <c r="M34" s="10" t="s">
        <v>36</v>
      </c>
      <c r="N34" s="10" t="s">
        <v>37</v>
      </c>
      <c r="O34" s="10" t="s">
        <v>71</v>
      </c>
      <c r="P34" s="10" t="s">
        <v>39</v>
      </c>
      <c r="Q34" s="10" t="s">
        <v>41</v>
      </c>
      <c r="R34" s="10" t="s">
        <v>41</v>
      </c>
      <c r="S34" s="10" t="s">
        <v>40</v>
      </c>
      <c r="T34" s="10" t="s">
        <v>40</v>
      </c>
      <c r="U34" s="10" t="s">
        <v>39</v>
      </c>
      <c r="V34" s="10" t="s">
        <v>42</v>
      </c>
      <c r="W34" s="10" t="s">
        <v>39</v>
      </c>
      <c r="X34" s="10" t="s">
        <v>42</v>
      </c>
      <c r="Y34" s="10" t="s">
        <v>59</v>
      </c>
    </row>
    <row r="35" spans="1:25">
      <c r="A35" s="10" t="s">
        <v>119</v>
      </c>
      <c r="B35" s="10" t="s">
        <v>45</v>
      </c>
      <c r="C35" s="10" t="s">
        <v>55</v>
      </c>
      <c r="D35" s="10" t="s">
        <v>28</v>
      </c>
      <c r="E35" s="10" t="s">
        <v>29</v>
      </c>
      <c r="F35" s="10" t="s">
        <v>120</v>
      </c>
      <c r="G35" s="10" t="s">
        <v>31</v>
      </c>
      <c r="H35" s="10" t="s">
        <v>32</v>
      </c>
      <c r="I35" s="10" t="s">
        <v>91</v>
      </c>
      <c r="J35" s="10" t="s">
        <v>81</v>
      </c>
      <c r="K35" s="10">
        <v>1</v>
      </c>
      <c r="L35" s="10" t="s">
        <v>63</v>
      </c>
      <c r="M35" s="10" t="s">
        <v>36</v>
      </c>
      <c r="N35" s="10" t="s">
        <v>49</v>
      </c>
      <c r="O35" s="10" t="s">
        <v>121</v>
      </c>
      <c r="P35" s="10" t="s">
        <v>39</v>
      </c>
      <c r="Q35" s="10" t="s">
        <v>39</v>
      </c>
      <c r="R35" s="10" t="s">
        <v>39</v>
      </c>
      <c r="S35" s="10" t="s">
        <v>39</v>
      </c>
      <c r="T35" s="10" t="s">
        <v>39</v>
      </c>
      <c r="U35" s="10" t="s">
        <v>39</v>
      </c>
      <c r="V35" s="10" t="s">
        <v>39</v>
      </c>
      <c r="W35" s="10" t="s">
        <v>39</v>
      </c>
      <c r="X35" s="10" t="s">
        <v>39</v>
      </c>
      <c r="Y35" s="10" t="s">
        <v>59</v>
      </c>
    </row>
    <row r="36" spans="1:25">
      <c r="A36" s="10" t="s">
        <v>122</v>
      </c>
      <c r="B36" s="10" t="s">
        <v>26</v>
      </c>
      <c r="C36" s="10" t="s">
        <v>55</v>
      </c>
      <c r="D36" s="10" t="s">
        <v>123</v>
      </c>
      <c r="E36" s="10" t="s">
        <v>29</v>
      </c>
      <c r="F36" s="10" t="s">
        <v>30</v>
      </c>
      <c r="G36" s="10" t="s">
        <v>31</v>
      </c>
      <c r="H36" s="10" t="s">
        <v>32</v>
      </c>
      <c r="I36" s="10" t="s">
        <v>33</v>
      </c>
      <c r="J36" s="10" t="s">
        <v>81</v>
      </c>
      <c r="K36" s="10" t="s">
        <v>70</v>
      </c>
      <c r="L36" s="10" t="s">
        <v>63</v>
      </c>
      <c r="M36" s="10" t="s">
        <v>36</v>
      </c>
      <c r="N36" s="10" t="s">
        <v>52</v>
      </c>
      <c r="O36" s="10" t="s">
        <v>82</v>
      </c>
      <c r="P36" s="10" t="s">
        <v>39</v>
      </c>
      <c r="Q36" s="10" t="s">
        <v>40</v>
      </c>
      <c r="R36" s="10" t="s">
        <v>39</v>
      </c>
      <c r="S36" s="10" t="s">
        <v>40</v>
      </c>
      <c r="T36" s="10" t="s">
        <v>41</v>
      </c>
      <c r="U36" s="10" t="s">
        <v>41</v>
      </c>
      <c r="V36" s="10" t="s">
        <v>39</v>
      </c>
      <c r="W36" s="10" t="s">
        <v>40</v>
      </c>
      <c r="X36" s="10" t="s">
        <v>41</v>
      </c>
      <c r="Y36" s="10" t="s">
        <v>59</v>
      </c>
    </row>
    <row r="37" spans="1:25">
      <c r="A37" s="10" t="s">
        <v>124</v>
      </c>
      <c r="B37" s="10" t="s">
        <v>26</v>
      </c>
      <c r="C37" s="10" t="s">
        <v>27</v>
      </c>
      <c r="D37" s="10" t="s">
        <v>28</v>
      </c>
      <c r="E37" s="10" t="s">
        <v>29</v>
      </c>
      <c r="F37" s="10" t="s">
        <v>30</v>
      </c>
      <c r="G37" s="10" t="s">
        <v>46</v>
      </c>
      <c r="H37" s="10">
        <v>1</v>
      </c>
      <c r="I37" s="10"/>
      <c r="J37" s="10" t="s">
        <v>51</v>
      </c>
      <c r="K37" s="10" t="s">
        <v>70</v>
      </c>
      <c r="L37" s="10" t="s">
        <v>48</v>
      </c>
      <c r="M37" s="10" t="s">
        <v>36</v>
      </c>
      <c r="N37" s="10" t="s">
        <v>68</v>
      </c>
      <c r="O37" s="10" t="s">
        <v>71</v>
      </c>
      <c r="P37" s="10" t="s">
        <v>39</v>
      </c>
      <c r="Q37" s="10" t="s">
        <v>41</v>
      </c>
      <c r="R37" s="10" t="s">
        <v>39</v>
      </c>
      <c r="S37" s="10" t="s">
        <v>39</v>
      </c>
      <c r="T37" s="10" t="s">
        <v>39</v>
      </c>
      <c r="U37" s="10" t="s">
        <v>41</v>
      </c>
      <c r="V37" s="10" t="s">
        <v>39</v>
      </c>
      <c r="W37" s="10" t="s">
        <v>39</v>
      </c>
      <c r="X37" s="10" t="s">
        <v>41</v>
      </c>
      <c r="Y37" s="10" t="s">
        <v>43</v>
      </c>
    </row>
    <row r="38" spans="1:25">
      <c r="A38" s="10" t="s">
        <v>125</v>
      </c>
      <c r="B38" s="10" t="s">
        <v>26</v>
      </c>
      <c r="C38" s="10" t="s">
        <v>96</v>
      </c>
      <c r="D38" s="10" t="s">
        <v>77</v>
      </c>
      <c r="E38" s="10" t="s">
        <v>29</v>
      </c>
      <c r="F38" s="10" t="s">
        <v>67</v>
      </c>
      <c r="G38" s="10" t="s">
        <v>46</v>
      </c>
      <c r="H38" s="10">
        <v>2</v>
      </c>
      <c r="I38" s="10" t="s">
        <v>91</v>
      </c>
      <c r="J38" s="10" t="s">
        <v>56</v>
      </c>
      <c r="K38" s="10">
        <v>1</v>
      </c>
      <c r="L38" s="10" t="s">
        <v>48</v>
      </c>
      <c r="M38" s="10" t="s">
        <v>48</v>
      </c>
      <c r="N38" s="10" t="s">
        <v>126</v>
      </c>
      <c r="O38" s="10" t="s">
        <v>53</v>
      </c>
      <c r="P38" s="10" t="s">
        <v>39</v>
      </c>
      <c r="Q38" s="10" t="s">
        <v>41</v>
      </c>
      <c r="R38" s="10" t="s">
        <v>39</v>
      </c>
      <c r="S38" s="10" t="s">
        <v>39</v>
      </c>
      <c r="T38" s="10" t="s">
        <v>40</v>
      </c>
      <c r="U38" s="10" t="s">
        <v>42</v>
      </c>
      <c r="V38" s="10" t="s">
        <v>39</v>
      </c>
      <c r="W38" s="10" t="s">
        <v>42</v>
      </c>
      <c r="X38" s="10" t="s">
        <v>42</v>
      </c>
      <c r="Y38" s="10" t="s">
        <v>59</v>
      </c>
    </row>
    <row r="39" spans="1:25">
      <c r="A39" s="10" t="s">
        <v>127</v>
      </c>
      <c r="B39" s="10" t="s">
        <v>45</v>
      </c>
      <c r="C39" s="10" t="s">
        <v>55</v>
      </c>
      <c r="D39" s="10" t="s">
        <v>28</v>
      </c>
      <c r="E39" s="10" t="s">
        <v>29</v>
      </c>
      <c r="F39" s="10" t="s">
        <v>30</v>
      </c>
      <c r="G39" s="10" t="s">
        <v>31</v>
      </c>
      <c r="H39" s="10" t="s">
        <v>32</v>
      </c>
      <c r="I39" s="10" t="s">
        <v>33</v>
      </c>
      <c r="J39" s="10" t="s">
        <v>81</v>
      </c>
      <c r="K39" s="10">
        <v>1</v>
      </c>
      <c r="L39" s="10" t="s">
        <v>63</v>
      </c>
      <c r="M39" s="10" t="s">
        <v>36</v>
      </c>
      <c r="N39" s="10" t="s">
        <v>128</v>
      </c>
      <c r="O39" s="10" t="s">
        <v>53</v>
      </c>
      <c r="P39" s="10" t="s">
        <v>39</v>
      </c>
      <c r="Q39" s="10" t="s">
        <v>39</v>
      </c>
      <c r="R39" s="10" t="s">
        <v>39</v>
      </c>
      <c r="S39" s="10" t="s">
        <v>39</v>
      </c>
      <c r="T39" s="10" t="s">
        <v>40</v>
      </c>
      <c r="U39" s="10" t="s">
        <v>40</v>
      </c>
      <c r="V39" s="10" t="s">
        <v>39</v>
      </c>
      <c r="W39" s="10" t="s">
        <v>39</v>
      </c>
      <c r="X39" s="10" t="s">
        <v>39</v>
      </c>
      <c r="Y39" s="10" t="s">
        <v>43</v>
      </c>
    </row>
    <row r="40" spans="1:25">
      <c r="A40" s="10" t="s">
        <v>129</v>
      </c>
      <c r="B40" s="10" t="s">
        <v>45</v>
      </c>
      <c r="C40" s="10" t="s">
        <v>55</v>
      </c>
      <c r="D40" s="10" t="s">
        <v>28</v>
      </c>
      <c r="E40" s="10" t="s">
        <v>29</v>
      </c>
      <c r="F40" s="10" t="s">
        <v>30</v>
      </c>
      <c r="G40" s="10" t="s">
        <v>46</v>
      </c>
      <c r="H40" s="10" t="s">
        <v>32</v>
      </c>
      <c r="I40" s="10" t="s">
        <v>33</v>
      </c>
      <c r="J40" s="10" t="s">
        <v>51</v>
      </c>
      <c r="K40" s="10" t="s">
        <v>70</v>
      </c>
      <c r="L40" s="10" t="s">
        <v>63</v>
      </c>
      <c r="M40" s="10" t="s">
        <v>36</v>
      </c>
      <c r="N40" s="10" t="s">
        <v>57</v>
      </c>
      <c r="O40" s="10" t="s">
        <v>58</v>
      </c>
      <c r="P40" s="10" t="s">
        <v>39</v>
      </c>
      <c r="Q40" s="10" t="s">
        <v>40</v>
      </c>
      <c r="R40" s="10" t="s">
        <v>39</v>
      </c>
      <c r="S40" s="10" t="s">
        <v>39</v>
      </c>
      <c r="T40" s="10" t="s">
        <v>41</v>
      </c>
      <c r="U40" s="10" t="s">
        <v>39</v>
      </c>
      <c r="V40" s="10" t="s">
        <v>39</v>
      </c>
      <c r="W40" s="10" t="s">
        <v>39</v>
      </c>
      <c r="X40" s="10" t="s">
        <v>41</v>
      </c>
      <c r="Y40" s="10" t="s">
        <v>43</v>
      </c>
    </row>
    <row r="41" spans="1:25">
      <c r="A41" s="10" t="s">
        <v>130</v>
      </c>
      <c r="B41" s="10" t="s">
        <v>45</v>
      </c>
      <c r="C41" s="10" t="s">
        <v>55</v>
      </c>
      <c r="D41" s="10" t="s">
        <v>28</v>
      </c>
      <c r="E41" s="10" t="s">
        <v>29</v>
      </c>
      <c r="F41" s="10" t="s">
        <v>67</v>
      </c>
      <c r="G41" s="10" t="s">
        <v>31</v>
      </c>
      <c r="H41" s="10" t="s">
        <v>32</v>
      </c>
      <c r="I41" s="10"/>
      <c r="J41" s="10" t="s">
        <v>34</v>
      </c>
      <c r="K41" s="10">
        <v>1</v>
      </c>
      <c r="L41" s="10" t="s">
        <v>48</v>
      </c>
      <c r="M41" s="10" t="s">
        <v>36</v>
      </c>
      <c r="N41" s="10" t="s">
        <v>131</v>
      </c>
      <c r="O41" s="10" t="s">
        <v>38</v>
      </c>
      <c r="P41" s="10" t="s">
        <v>39</v>
      </c>
      <c r="Q41" s="10" t="s">
        <v>40</v>
      </c>
      <c r="R41" s="10" t="s">
        <v>39</v>
      </c>
      <c r="S41" s="10" t="s">
        <v>40</v>
      </c>
      <c r="T41" s="10" t="s">
        <v>39</v>
      </c>
      <c r="U41" s="10" t="s">
        <v>40</v>
      </c>
      <c r="V41" s="10" t="s">
        <v>40</v>
      </c>
      <c r="W41" s="10" t="s">
        <v>39</v>
      </c>
      <c r="X41" s="10" t="s">
        <v>39</v>
      </c>
      <c r="Y41" s="10" t="s">
        <v>43</v>
      </c>
    </row>
    <row r="42" spans="1:25">
      <c r="A42" s="10" t="s">
        <v>132</v>
      </c>
      <c r="B42" s="10" t="s">
        <v>45</v>
      </c>
      <c r="C42" s="10" t="s">
        <v>55</v>
      </c>
      <c r="D42" s="10" t="s">
        <v>28</v>
      </c>
      <c r="E42" s="10" t="s">
        <v>133</v>
      </c>
      <c r="F42" s="10" t="s">
        <v>30</v>
      </c>
      <c r="G42" s="10" t="s">
        <v>31</v>
      </c>
      <c r="H42" s="10" t="s">
        <v>32</v>
      </c>
      <c r="I42" s="10" t="s">
        <v>74</v>
      </c>
      <c r="J42" s="10" t="s">
        <v>89</v>
      </c>
      <c r="K42" s="10">
        <v>2</v>
      </c>
      <c r="L42" s="10" t="s">
        <v>63</v>
      </c>
      <c r="M42" s="10" t="s">
        <v>48</v>
      </c>
      <c r="N42" s="10" t="s">
        <v>128</v>
      </c>
      <c r="O42" s="10" t="s">
        <v>134</v>
      </c>
      <c r="P42" s="10" t="s">
        <v>39</v>
      </c>
      <c r="Q42" s="10" t="s">
        <v>39</v>
      </c>
      <c r="R42" s="10" t="s">
        <v>39</v>
      </c>
      <c r="S42" s="10" t="s">
        <v>40</v>
      </c>
      <c r="T42" s="10" t="s">
        <v>41</v>
      </c>
      <c r="U42" s="10" t="s">
        <v>39</v>
      </c>
      <c r="V42" s="10" t="s">
        <v>39</v>
      </c>
      <c r="W42" s="10" t="s">
        <v>39</v>
      </c>
      <c r="X42" s="10" t="s">
        <v>39</v>
      </c>
      <c r="Y42" s="10" t="s">
        <v>59</v>
      </c>
    </row>
    <row r="43" spans="1:25">
      <c r="A43" s="10" t="s">
        <v>135</v>
      </c>
      <c r="B43" s="10" t="s">
        <v>45</v>
      </c>
      <c r="C43" s="10" t="s">
        <v>55</v>
      </c>
      <c r="D43" s="10" t="s">
        <v>28</v>
      </c>
      <c r="E43" s="10" t="s">
        <v>29</v>
      </c>
      <c r="F43" s="10" t="s">
        <v>30</v>
      </c>
      <c r="G43" s="10" t="s">
        <v>46</v>
      </c>
      <c r="H43" s="10" t="s">
        <v>32</v>
      </c>
      <c r="I43" s="10" t="s">
        <v>33</v>
      </c>
      <c r="J43" s="10" t="s">
        <v>92</v>
      </c>
      <c r="K43" s="10">
        <v>1</v>
      </c>
      <c r="L43" s="10" t="s">
        <v>63</v>
      </c>
      <c r="M43" s="10" t="s">
        <v>48</v>
      </c>
      <c r="N43" s="10" t="s">
        <v>57</v>
      </c>
      <c r="O43" s="10" t="s">
        <v>58</v>
      </c>
      <c r="P43" s="10" t="s">
        <v>39</v>
      </c>
      <c r="Q43" s="10" t="s">
        <v>39</v>
      </c>
      <c r="R43" s="10" t="s">
        <v>39</v>
      </c>
      <c r="S43" s="10" t="s">
        <v>39</v>
      </c>
      <c r="T43" s="10" t="s">
        <v>40</v>
      </c>
      <c r="U43" s="10" t="s">
        <v>41</v>
      </c>
      <c r="V43" s="10" t="s">
        <v>39</v>
      </c>
      <c r="W43" s="10" t="s">
        <v>40</v>
      </c>
      <c r="X43" s="10" t="s">
        <v>40</v>
      </c>
      <c r="Y43" s="10" t="s">
        <v>43</v>
      </c>
    </row>
    <row r="44" spans="1:25">
      <c r="A44" s="10" t="s">
        <v>136</v>
      </c>
      <c r="B44" s="10" t="s">
        <v>45</v>
      </c>
      <c r="C44" s="10" t="s">
        <v>55</v>
      </c>
      <c r="D44" s="10" t="s">
        <v>28</v>
      </c>
      <c r="E44" s="10" t="s">
        <v>29</v>
      </c>
      <c r="F44" s="10" t="s">
        <v>30</v>
      </c>
      <c r="G44" s="10" t="s">
        <v>31</v>
      </c>
      <c r="H44" s="10" t="s">
        <v>32</v>
      </c>
      <c r="I44" s="10" t="s">
        <v>74</v>
      </c>
      <c r="J44" s="10" t="s">
        <v>51</v>
      </c>
      <c r="K44" s="10">
        <v>2</v>
      </c>
      <c r="L44" s="10" t="s">
        <v>63</v>
      </c>
      <c r="M44" s="10" t="s">
        <v>36</v>
      </c>
      <c r="N44" s="10" t="s">
        <v>57</v>
      </c>
      <c r="O44" s="10" t="s">
        <v>58</v>
      </c>
      <c r="P44" s="10" t="s">
        <v>39</v>
      </c>
      <c r="Q44" s="10" t="s">
        <v>39</v>
      </c>
      <c r="R44" s="10" t="s">
        <v>39</v>
      </c>
      <c r="S44" s="10" t="s">
        <v>41</v>
      </c>
      <c r="T44" s="10" t="s">
        <v>40</v>
      </c>
      <c r="U44" s="10" t="s">
        <v>42</v>
      </c>
      <c r="V44" s="10" t="s">
        <v>40</v>
      </c>
      <c r="W44" s="10" t="s">
        <v>39</v>
      </c>
      <c r="X44" s="10" t="s">
        <v>42</v>
      </c>
      <c r="Y44" s="10" t="s">
        <v>59</v>
      </c>
    </row>
    <row r="45" spans="1:25">
      <c r="A45" s="10" t="s">
        <v>137</v>
      </c>
      <c r="B45" s="10" t="s">
        <v>45</v>
      </c>
      <c r="C45" s="10" t="s">
        <v>55</v>
      </c>
      <c r="D45" s="10" t="s">
        <v>28</v>
      </c>
      <c r="E45" s="10" t="s">
        <v>29</v>
      </c>
      <c r="F45" s="10" t="s">
        <v>30</v>
      </c>
      <c r="G45" s="10" t="s">
        <v>31</v>
      </c>
      <c r="H45" s="10" t="s">
        <v>32</v>
      </c>
      <c r="I45" s="10" t="s">
        <v>74</v>
      </c>
      <c r="J45" s="10" t="s">
        <v>62</v>
      </c>
      <c r="K45" s="10">
        <v>2</v>
      </c>
      <c r="L45" s="10" t="s">
        <v>48</v>
      </c>
      <c r="M45" s="10" t="s">
        <v>36</v>
      </c>
      <c r="N45" s="10" t="s">
        <v>57</v>
      </c>
      <c r="O45" s="10" t="s">
        <v>53</v>
      </c>
      <c r="P45" s="10" t="s">
        <v>39</v>
      </c>
      <c r="Q45" s="10" t="s">
        <v>39</v>
      </c>
      <c r="R45" s="10" t="s">
        <v>40</v>
      </c>
      <c r="S45" s="10" t="s">
        <v>40</v>
      </c>
      <c r="T45" s="10" t="s">
        <v>41</v>
      </c>
      <c r="U45" s="10" t="s">
        <v>40</v>
      </c>
      <c r="V45" s="10" t="s">
        <v>39</v>
      </c>
      <c r="W45" s="10" t="s">
        <v>39</v>
      </c>
      <c r="X45" s="10" t="s">
        <v>40</v>
      </c>
      <c r="Y45" s="10" t="s">
        <v>59</v>
      </c>
    </row>
    <row r="46" spans="1:25">
      <c r="A46" s="10" t="s">
        <v>138</v>
      </c>
      <c r="B46" s="10" t="s">
        <v>26</v>
      </c>
      <c r="C46" s="10" t="s">
        <v>55</v>
      </c>
      <c r="D46" s="10" t="s">
        <v>66</v>
      </c>
      <c r="E46" s="10" t="s">
        <v>29</v>
      </c>
      <c r="F46" s="10" t="s">
        <v>67</v>
      </c>
      <c r="G46" s="10" t="s">
        <v>46</v>
      </c>
      <c r="H46" s="10" t="s">
        <v>32</v>
      </c>
      <c r="I46" s="10" t="s">
        <v>74</v>
      </c>
      <c r="J46" s="10" t="s">
        <v>81</v>
      </c>
      <c r="K46" s="10">
        <v>1</v>
      </c>
      <c r="L46" s="10" t="s">
        <v>63</v>
      </c>
      <c r="M46" s="10" t="s">
        <v>36</v>
      </c>
      <c r="N46" s="10" t="s">
        <v>37</v>
      </c>
      <c r="O46" s="10" t="s">
        <v>71</v>
      </c>
      <c r="P46" s="10" t="s">
        <v>39</v>
      </c>
      <c r="Q46" s="10" t="s">
        <v>40</v>
      </c>
      <c r="R46" s="10" t="s">
        <v>41</v>
      </c>
      <c r="S46" s="10" t="s">
        <v>39</v>
      </c>
      <c r="T46" s="10" t="s">
        <v>41</v>
      </c>
      <c r="U46" s="10" t="s">
        <v>42</v>
      </c>
      <c r="V46" s="10" t="s">
        <v>40</v>
      </c>
      <c r="W46" s="10" t="s">
        <v>40</v>
      </c>
      <c r="X46" s="10" t="s">
        <v>42</v>
      </c>
      <c r="Y46" s="10" t="s">
        <v>59</v>
      </c>
    </row>
    <row r="47" spans="1:25">
      <c r="A47" s="10" t="s">
        <v>139</v>
      </c>
      <c r="B47" s="10" t="s">
        <v>45</v>
      </c>
      <c r="C47" s="10" t="s">
        <v>55</v>
      </c>
      <c r="D47" s="10" t="s">
        <v>140</v>
      </c>
      <c r="E47" s="10" t="s">
        <v>29</v>
      </c>
      <c r="F47" s="10" t="s">
        <v>30</v>
      </c>
      <c r="G47" s="10" t="s">
        <v>31</v>
      </c>
      <c r="H47" s="10" t="s">
        <v>32</v>
      </c>
      <c r="I47" s="10" t="s">
        <v>33</v>
      </c>
      <c r="J47" s="10" t="s">
        <v>92</v>
      </c>
      <c r="K47" s="10" t="s">
        <v>70</v>
      </c>
      <c r="L47" s="10" t="s">
        <v>63</v>
      </c>
      <c r="M47" s="10" t="s">
        <v>63</v>
      </c>
      <c r="N47" s="10" t="s">
        <v>57</v>
      </c>
      <c r="O47" s="10" t="s">
        <v>38</v>
      </c>
      <c r="P47" s="10" t="s">
        <v>39</v>
      </c>
      <c r="Q47" s="10" t="s">
        <v>39</v>
      </c>
      <c r="R47" s="10" t="s">
        <v>39</v>
      </c>
      <c r="S47" s="10" t="s">
        <v>39</v>
      </c>
      <c r="T47" s="10" t="s">
        <v>39</v>
      </c>
      <c r="U47" s="10" t="s">
        <v>41</v>
      </c>
      <c r="V47" s="10" t="s">
        <v>39</v>
      </c>
      <c r="W47" s="10" t="s">
        <v>40</v>
      </c>
      <c r="X47" s="10" t="s">
        <v>42</v>
      </c>
      <c r="Y47" s="10" t="s">
        <v>59</v>
      </c>
    </row>
    <row r="48" spans="1:25">
      <c r="A48" s="10" t="s">
        <v>141</v>
      </c>
      <c r="B48" s="10" t="s">
        <v>45</v>
      </c>
      <c r="C48" s="10" t="s">
        <v>55</v>
      </c>
      <c r="D48" s="10" t="s">
        <v>28</v>
      </c>
      <c r="E48" s="10" t="s">
        <v>29</v>
      </c>
      <c r="F48" s="10" t="s">
        <v>67</v>
      </c>
      <c r="G48" s="10" t="s">
        <v>46</v>
      </c>
      <c r="H48" s="10" t="s">
        <v>32</v>
      </c>
      <c r="I48" s="10" t="s">
        <v>33</v>
      </c>
      <c r="J48" s="10" t="s">
        <v>51</v>
      </c>
      <c r="K48" s="10" t="s">
        <v>70</v>
      </c>
      <c r="L48" s="10" t="s">
        <v>63</v>
      </c>
      <c r="M48" s="10" t="s">
        <v>35</v>
      </c>
      <c r="N48" s="10" t="s">
        <v>57</v>
      </c>
      <c r="O48" s="10" t="s">
        <v>121</v>
      </c>
      <c r="P48" s="10" t="s">
        <v>39</v>
      </c>
      <c r="Q48" s="10" t="s">
        <v>39</v>
      </c>
      <c r="R48" s="10" t="s">
        <v>40</v>
      </c>
      <c r="S48" s="10" t="s">
        <v>39</v>
      </c>
      <c r="T48" s="10" t="s">
        <v>39</v>
      </c>
      <c r="U48" s="10" t="s">
        <v>39</v>
      </c>
      <c r="V48" s="10" t="s">
        <v>39</v>
      </c>
      <c r="W48" s="10" t="s">
        <v>39</v>
      </c>
      <c r="X48" s="10" t="s">
        <v>39</v>
      </c>
      <c r="Y48" s="10" t="s">
        <v>43</v>
      </c>
    </row>
    <row r="49" spans="1:25">
      <c r="A49" s="10" t="s">
        <v>142</v>
      </c>
      <c r="B49" s="10" t="s">
        <v>26</v>
      </c>
      <c r="C49" s="10" t="s">
        <v>55</v>
      </c>
      <c r="D49" s="10" t="s">
        <v>28</v>
      </c>
      <c r="E49" s="10" t="s">
        <v>143</v>
      </c>
      <c r="F49" s="10" t="s">
        <v>67</v>
      </c>
      <c r="G49" s="10" t="s">
        <v>31</v>
      </c>
      <c r="H49" s="10" t="s">
        <v>32</v>
      </c>
      <c r="I49" s="10" t="s">
        <v>61</v>
      </c>
      <c r="J49" s="10" t="s">
        <v>51</v>
      </c>
      <c r="K49" s="10">
        <v>1</v>
      </c>
      <c r="L49" s="10" t="s">
        <v>48</v>
      </c>
      <c r="M49" s="10" t="s">
        <v>36</v>
      </c>
      <c r="N49" s="10" t="s">
        <v>37</v>
      </c>
      <c r="O49" s="10" t="s">
        <v>71</v>
      </c>
      <c r="P49" s="10" t="s">
        <v>39</v>
      </c>
      <c r="Q49" s="10" t="s">
        <v>39</v>
      </c>
      <c r="R49" s="10" t="s">
        <v>40</v>
      </c>
      <c r="S49" s="10" t="s">
        <v>40</v>
      </c>
      <c r="T49" s="10" t="s">
        <v>40</v>
      </c>
      <c r="U49" s="10" t="s">
        <v>41</v>
      </c>
      <c r="V49" s="10" t="s">
        <v>40</v>
      </c>
      <c r="W49" s="10" t="s">
        <v>41</v>
      </c>
      <c r="X49" s="10" t="s">
        <v>42</v>
      </c>
      <c r="Y49" s="10" t="s">
        <v>43</v>
      </c>
    </row>
    <row r="50" spans="1:25">
      <c r="A50" s="10" t="s">
        <v>144</v>
      </c>
      <c r="B50" s="10" t="s">
        <v>26</v>
      </c>
      <c r="C50" s="10" t="s">
        <v>145</v>
      </c>
      <c r="D50" s="10" t="s">
        <v>28</v>
      </c>
      <c r="E50" s="10" t="s">
        <v>133</v>
      </c>
      <c r="F50" s="10" t="s">
        <v>146</v>
      </c>
      <c r="G50" s="10" t="s">
        <v>46</v>
      </c>
      <c r="H50" s="10" t="s">
        <v>70</v>
      </c>
      <c r="I50" s="10" t="s">
        <v>47</v>
      </c>
      <c r="J50" s="10" t="s">
        <v>92</v>
      </c>
      <c r="K50" s="10">
        <v>2</v>
      </c>
      <c r="L50" s="10" t="s">
        <v>63</v>
      </c>
      <c r="M50" s="10" t="s">
        <v>48</v>
      </c>
      <c r="N50" s="10" t="s">
        <v>128</v>
      </c>
      <c r="O50" s="10" t="s">
        <v>71</v>
      </c>
      <c r="P50" s="10" t="s">
        <v>39</v>
      </c>
      <c r="Q50" s="10" t="s">
        <v>39</v>
      </c>
      <c r="R50" s="10" t="s">
        <v>39</v>
      </c>
      <c r="S50" s="10" t="s">
        <v>39</v>
      </c>
      <c r="T50" s="10" t="s">
        <v>41</v>
      </c>
      <c r="U50" s="10" t="s">
        <v>41</v>
      </c>
      <c r="V50" s="10" t="s">
        <v>39</v>
      </c>
      <c r="W50" s="10" t="s">
        <v>39</v>
      </c>
      <c r="X50" s="10" t="s">
        <v>42</v>
      </c>
      <c r="Y50" s="10" t="s">
        <v>43</v>
      </c>
    </row>
    <row r="51" spans="1:25">
      <c r="A51" s="10" t="s">
        <v>147</v>
      </c>
      <c r="B51" s="10" t="s">
        <v>45</v>
      </c>
      <c r="C51" s="10" t="s">
        <v>55</v>
      </c>
      <c r="D51" s="10" t="s">
        <v>28</v>
      </c>
      <c r="E51" s="10" t="s">
        <v>78</v>
      </c>
      <c r="F51" s="10" t="s">
        <v>30</v>
      </c>
      <c r="G51" s="10" t="s">
        <v>31</v>
      </c>
      <c r="H51" s="10" t="s">
        <v>32</v>
      </c>
      <c r="I51" s="10" t="s">
        <v>61</v>
      </c>
      <c r="J51" s="10" t="s">
        <v>92</v>
      </c>
      <c r="K51" s="10">
        <v>2</v>
      </c>
      <c r="L51" s="10" t="s">
        <v>48</v>
      </c>
      <c r="M51" s="10" t="s">
        <v>36</v>
      </c>
      <c r="N51" s="10" t="s">
        <v>57</v>
      </c>
      <c r="O51" s="10" t="s">
        <v>82</v>
      </c>
      <c r="P51" s="10" t="s">
        <v>39</v>
      </c>
      <c r="Q51" s="10" t="s">
        <v>39</v>
      </c>
      <c r="R51" s="10" t="s">
        <v>40</v>
      </c>
      <c r="S51" s="10" t="s">
        <v>40</v>
      </c>
      <c r="T51" s="10" t="s">
        <v>39</v>
      </c>
      <c r="U51" s="10" t="s">
        <v>40</v>
      </c>
      <c r="V51" s="10" t="s">
        <v>39</v>
      </c>
      <c r="W51" s="10" t="s">
        <v>39</v>
      </c>
      <c r="X51" s="10" t="s">
        <v>40</v>
      </c>
      <c r="Y51" s="10" t="s">
        <v>59</v>
      </c>
    </row>
    <row r="52" spans="1:25">
      <c r="A52" s="10" t="s">
        <v>148</v>
      </c>
      <c r="B52" s="10" t="s">
        <v>45</v>
      </c>
      <c r="C52" s="10" t="s">
        <v>55</v>
      </c>
      <c r="D52" s="10" t="s">
        <v>77</v>
      </c>
      <c r="E52" s="10" t="s">
        <v>29</v>
      </c>
      <c r="F52" s="10" t="s">
        <v>30</v>
      </c>
      <c r="G52" s="10" t="s">
        <v>31</v>
      </c>
      <c r="H52" s="10" t="s">
        <v>32</v>
      </c>
      <c r="I52" s="10" t="s">
        <v>74</v>
      </c>
      <c r="J52" s="10" t="s">
        <v>81</v>
      </c>
      <c r="K52" s="10">
        <v>1</v>
      </c>
      <c r="L52" s="10" t="s">
        <v>63</v>
      </c>
      <c r="M52" s="10" t="s">
        <v>36</v>
      </c>
      <c r="N52" s="10" t="s">
        <v>68</v>
      </c>
      <c r="O52" s="10" t="s">
        <v>82</v>
      </c>
      <c r="P52" s="10" t="s">
        <v>39</v>
      </c>
      <c r="Q52" s="10" t="s">
        <v>40</v>
      </c>
      <c r="R52" s="10" t="s">
        <v>39</v>
      </c>
      <c r="S52" s="10" t="s">
        <v>40</v>
      </c>
      <c r="T52" s="10" t="s">
        <v>40</v>
      </c>
      <c r="U52" s="10" t="s">
        <v>41</v>
      </c>
      <c r="V52" s="10" t="s">
        <v>39</v>
      </c>
      <c r="W52" s="10" t="s">
        <v>39</v>
      </c>
      <c r="X52" s="10" t="s">
        <v>41</v>
      </c>
      <c r="Y52" s="10" t="s">
        <v>43</v>
      </c>
    </row>
    <row r="53" spans="1:25">
      <c r="A53" s="10" t="s">
        <v>149</v>
      </c>
      <c r="B53" s="10" t="s">
        <v>26</v>
      </c>
      <c r="C53" s="10" t="s">
        <v>55</v>
      </c>
      <c r="D53" s="10" t="s">
        <v>150</v>
      </c>
      <c r="E53" s="10" t="s">
        <v>29</v>
      </c>
      <c r="F53" s="10" t="s">
        <v>30</v>
      </c>
      <c r="G53" s="10" t="s">
        <v>46</v>
      </c>
      <c r="H53" s="10" t="s">
        <v>32</v>
      </c>
      <c r="I53" s="10" t="s">
        <v>74</v>
      </c>
      <c r="J53" s="10" t="s">
        <v>34</v>
      </c>
      <c r="K53" s="10">
        <v>1</v>
      </c>
      <c r="L53" s="10" t="s">
        <v>63</v>
      </c>
      <c r="M53" s="10" t="s">
        <v>36</v>
      </c>
      <c r="N53" s="10" t="s">
        <v>37</v>
      </c>
      <c r="O53" s="10" t="s">
        <v>71</v>
      </c>
      <c r="P53" s="10" t="s">
        <v>39</v>
      </c>
      <c r="Q53" s="10" t="s">
        <v>40</v>
      </c>
      <c r="R53" s="10" t="s">
        <v>40</v>
      </c>
      <c r="S53" s="10" t="s">
        <v>41</v>
      </c>
      <c r="T53" s="10" t="s">
        <v>41</v>
      </c>
      <c r="U53" s="10" t="s">
        <v>42</v>
      </c>
      <c r="V53" s="10" t="s">
        <v>40</v>
      </c>
      <c r="W53" s="10" t="s">
        <v>40</v>
      </c>
      <c r="X53" s="10" t="s">
        <v>40</v>
      </c>
      <c r="Y53" s="10" t="s">
        <v>43</v>
      </c>
    </row>
    <row r="54" spans="1:25">
      <c r="A54" s="10" t="s">
        <v>151</v>
      </c>
      <c r="B54" s="10" t="s">
        <v>45</v>
      </c>
      <c r="C54" s="10" t="s">
        <v>55</v>
      </c>
      <c r="D54" s="10" t="s">
        <v>28</v>
      </c>
      <c r="E54" s="10" t="s">
        <v>133</v>
      </c>
      <c r="F54" s="10" t="s">
        <v>30</v>
      </c>
      <c r="G54" s="10" t="s">
        <v>31</v>
      </c>
      <c r="H54" s="10" t="s">
        <v>32</v>
      </c>
      <c r="I54" s="10" t="s">
        <v>74</v>
      </c>
      <c r="J54" s="10" t="s">
        <v>56</v>
      </c>
      <c r="K54" s="10">
        <v>1</v>
      </c>
      <c r="L54" s="10" t="s">
        <v>35</v>
      </c>
      <c r="M54" s="10" t="s">
        <v>36</v>
      </c>
      <c r="N54" s="10" t="s">
        <v>152</v>
      </c>
      <c r="O54" s="10" t="s">
        <v>153</v>
      </c>
      <c r="P54" s="10" t="s">
        <v>42</v>
      </c>
      <c r="Q54" s="10" t="s">
        <v>42</v>
      </c>
      <c r="R54" s="10" t="s">
        <v>42</v>
      </c>
      <c r="S54" s="10" t="s">
        <v>42</v>
      </c>
      <c r="T54" s="10" t="s">
        <v>42</v>
      </c>
      <c r="U54" s="10" t="s">
        <v>42</v>
      </c>
      <c r="V54" s="10" t="s">
        <v>42</v>
      </c>
      <c r="W54" s="10" t="s">
        <v>42</v>
      </c>
      <c r="X54" s="10" t="s">
        <v>42</v>
      </c>
      <c r="Y54" s="10" t="s">
        <v>43</v>
      </c>
    </row>
    <row r="55" spans="1:25">
      <c r="A55" s="10" t="s">
        <v>154</v>
      </c>
      <c r="B55" t="s">
        <v>45</v>
      </c>
      <c r="C55" t="s">
        <v>96</v>
      </c>
      <c r="D55" t="s">
        <v>28</v>
      </c>
      <c r="E55" t="s">
        <v>29</v>
      </c>
      <c r="F55" t="s">
        <v>67</v>
      </c>
      <c r="G55" t="s">
        <v>46</v>
      </c>
      <c r="H55">
        <v>2</v>
      </c>
      <c r="I55" t="s">
        <v>47</v>
      </c>
      <c r="J55" t="s">
        <v>155</v>
      </c>
      <c r="K55">
        <v>2</v>
      </c>
      <c r="L55" t="s">
        <v>48</v>
      </c>
      <c r="M55" t="s">
        <v>36</v>
      </c>
      <c r="N55" t="s">
        <v>156</v>
      </c>
      <c r="O55" t="s">
        <v>157</v>
      </c>
      <c r="P55" t="s">
        <v>39</v>
      </c>
      <c r="Q55" t="s">
        <v>39</v>
      </c>
      <c r="R55" t="s">
        <v>40</v>
      </c>
      <c r="S55" t="s">
        <v>40</v>
      </c>
      <c r="T55" t="s">
        <v>39</v>
      </c>
      <c r="U55" t="s">
        <v>40</v>
      </c>
      <c r="V55" t="s">
        <v>39</v>
      </c>
      <c r="W55" t="s">
        <v>39</v>
      </c>
      <c r="X55" t="s">
        <v>41</v>
      </c>
      <c r="Y55" t="s">
        <v>59</v>
      </c>
    </row>
    <row r="56" spans="1:25">
      <c r="A56" s="10" t="s">
        <v>158</v>
      </c>
      <c r="B56" s="10" t="s">
        <v>26</v>
      </c>
      <c r="C56" s="10" t="s">
        <v>55</v>
      </c>
      <c r="D56" s="10" t="s">
        <v>28</v>
      </c>
      <c r="E56" s="10" t="s">
        <v>78</v>
      </c>
      <c r="F56" s="10" t="s">
        <v>67</v>
      </c>
      <c r="G56" s="10" t="s">
        <v>31</v>
      </c>
      <c r="H56" s="10" t="s">
        <v>32</v>
      </c>
      <c r="I56" s="10" t="s">
        <v>61</v>
      </c>
      <c r="J56" s="10" t="s">
        <v>92</v>
      </c>
      <c r="K56" s="10">
        <v>1</v>
      </c>
      <c r="L56" s="10" t="s">
        <v>48</v>
      </c>
      <c r="M56" s="10" t="s">
        <v>36</v>
      </c>
      <c r="N56" s="10" t="s">
        <v>159</v>
      </c>
      <c r="O56" s="10" t="s">
        <v>71</v>
      </c>
      <c r="P56" s="10" t="s">
        <v>39</v>
      </c>
      <c r="Q56" s="10" t="s">
        <v>41</v>
      </c>
      <c r="R56" s="10" t="s">
        <v>40</v>
      </c>
      <c r="S56" s="10" t="s">
        <v>40</v>
      </c>
      <c r="T56" s="10" t="s">
        <v>41</v>
      </c>
      <c r="U56" s="10" t="s">
        <v>40</v>
      </c>
      <c r="V56" s="10" t="s">
        <v>40</v>
      </c>
      <c r="W56" s="10" t="s">
        <v>40</v>
      </c>
      <c r="X56" s="10" t="s">
        <v>40</v>
      </c>
      <c r="Y56" s="10" t="s">
        <v>43</v>
      </c>
    </row>
    <row r="57" spans="1:25">
      <c r="A57" s="10" t="s">
        <v>160</v>
      </c>
      <c r="B57" s="10" t="s">
        <v>26</v>
      </c>
      <c r="C57" s="10" t="s">
        <v>27</v>
      </c>
      <c r="D57" s="10" t="s">
        <v>28</v>
      </c>
      <c r="E57" s="10" t="s">
        <v>29</v>
      </c>
      <c r="F57" s="10" t="s">
        <v>30</v>
      </c>
      <c r="G57" s="10" t="s">
        <v>31</v>
      </c>
      <c r="H57" s="10" t="s">
        <v>32</v>
      </c>
      <c r="I57" s="10" t="s">
        <v>33</v>
      </c>
      <c r="J57" s="10" t="s">
        <v>92</v>
      </c>
      <c r="K57" s="10">
        <v>2</v>
      </c>
      <c r="L57" s="10" t="s">
        <v>63</v>
      </c>
      <c r="M57" s="10" t="s">
        <v>36</v>
      </c>
      <c r="N57" s="10" t="s">
        <v>128</v>
      </c>
      <c r="O57" s="10" t="s">
        <v>87</v>
      </c>
      <c r="P57" s="10" t="s">
        <v>39</v>
      </c>
      <c r="Q57" s="10" t="s">
        <v>39</v>
      </c>
      <c r="R57" s="10" t="s">
        <v>40</v>
      </c>
      <c r="S57" s="10" t="s">
        <v>40</v>
      </c>
      <c r="T57" s="10" t="s">
        <v>39</v>
      </c>
      <c r="U57" s="10" t="s">
        <v>41</v>
      </c>
      <c r="V57" s="10" t="s">
        <v>39</v>
      </c>
      <c r="W57" s="10" t="s">
        <v>39</v>
      </c>
      <c r="X57" s="10" t="s">
        <v>39</v>
      </c>
      <c r="Y57" s="10" t="s">
        <v>59</v>
      </c>
    </row>
    <row r="58" spans="1:25">
      <c r="A58" s="10" t="s">
        <v>161</v>
      </c>
      <c r="B58" s="10" t="s">
        <v>45</v>
      </c>
      <c r="C58" s="10" t="s">
        <v>55</v>
      </c>
      <c r="D58" s="10" t="s">
        <v>28</v>
      </c>
      <c r="E58" s="10" t="s">
        <v>29</v>
      </c>
      <c r="F58" s="10" t="s">
        <v>30</v>
      </c>
      <c r="G58" s="10" t="s">
        <v>46</v>
      </c>
      <c r="H58" s="10" t="s">
        <v>32</v>
      </c>
      <c r="I58" s="10" t="s">
        <v>33</v>
      </c>
      <c r="J58" s="10" t="s">
        <v>51</v>
      </c>
      <c r="K58" s="10" t="s">
        <v>70</v>
      </c>
      <c r="L58" s="10" t="s">
        <v>63</v>
      </c>
      <c r="M58" s="10" t="s">
        <v>36</v>
      </c>
      <c r="N58" s="10" t="s">
        <v>57</v>
      </c>
      <c r="O58" s="10" t="s">
        <v>71</v>
      </c>
      <c r="P58" s="10" t="s">
        <v>39</v>
      </c>
      <c r="Q58" s="10" t="s">
        <v>41</v>
      </c>
      <c r="R58" s="10" t="s">
        <v>39</v>
      </c>
      <c r="S58" s="10" t="s">
        <v>39</v>
      </c>
      <c r="T58" s="10" t="s">
        <v>41</v>
      </c>
      <c r="U58" s="10" t="s">
        <v>40</v>
      </c>
      <c r="V58" s="10" t="s">
        <v>39</v>
      </c>
      <c r="W58" s="10" t="s">
        <v>39</v>
      </c>
      <c r="X58" s="10" t="s">
        <v>39</v>
      </c>
      <c r="Y58" s="10" t="s">
        <v>43</v>
      </c>
    </row>
    <row r="59" spans="1:25">
      <c r="A59" s="10" t="s">
        <v>162</v>
      </c>
      <c r="B59" s="10" t="s">
        <v>26</v>
      </c>
      <c r="C59" s="10" t="s">
        <v>55</v>
      </c>
      <c r="D59" s="10" t="s">
        <v>28</v>
      </c>
      <c r="E59" s="10" t="s">
        <v>78</v>
      </c>
      <c r="F59" s="10" t="s">
        <v>30</v>
      </c>
      <c r="G59" s="10" t="s">
        <v>31</v>
      </c>
      <c r="H59" s="10" t="s">
        <v>32</v>
      </c>
      <c r="I59" s="10" t="s">
        <v>61</v>
      </c>
      <c r="J59" s="10" t="s">
        <v>163</v>
      </c>
      <c r="K59" s="10">
        <v>2</v>
      </c>
      <c r="L59" s="10" t="s">
        <v>63</v>
      </c>
      <c r="M59" s="10" t="s">
        <v>36</v>
      </c>
      <c r="N59" s="10" t="s">
        <v>128</v>
      </c>
      <c r="O59" s="10" t="s">
        <v>71</v>
      </c>
      <c r="P59" s="10" t="s">
        <v>39</v>
      </c>
      <c r="Q59" s="10" t="s">
        <v>39</v>
      </c>
      <c r="R59" s="10" t="s">
        <v>39</v>
      </c>
      <c r="S59" s="10" t="s">
        <v>40</v>
      </c>
      <c r="T59" s="10" t="s">
        <v>40</v>
      </c>
      <c r="U59" s="10" t="s">
        <v>41</v>
      </c>
      <c r="V59" s="10" t="s">
        <v>39</v>
      </c>
      <c r="W59" s="10" t="s">
        <v>39</v>
      </c>
      <c r="X59" s="10" t="s">
        <v>42</v>
      </c>
      <c r="Y59" s="10" t="s">
        <v>59</v>
      </c>
    </row>
    <row r="60" spans="1:25">
      <c r="A60" s="10" t="s">
        <v>164</v>
      </c>
      <c r="B60" s="10" t="s">
        <v>26</v>
      </c>
      <c r="C60" s="10" t="s">
        <v>55</v>
      </c>
      <c r="D60" s="10" t="s">
        <v>28</v>
      </c>
      <c r="E60" s="10" t="s">
        <v>78</v>
      </c>
      <c r="F60" s="10" t="s">
        <v>30</v>
      </c>
      <c r="G60" s="10" t="s">
        <v>31</v>
      </c>
      <c r="H60" s="10" t="s">
        <v>32</v>
      </c>
      <c r="I60" s="10" t="s">
        <v>61</v>
      </c>
      <c r="J60" s="10" t="s">
        <v>163</v>
      </c>
      <c r="K60" s="10">
        <v>2</v>
      </c>
      <c r="L60" s="10" t="s">
        <v>63</v>
      </c>
      <c r="M60" s="10" t="s">
        <v>36</v>
      </c>
      <c r="N60" s="10" t="s">
        <v>128</v>
      </c>
      <c r="O60" s="10" t="s">
        <v>71</v>
      </c>
      <c r="P60" s="10" t="s">
        <v>39</v>
      </c>
      <c r="Q60" s="10" t="s">
        <v>39</v>
      </c>
      <c r="R60" s="10" t="s">
        <v>39</v>
      </c>
      <c r="S60" s="10" t="s">
        <v>40</v>
      </c>
      <c r="T60" s="10" t="s">
        <v>40</v>
      </c>
      <c r="U60" s="10" t="s">
        <v>41</v>
      </c>
      <c r="V60" s="10" t="s">
        <v>39</v>
      </c>
      <c r="W60" s="10" t="s">
        <v>39</v>
      </c>
      <c r="X60" s="10" t="s">
        <v>42</v>
      </c>
      <c r="Y60" s="10" t="s">
        <v>59</v>
      </c>
    </row>
    <row r="61" spans="1:25">
      <c r="A61" s="10" t="s">
        <v>165</v>
      </c>
      <c r="B61" s="10" t="s">
        <v>45</v>
      </c>
      <c r="C61" s="10" t="s">
        <v>27</v>
      </c>
      <c r="D61" s="10" t="s">
        <v>28</v>
      </c>
      <c r="E61" s="10" t="s">
        <v>29</v>
      </c>
      <c r="F61" s="10" t="s">
        <v>30</v>
      </c>
      <c r="G61" s="10" t="s">
        <v>46</v>
      </c>
      <c r="H61" s="10">
        <v>1</v>
      </c>
      <c r="I61" s="10" t="s">
        <v>33</v>
      </c>
      <c r="J61" s="10" t="s">
        <v>51</v>
      </c>
      <c r="K61" s="10">
        <v>2</v>
      </c>
      <c r="L61" s="10" t="s">
        <v>48</v>
      </c>
      <c r="M61" s="10" t="s">
        <v>36</v>
      </c>
      <c r="N61" s="10" t="s">
        <v>52</v>
      </c>
      <c r="O61" s="10" t="s">
        <v>53</v>
      </c>
      <c r="P61" s="10" t="s">
        <v>39</v>
      </c>
      <c r="Q61" s="10" t="s">
        <v>40</v>
      </c>
      <c r="R61" s="10" t="s">
        <v>40</v>
      </c>
      <c r="S61" s="10" t="s">
        <v>40</v>
      </c>
      <c r="T61" s="10" t="s">
        <v>41</v>
      </c>
      <c r="U61" s="10" t="s">
        <v>42</v>
      </c>
      <c r="V61" s="10" t="s">
        <v>39</v>
      </c>
      <c r="W61" s="10" t="s">
        <v>42</v>
      </c>
      <c r="X61" s="10" t="s">
        <v>42</v>
      </c>
      <c r="Y61" s="10" t="s">
        <v>43</v>
      </c>
    </row>
    <row r="62" spans="1:25" s="10" customFormat="1">
      <c r="A62" s="10" t="s">
        <v>166</v>
      </c>
      <c r="B62" s="10" t="s">
        <v>26</v>
      </c>
      <c r="C62" s="10" t="s">
        <v>55</v>
      </c>
      <c r="D62" s="10" t="s">
        <v>28</v>
      </c>
      <c r="E62" s="10" t="s">
        <v>29</v>
      </c>
      <c r="F62" s="10" t="s">
        <v>67</v>
      </c>
      <c r="G62" s="10" t="s">
        <v>31</v>
      </c>
      <c r="H62" s="10" t="s">
        <v>32</v>
      </c>
      <c r="I62" s="10" t="s">
        <v>74</v>
      </c>
      <c r="J62" s="10" t="s">
        <v>92</v>
      </c>
      <c r="K62" s="10">
        <v>2</v>
      </c>
      <c r="L62" s="10" t="s">
        <v>48</v>
      </c>
      <c r="M62" s="10" t="s">
        <v>36</v>
      </c>
      <c r="N62" s="10" t="s">
        <v>57</v>
      </c>
      <c r="O62" s="10" t="s">
        <v>75</v>
      </c>
      <c r="P62" s="10" t="s">
        <v>40</v>
      </c>
      <c r="Q62" s="10" t="s">
        <v>40</v>
      </c>
      <c r="R62" s="10" t="s">
        <v>40</v>
      </c>
      <c r="S62" s="10" t="s">
        <v>39</v>
      </c>
      <c r="T62" s="10" t="s">
        <v>40</v>
      </c>
      <c r="U62" s="10" t="s">
        <v>40</v>
      </c>
      <c r="V62" s="10" t="s">
        <v>40</v>
      </c>
      <c r="W62" s="10" t="s">
        <v>40</v>
      </c>
      <c r="X62" s="10" t="s">
        <v>40</v>
      </c>
      <c r="Y62" s="10" t="s">
        <v>59</v>
      </c>
    </row>
    <row r="63" spans="1:25" s="10" customFormat="1">
      <c r="A63" s="10" t="s">
        <v>167</v>
      </c>
      <c r="B63" s="10" t="s">
        <v>45</v>
      </c>
      <c r="C63" s="10" t="s">
        <v>55</v>
      </c>
      <c r="D63" s="10" t="s">
        <v>28</v>
      </c>
      <c r="E63" s="10" t="s">
        <v>29</v>
      </c>
      <c r="F63" s="10" t="s">
        <v>30</v>
      </c>
      <c r="G63" s="10" t="s">
        <v>46</v>
      </c>
      <c r="H63" s="10" t="s">
        <v>32</v>
      </c>
      <c r="I63" s="10" t="s">
        <v>33</v>
      </c>
      <c r="J63" s="10" t="s">
        <v>51</v>
      </c>
      <c r="K63" s="10">
        <v>2</v>
      </c>
      <c r="L63" s="10" t="s">
        <v>63</v>
      </c>
      <c r="M63" s="10" t="s">
        <v>36</v>
      </c>
      <c r="N63" s="10" t="s">
        <v>57</v>
      </c>
      <c r="O63" s="10" t="s">
        <v>71</v>
      </c>
      <c r="P63" s="10" t="s">
        <v>39</v>
      </c>
      <c r="Q63" s="10" t="s">
        <v>40</v>
      </c>
      <c r="R63" s="10" t="s">
        <v>39</v>
      </c>
      <c r="S63" s="10" t="s">
        <v>40</v>
      </c>
      <c r="T63" s="10" t="s">
        <v>40</v>
      </c>
      <c r="U63" s="10" t="s">
        <v>41</v>
      </c>
      <c r="V63" s="10" t="s">
        <v>39</v>
      </c>
      <c r="W63" s="10" t="s">
        <v>40</v>
      </c>
      <c r="X63" s="10" t="s">
        <v>41</v>
      </c>
      <c r="Y63" s="10" t="s">
        <v>59</v>
      </c>
    </row>
    <row r="64" spans="1:25" s="10" customFormat="1">
      <c r="A64" s="10" t="s">
        <v>168</v>
      </c>
      <c r="B64" s="10" t="s">
        <v>45</v>
      </c>
      <c r="C64" s="10" t="s">
        <v>55</v>
      </c>
      <c r="D64" s="10" t="s">
        <v>28</v>
      </c>
      <c r="E64" s="10" t="s">
        <v>29</v>
      </c>
      <c r="F64" s="10" t="s">
        <v>67</v>
      </c>
      <c r="G64" s="10" t="s">
        <v>31</v>
      </c>
      <c r="H64" s="10" t="s">
        <v>32</v>
      </c>
      <c r="I64" s="10" t="s">
        <v>33</v>
      </c>
      <c r="J64" s="10" t="s">
        <v>51</v>
      </c>
      <c r="K64" s="10" t="s">
        <v>70</v>
      </c>
      <c r="L64" s="10" t="s">
        <v>48</v>
      </c>
      <c r="M64" s="10" t="s">
        <v>36</v>
      </c>
      <c r="N64" s="10" t="s">
        <v>49</v>
      </c>
      <c r="O64" s="10" t="s">
        <v>87</v>
      </c>
      <c r="P64" s="10" t="s">
        <v>39</v>
      </c>
      <c r="Q64" s="10" t="s">
        <v>39</v>
      </c>
      <c r="R64" s="10" t="s">
        <v>41</v>
      </c>
      <c r="S64" s="10" t="s">
        <v>42</v>
      </c>
      <c r="T64" s="10" t="s">
        <v>42</v>
      </c>
      <c r="U64" s="10" t="s">
        <v>42</v>
      </c>
      <c r="V64" s="10" t="s">
        <v>40</v>
      </c>
      <c r="W64" s="10" t="s">
        <v>41</v>
      </c>
      <c r="X64" s="10" t="s">
        <v>41</v>
      </c>
      <c r="Y64" s="10" t="s">
        <v>59</v>
      </c>
    </row>
    <row r="65" spans="1:25" s="10" customFormat="1">
      <c r="A65" s="10" t="s">
        <v>169</v>
      </c>
      <c r="B65" s="10" t="s">
        <v>45</v>
      </c>
      <c r="C65" s="10" t="s">
        <v>55</v>
      </c>
      <c r="D65" s="10" t="s">
        <v>28</v>
      </c>
      <c r="E65" s="10" t="s">
        <v>29</v>
      </c>
      <c r="F65" s="10" t="s">
        <v>30</v>
      </c>
      <c r="G65" s="10" t="s">
        <v>31</v>
      </c>
      <c r="H65" s="10" t="s">
        <v>32</v>
      </c>
      <c r="I65" s="10" t="s">
        <v>74</v>
      </c>
      <c r="J65" s="10" t="s">
        <v>81</v>
      </c>
      <c r="K65" s="10">
        <v>1</v>
      </c>
      <c r="L65" s="10" t="s">
        <v>63</v>
      </c>
      <c r="M65" s="10" t="s">
        <v>36</v>
      </c>
      <c r="N65" s="10" t="s">
        <v>57</v>
      </c>
      <c r="O65" s="10" t="s">
        <v>75</v>
      </c>
      <c r="P65" s="10" t="s">
        <v>42</v>
      </c>
      <c r="Q65" s="10" t="s">
        <v>39</v>
      </c>
      <c r="R65" s="10" t="s">
        <v>39</v>
      </c>
      <c r="S65" s="10" t="s">
        <v>39</v>
      </c>
      <c r="T65" s="10" t="s">
        <v>39</v>
      </c>
      <c r="U65" s="10" t="s">
        <v>39</v>
      </c>
      <c r="V65" s="10" t="s">
        <v>39</v>
      </c>
      <c r="W65" s="10" t="s">
        <v>39</v>
      </c>
      <c r="X65" s="10" t="s">
        <v>40</v>
      </c>
      <c r="Y65" s="10" t="s">
        <v>43</v>
      </c>
    </row>
    <row r="66" spans="1:25" s="10" customFormat="1">
      <c r="A66" s="10" t="s">
        <v>170</v>
      </c>
      <c r="B66" s="10" t="s">
        <v>26</v>
      </c>
      <c r="C66" s="10" t="s">
        <v>55</v>
      </c>
      <c r="D66" s="10" t="s">
        <v>66</v>
      </c>
      <c r="E66" s="10" t="s">
        <v>29</v>
      </c>
      <c r="F66" s="10" t="s">
        <v>30</v>
      </c>
      <c r="G66" s="10" t="s">
        <v>31</v>
      </c>
      <c r="H66" s="10" t="s">
        <v>32</v>
      </c>
      <c r="I66" s="10" t="s">
        <v>33</v>
      </c>
      <c r="J66" s="10" t="s">
        <v>34</v>
      </c>
      <c r="K66" s="10">
        <v>1</v>
      </c>
      <c r="L66" s="10" t="s">
        <v>63</v>
      </c>
      <c r="M66" s="10" t="s">
        <v>36</v>
      </c>
      <c r="N66" s="10" t="s">
        <v>57</v>
      </c>
      <c r="O66" s="10" t="s">
        <v>58</v>
      </c>
      <c r="P66" s="10" t="s">
        <v>39</v>
      </c>
      <c r="Q66" s="10" t="s">
        <v>39</v>
      </c>
      <c r="R66" s="10" t="s">
        <v>39</v>
      </c>
      <c r="S66" s="10" t="s">
        <v>39</v>
      </c>
      <c r="T66" s="10" t="s">
        <v>40</v>
      </c>
      <c r="U66" s="10" t="s">
        <v>40</v>
      </c>
      <c r="V66" s="10" t="s">
        <v>39</v>
      </c>
      <c r="W66" s="10" t="s">
        <v>39</v>
      </c>
      <c r="X66" s="10" t="s">
        <v>40</v>
      </c>
      <c r="Y66" s="10" t="s">
        <v>43</v>
      </c>
    </row>
    <row r="67" spans="1:25" s="10" customFormat="1">
      <c r="A67" s="10" t="s">
        <v>171</v>
      </c>
      <c r="B67" s="10" t="s">
        <v>26</v>
      </c>
      <c r="C67" s="10" t="s">
        <v>55</v>
      </c>
      <c r="D67" s="10" t="s">
        <v>28</v>
      </c>
      <c r="E67" s="10" t="s">
        <v>29</v>
      </c>
      <c r="F67" s="10" t="s">
        <v>30</v>
      </c>
      <c r="G67" s="10" t="s">
        <v>46</v>
      </c>
      <c r="H67" s="10" t="s">
        <v>32</v>
      </c>
      <c r="I67" s="10" t="s">
        <v>74</v>
      </c>
      <c r="J67" s="10" t="s">
        <v>81</v>
      </c>
      <c r="K67" s="10" t="s">
        <v>70</v>
      </c>
      <c r="L67" s="10" t="s">
        <v>48</v>
      </c>
      <c r="M67" s="10" t="s">
        <v>36</v>
      </c>
      <c r="N67" s="10" t="s">
        <v>37</v>
      </c>
      <c r="O67" s="10" t="s">
        <v>172</v>
      </c>
      <c r="P67" s="10" t="s">
        <v>39</v>
      </c>
      <c r="Q67" s="10" t="s">
        <v>39</v>
      </c>
      <c r="R67" s="10" t="s">
        <v>41</v>
      </c>
      <c r="S67" s="10" t="s">
        <v>40</v>
      </c>
      <c r="T67" s="10" t="s">
        <v>39</v>
      </c>
      <c r="U67" s="10" t="s">
        <v>41</v>
      </c>
      <c r="V67" s="10" t="s">
        <v>40</v>
      </c>
      <c r="W67" s="10" t="s">
        <v>40</v>
      </c>
      <c r="X67" s="10" t="s">
        <v>40</v>
      </c>
      <c r="Y67" s="10" t="s">
        <v>43</v>
      </c>
    </row>
    <row r="68" spans="1:25" s="10" customFormat="1">
      <c r="A68" s="10" t="s">
        <v>173</v>
      </c>
      <c r="B68" s="10" t="s">
        <v>45</v>
      </c>
      <c r="C68" s="10" t="s">
        <v>96</v>
      </c>
      <c r="D68" s="10" t="s">
        <v>28</v>
      </c>
      <c r="E68" s="10" t="s">
        <v>29</v>
      </c>
      <c r="F68" s="10" t="s">
        <v>30</v>
      </c>
      <c r="G68" s="10" t="s">
        <v>46</v>
      </c>
      <c r="H68" s="10" t="s">
        <v>70</v>
      </c>
      <c r="I68" s="10" t="s">
        <v>47</v>
      </c>
      <c r="J68" s="10" t="s">
        <v>51</v>
      </c>
      <c r="K68" s="10">
        <v>2</v>
      </c>
      <c r="L68" s="10" t="s">
        <v>48</v>
      </c>
      <c r="M68" s="10" t="s">
        <v>36</v>
      </c>
      <c r="N68" s="10" t="s">
        <v>126</v>
      </c>
      <c r="O68" s="10" t="s">
        <v>71</v>
      </c>
      <c r="P68" s="10" t="s">
        <v>39</v>
      </c>
      <c r="Q68" s="10" t="s">
        <v>40</v>
      </c>
      <c r="R68" s="10" t="s">
        <v>39</v>
      </c>
      <c r="S68" s="10" t="s">
        <v>39</v>
      </c>
      <c r="T68" s="10" t="s">
        <v>40</v>
      </c>
      <c r="U68" s="10" t="s">
        <v>40</v>
      </c>
      <c r="V68" s="10" t="s">
        <v>39</v>
      </c>
      <c r="W68" s="10" t="s">
        <v>41</v>
      </c>
      <c r="X68" s="10" t="s">
        <v>41</v>
      </c>
      <c r="Y68" s="10" t="s">
        <v>43</v>
      </c>
    </row>
    <row r="69" spans="1:25" s="10" customFormat="1">
      <c r="A69" s="10" t="s">
        <v>174</v>
      </c>
      <c r="B69" s="10" t="s">
        <v>45</v>
      </c>
      <c r="C69" s="10" t="s">
        <v>55</v>
      </c>
      <c r="D69" s="10" t="s">
        <v>28</v>
      </c>
      <c r="E69" s="10" t="s">
        <v>29</v>
      </c>
      <c r="F69" s="10" t="s">
        <v>30</v>
      </c>
      <c r="G69" s="10" t="s">
        <v>46</v>
      </c>
      <c r="H69" s="10" t="s">
        <v>32</v>
      </c>
      <c r="I69" s="10" t="s">
        <v>33</v>
      </c>
      <c r="J69" s="10" t="s">
        <v>51</v>
      </c>
      <c r="K69" s="10">
        <v>2</v>
      </c>
      <c r="L69" s="10" t="s">
        <v>48</v>
      </c>
      <c r="M69" s="10" t="s">
        <v>36</v>
      </c>
      <c r="N69" s="10" t="s">
        <v>37</v>
      </c>
      <c r="O69" s="10" t="s">
        <v>175</v>
      </c>
      <c r="P69" s="10" t="s">
        <v>39</v>
      </c>
      <c r="Q69" s="10" t="s">
        <v>39</v>
      </c>
      <c r="R69" s="10" t="s">
        <v>39</v>
      </c>
      <c r="S69" s="10" t="s">
        <v>39</v>
      </c>
      <c r="T69" s="10" t="s">
        <v>39</v>
      </c>
      <c r="U69" s="10" t="s">
        <v>39</v>
      </c>
      <c r="V69" s="10" t="s">
        <v>39</v>
      </c>
      <c r="W69" s="10" t="s">
        <v>39</v>
      </c>
      <c r="X69" s="10" t="s">
        <v>42</v>
      </c>
      <c r="Y69" s="10" t="s">
        <v>43</v>
      </c>
    </row>
    <row r="70" spans="1:25" s="10" customFormat="1">
      <c r="A70" s="10" t="s">
        <v>176</v>
      </c>
      <c r="B70" s="10" t="s">
        <v>26</v>
      </c>
      <c r="C70" s="10" t="s">
        <v>55</v>
      </c>
      <c r="D70" s="10" t="s">
        <v>66</v>
      </c>
      <c r="E70" s="10" t="s">
        <v>29</v>
      </c>
      <c r="F70" s="10" t="s">
        <v>30</v>
      </c>
      <c r="G70" s="10" t="s">
        <v>46</v>
      </c>
      <c r="H70" s="10" t="s">
        <v>32</v>
      </c>
      <c r="I70" s="10" t="s">
        <v>33</v>
      </c>
      <c r="J70" s="10" t="s">
        <v>92</v>
      </c>
      <c r="K70" s="10">
        <v>1</v>
      </c>
      <c r="L70" s="10" t="s">
        <v>63</v>
      </c>
      <c r="M70" s="10" t="s">
        <v>36</v>
      </c>
      <c r="N70" s="10" t="s">
        <v>57</v>
      </c>
      <c r="O70" s="10" t="s">
        <v>58</v>
      </c>
      <c r="P70" s="10" t="s">
        <v>39</v>
      </c>
      <c r="Q70" s="10" t="s">
        <v>40</v>
      </c>
      <c r="R70" s="10" t="s">
        <v>40</v>
      </c>
      <c r="S70" s="10" t="s">
        <v>40</v>
      </c>
      <c r="T70" s="10" t="s">
        <v>41</v>
      </c>
      <c r="U70" s="10" t="s">
        <v>41</v>
      </c>
      <c r="V70" s="10" t="s">
        <v>39</v>
      </c>
      <c r="W70" s="10" t="s">
        <v>39</v>
      </c>
      <c r="X70" s="10" t="s">
        <v>42</v>
      </c>
      <c r="Y70" s="10" t="s">
        <v>43</v>
      </c>
    </row>
    <row r="71" spans="1:25" s="10" customFormat="1">
      <c r="A71" s="10" t="s">
        <v>177</v>
      </c>
      <c r="B71" s="10" t="s">
        <v>26</v>
      </c>
      <c r="C71" s="10" t="s">
        <v>55</v>
      </c>
      <c r="D71" s="10" t="s">
        <v>28</v>
      </c>
      <c r="E71" s="10" t="s">
        <v>29</v>
      </c>
      <c r="F71" s="10" t="s">
        <v>30</v>
      </c>
      <c r="G71" s="10" t="s">
        <v>46</v>
      </c>
      <c r="H71" s="10" t="s">
        <v>32</v>
      </c>
      <c r="I71" s="10" t="s">
        <v>74</v>
      </c>
      <c r="J71" s="10" t="s">
        <v>81</v>
      </c>
      <c r="K71" s="10" t="s">
        <v>70</v>
      </c>
      <c r="L71" s="10" t="s">
        <v>48</v>
      </c>
      <c r="M71" s="10" t="s">
        <v>36</v>
      </c>
      <c r="N71" s="10" t="s">
        <v>37</v>
      </c>
      <c r="O71" s="10" t="s">
        <v>172</v>
      </c>
      <c r="P71" s="10" t="s">
        <v>39</v>
      </c>
      <c r="Q71" s="10" t="s">
        <v>39</v>
      </c>
      <c r="R71" s="10" t="s">
        <v>41</v>
      </c>
      <c r="S71" s="10" t="s">
        <v>40</v>
      </c>
      <c r="T71" s="10" t="s">
        <v>39</v>
      </c>
      <c r="U71" s="10" t="s">
        <v>41</v>
      </c>
      <c r="V71" s="10" t="s">
        <v>40</v>
      </c>
      <c r="W71" s="10" t="s">
        <v>40</v>
      </c>
      <c r="X71" s="10" t="s">
        <v>40</v>
      </c>
      <c r="Y71" s="10" t="s">
        <v>43</v>
      </c>
    </row>
    <row r="72" spans="1:25" s="10" customFormat="1">
      <c r="A72" s="10" t="s">
        <v>178</v>
      </c>
      <c r="B72" s="10" t="s">
        <v>45</v>
      </c>
      <c r="C72" s="10" t="s">
        <v>96</v>
      </c>
      <c r="D72" s="10" t="s">
        <v>28</v>
      </c>
      <c r="E72" s="10" t="s">
        <v>29</v>
      </c>
      <c r="F72" s="10" t="s">
        <v>30</v>
      </c>
      <c r="G72" s="10" t="s">
        <v>46</v>
      </c>
      <c r="H72" s="10" t="s">
        <v>32</v>
      </c>
      <c r="I72" s="10" t="s">
        <v>33</v>
      </c>
      <c r="J72" s="10" t="s">
        <v>51</v>
      </c>
      <c r="K72" s="10" t="s">
        <v>70</v>
      </c>
      <c r="L72" s="10" t="s">
        <v>48</v>
      </c>
      <c r="M72" s="10" t="s">
        <v>36</v>
      </c>
      <c r="N72" s="10" t="s">
        <v>57</v>
      </c>
      <c r="O72" s="10" t="s">
        <v>71</v>
      </c>
      <c r="P72" s="10" t="s">
        <v>40</v>
      </c>
      <c r="Q72" s="10" t="s">
        <v>40</v>
      </c>
      <c r="R72" s="10" t="s">
        <v>40</v>
      </c>
      <c r="S72" s="10" t="s">
        <v>40</v>
      </c>
      <c r="T72" s="10" t="s">
        <v>40</v>
      </c>
      <c r="U72" s="10" t="s">
        <v>41</v>
      </c>
      <c r="V72" s="10" t="s">
        <v>40</v>
      </c>
      <c r="W72" s="10" t="s">
        <v>40</v>
      </c>
      <c r="X72" s="10" t="s">
        <v>41</v>
      </c>
      <c r="Y72" s="10" t="s">
        <v>43</v>
      </c>
    </row>
    <row r="73" spans="1:25" s="10" customFormat="1">
      <c r="A73" s="10" t="s">
        <v>179</v>
      </c>
      <c r="B73" s="10" t="s">
        <v>26</v>
      </c>
      <c r="C73" s="10" t="s">
        <v>55</v>
      </c>
      <c r="D73" s="10" t="s">
        <v>123</v>
      </c>
      <c r="E73" s="10" t="s">
        <v>29</v>
      </c>
      <c r="F73" s="10" t="s">
        <v>30</v>
      </c>
      <c r="G73" s="10" t="s">
        <v>31</v>
      </c>
      <c r="H73" s="10" t="s">
        <v>32</v>
      </c>
      <c r="I73" s="10" t="s">
        <v>33</v>
      </c>
      <c r="J73" s="10" t="s">
        <v>81</v>
      </c>
      <c r="K73" s="10" t="s">
        <v>70</v>
      </c>
      <c r="L73" s="10" t="s">
        <v>63</v>
      </c>
      <c r="M73" s="10" t="s">
        <v>36</v>
      </c>
      <c r="N73" s="10" t="s">
        <v>52</v>
      </c>
      <c r="O73" s="10" t="s">
        <v>82</v>
      </c>
      <c r="P73" s="10" t="s">
        <v>39</v>
      </c>
      <c r="Q73" s="10" t="s">
        <v>40</v>
      </c>
      <c r="R73" s="10" t="s">
        <v>39</v>
      </c>
      <c r="S73" s="10" t="s">
        <v>40</v>
      </c>
      <c r="T73" s="10" t="s">
        <v>41</v>
      </c>
      <c r="U73" s="10" t="s">
        <v>41</v>
      </c>
      <c r="V73" s="10" t="s">
        <v>39</v>
      </c>
      <c r="W73" s="10" t="s">
        <v>40</v>
      </c>
      <c r="X73" s="10" t="s">
        <v>41</v>
      </c>
      <c r="Y73" s="10" t="s">
        <v>59</v>
      </c>
    </row>
    <row r="74" spans="1:25" s="10" customFormat="1">
      <c r="A74" s="10" t="s">
        <v>180</v>
      </c>
      <c r="B74" s="10" t="s">
        <v>45</v>
      </c>
      <c r="C74" s="10" t="s">
        <v>55</v>
      </c>
      <c r="D74" s="10" t="s">
        <v>28</v>
      </c>
      <c r="E74" s="10" t="s">
        <v>78</v>
      </c>
      <c r="F74" s="10" t="s">
        <v>30</v>
      </c>
      <c r="G74" s="10" t="s">
        <v>31</v>
      </c>
      <c r="H74" s="10" t="s">
        <v>32</v>
      </c>
      <c r="I74" s="10" t="s">
        <v>61</v>
      </c>
      <c r="J74" s="10" t="s">
        <v>92</v>
      </c>
      <c r="K74" s="10">
        <v>2</v>
      </c>
      <c r="L74" s="10" t="s">
        <v>48</v>
      </c>
      <c r="M74" s="10" t="s">
        <v>36</v>
      </c>
      <c r="N74" s="10" t="s">
        <v>57</v>
      </c>
      <c r="O74" s="10" t="s">
        <v>71</v>
      </c>
      <c r="P74" s="10" t="s">
        <v>39</v>
      </c>
      <c r="Q74" s="10" t="s">
        <v>41</v>
      </c>
      <c r="R74" s="10" t="s">
        <v>39</v>
      </c>
      <c r="S74" s="10" t="s">
        <v>39</v>
      </c>
      <c r="T74" s="10" t="s">
        <v>41</v>
      </c>
      <c r="U74" s="10" t="s">
        <v>42</v>
      </c>
      <c r="V74" s="10" t="s">
        <v>39</v>
      </c>
      <c r="W74" s="10" t="s">
        <v>39</v>
      </c>
      <c r="X74" s="10" t="s">
        <v>42</v>
      </c>
      <c r="Y74" s="10" t="s">
        <v>59</v>
      </c>
    </row>
    <row r="75" spans="1:25" s="10" customFormat="1">
      <c r="A75" s="10" t="s">
        <v>181</v>
      </c>
      <c r="B75" s="10" t="s">
        <v>45</v>
      </c>
      <c r="C75" s="10" t="s">
        <v>27</v>
      </c>
      <c r="D75" s="10" t="s">
        <v>28</v>
      </c>
      <c r="E75" s="10" t="s">
        <v>29</v>
      </c>
      <c r="F75" s="10" t="s">
        <v>67</v>
      </c>
      <c r="G75" s="10" t="s">
        <v>46</v>
      </c>
      <c r="H75" s="10">
        <v>1</v>
      </c>
      <c r="I75" s="10" t="s">
        <v>33</v>
      </c>
      <c r="J75" s="10" t="s">
        <v>92</v>
      </c>
      <c r="K75" s="10">
        <v>2</v>
      </c>
      <c r="L75" s="10" t="s">
        <v>63</v>
      </c>
      <c r="M75" s="10" t="s">
        <v>36</v>
      </c>
      <c r="N75" s="10" t="s">
        <v>57</v>
      </c>
      <c r="O75" s="10" t="s">
        <v>58</v>
      </c>
      <c r="P75" s="10" t="s">
        <v>39</v>
      </c>
      <c r="Q75" s="10" t="s">
        <v>39</v>
      </c>
      <c r="R75" s="10" t="s">
        <v>39</v>
      </c>
      <c r="S75" s="10" t="s">
        <v>39</v>
      </c>
      <c r="T75" s="10" t="s">
        <v>39</v>
      </c>
      <c r="U75" s="10" t="s">
        <v>41</v>
      </c>
      <c r="V75" s="10" t="s">
        <v>39</v>
      </c>
      <c r="W75" s="10" t="s">
        <v>39</v>
      </c>
      <c r="X75" s="10" t="s">
        <v>40</v>
      </c>
      <c r="Y75" s="10" t="s">
        <v>59</v>
      </c>
    </row>
    <row r="76" spans="1:25" s="10" customFormat="1">
      <c r="A76" s="10" t="s">
        <v>182</v>
      </c>
      <c r="B76" s="10" t="s">
        <v>26</v>
      </c>
      <c r="C76" s="10" t="s">
        <v>55</v>
      </c>
      <c r="D76" s="10" t="s">
        <v>123</v>
      </c>
      <c r="E76" s="10" t="s">
        <v>29</v>
      </c>
      <c r="F76" s="10" t="s">
        <v>30</v>
      </c>
      <c r="G76" s="10" t="s">
        <v>31</v>
      </c>
      <c r="H76" s="10" t="s">
        <v>32</v>
      </c>
      <c r="I76" s="10" t="s">
        <v>33</v>
      </c>
      <c r="J76" s="10" t="s">
        <v>81</v>
      </c>
      <c r="K76" s="10" t="s">
        <v>70</v>
      </c>
      <c r="L76" s="10" t="s">
        <v>63</v>
      </c>
      <c r="M76" s="10" t="s">
        <v>36</v>
      </c>
      <c r="N76" s="10" t="s">
        <v>52</v>
      </c>
      <c r="O76" s="10" t="s">
        <v>82</v>
      </c>
      <c r="P76" s="10" t="s">
        <v>39</v>
      </c>
      <c r="Q76" s="10" t="s">
        <v>40</v>
      </c>
      <c r="R76" s="10" t="s">
        <v>39</v>
      </c>
      <c r="S76" s="10" t="s">
        <v>40</v>
      </c>
      <c r="T76" s="10" t="s">
        <v>41</v>
      </c>
      <c r="U76" s="10" t="s">
        <v>41</v>
      </c>
      <c r="V76" s="10" t="s">
        <v>39</v>
      </c>
      <c r="W76" s="10" t="s">
        <v>40</v>
      </c>
      <c r="X76" s="10" t="s">
        <v>41</v>
      </c>
      <c r="Y76" s="10" t="s">
        <v>59</v>
      </c>
    </row>
    <row r="77" spans="1:25" s="10" customFormat="1">
      <c r="A77" s="10" t="s">
        <v>183</v>
      </c>
      <c r="B77" s="10" t="s">
        <v>45</v>
      </c>
      <c r="C77" s="10" t="s">
        <v>55</v>
      </c>
      <c r="D77" s="10" t="s">
        <v>28</v>
      </c>
      <c r="E77" s="10" t="s">
        <v>78</v>
      </c>
      <c r="F77" s="10" t="s">
        <v>30</v>
      </c>
      <c r="G77" s="10" t="s">
        <v>31</v>
      </c>
      <c r="H77" s="10" t="s">
        <v>32</v>
      </c>
      <c r="I77" s="10" t="s">
        <v>61</v>
      </c>
      <c r="J77" s="10" t="s">
        <v>92</v>
      </c>
      <c r="K77" s="10">
        <v>2</v>
      </c>
      <c r="L77" s="10" t="s">
        <v>48</v>
      </c>
      <c r="M77" s="10" t="s">
        <v>36</v>
      </c>
      <c r="N77" s="10" t="s">
        <v>57</v>
      </c>
      <c r="O77" s="10" t="s">
        <v>71</v>
      </c>
      <c r="P77" s="10" t="s">
        <v>39</v>
      </c>
      <c r="Q77" s="10" t="s">
        <v>41</v>
      </c>
      <c r="R77" s="10" t="s">
        <v>39</v>
      </c>
      <c r="S77" s="10" t="s">
        <v>39</v>
      </c>
      <c r="T77" s="10" t="s">
        <v>41</v>
      </c>
      <c r="U77" s="10" t="s">
        <v>42</v>
      </c>
      <c r="V77" s="10" t="s">
        <v>39</v>
      </c>
      <c r="W77" s="10" t="s">
        <v>39</v>
      </c>
      <c r="X77" s="10" t="s">
        <v>42</v>
      </c>
      <c r="Y77" s="10" t="s">
        <v>59</v>
      </c>
    </row>
    <row r="78" spans="1:25" s="10" customFormat="1">
      <c r="A78" s="10" t="s">
        <v>184</v>
      </c>
      <c r="B78" s="10" t="s">
        <v>26</v>
      </c>
      <c r="C78" s="10" t="s">
        <v>55</v>
      </c>
      <c r="D78" s="10" t="s">
        <v>28</v>
      </c>
      <c r="E78" s="10" t="s">
        <v>29</v>
      </c>
      <c r="F78" s="10" t="s">
        <v>30</v>
      </c>
      <c r="G78" s="10" t="s">
        <v>46</v>
      </c>
      <c r="H78" s="10" t="s">
        <v>32</v>
      </c>
      <c r="I78" s="10" t="s">
        <v>33</v>
      </c>
      <c r="J78" s="10" t="s">
        <v>86</v>
      </c>
      <c r="K78" s="10">
        <v>1</v>
      </c>
      <c r="L78" s="10" t="s">
        <v>35</v>
      </c>
      <c r="M78" s="10" t="s">
        <v>36</v>
      </c>
      <c r="N78" s="10" t="s">
        <v>57</v>
      </c>
      <c r="O78" s="10" t="s">
        <v>82</v>
      </c>
      <c r="P78" s="10" t="s">
        <v>39</v>
      </c>
      <c r="Q78" s="10" t="s">
        <v>39</v>
      </c>
      <c r="R78" s="10" t="s">
        <v>39</v>
      </c>
      <c r="S78" s="10" t="s">
        <v>40</v>
      </c>
      <c r="T78" s="10" t="s">
        <v>40</v>
      </c>
      <c r="U78" s="10" t="s">
        <v>41</v>
      </c>
      <c r="V78" s="10" t="s">
        <v>39</v>
      </c>
      <c r="W78" s="10" t="s">
        <v>39</v>
      </c>
      <c r="X78" s="10" t="s">
        <v>41</v>
      </c>
      <c r="Y78" s="10" t="s">
        <v>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8"/>
  <sheetViews>
    <sheetView workbookViewId="0">
      <selection activeCell="H1" sqref="H1:H1048576"/>
    </sheetView>
  </sheetViews>
  <sheetFormatPr defaultColWidth="8.88671875" defaultRowHeight="14.4"/>
  <cols>
    <col min="5" max="5" width="13.5546875" customWidth="1"/>
    <col min="6" max="6" width="20.33203125" customWidth="1"/>
    <col min="9" max="9" width="17.44140625" customWidth="1"/>
    <col min="15" max="15" width="9" customWidth="1"/>
    <col min="16" max="16" width="8.88671875" customWidth="1"/>
  </cols>
  <sheetData>
    <row r="1" spans="1:34" ht="144">
      <c r="A1" s="11" t="s">
        <v>185</v>
      </c>
      <c r="B1" s="11" t="s">
        <v>1</v>
      </c>
      <c r="C1" s="11" t="s">
        <v>2</v>
      </c>
      <c r="D1" s="11" t="s">
        <v>3</v>
      </c>
      <c r="E1" s="11" t="s">
        <v>186</v>
      </c>
      <c r="F1" s="11" t="s">
        <v>187</v>
      </c>
      <c r="G1" s="11" t="s">
        <v>188</v>
      </c>
      <c r="H1" s="11" t="s">
        <v>189</v>
      </c>
      <c r="I1" s="11" t="s">
        <v>8</v>
      </c>
      <c r="J1" s="12" t="s">
        <v>81</v>
      </c>
      <c r="K1" s="13" t="s">
        <v>34</v>
      </c>
      <c r="L1" s="14" t="s">
        <v>190</v>
      </c>
      <c r="M1" s="12" t="s">
        <v>86</v>
      </c>
      <c r="N1" s="11" t="s">
        <v>191</v>
      </c>
      <c r="O1" s="11" t="s">
        <v>11</v>
      </c>
      <c r="P1" s="11" t="s">
        <v>12</v>
      </c>
      <c r="Q1" s="15" t="s">
        <v>192</v>
      </c>
      <c r="R1" s="15" t="s">
        <v>193</v>
      </c>
      <c r="S1" s="15" t="s">
        <v>194</v>
      </c>
      <c r="T1" s="15" t="s">
        <v>195</v>
      </c>
      <c r="U1" s="12" t="s">
        <v>196</v>
      </c>
      <c r="V1" s="12" t="s">
        <v>197</v>
      </c>
      <c r="W1" s="12" t="s">
        <v>198</v>
      </c>
      <c r="X1" s="12" t="s">
        <v>199</v>
      </c>
      <c r="Y1" s="15" t="s">
        <v>200</v>
      </c>
      <c r="Z1" s="15" t="s">
        <v>201</v>
      </c>
      <c r="AA1" s="15" t="s">
        <v>202</v>
      </c>
      <c r="AB1" s="15" t="s">
        <v>203</v>
      </c>
      <c r="AC1" s="15" t="s">
        <v>204</v>
      </c>
      <c r="AD1" s="15" t="s">
        <v>205</v>
      </c>
      <c r="AE1" s="15" t="s">
        <v>206</v>
      </c>
      <c r="AF1" s="15" t="s">
        <v>207</v>
      </c>
      <c r="AG1" s="15" t="s">
        <v>208</v>
      </c>
      <c r="AH1" s="11" t="s">
        <v>24</v>
      </c>
    </row>
    <row r="2" spans="1:34">
      <c r="A2">
        <v>1</v>
      </c>
      <c r="B2" s="10" t="str">
        <f>respose!B2</f>
        <v>Female</v>
      </c>
      <c r="C2" s="10" t="str">
        <f>respose!C2</f>
        <v>31-40</v>
      </c>
      <c r="D2" s="10" t="str">
        <f>respose!D2</f>
        <v>Colombo</v>
      </c>
      <c r="E2" s="10" t="str">
        <f>respose!E2</f>
        <v>full-time</v>
      </c>
      <c r="F2" s="10" t="str">
        <f>respose!F2</f>
        <v>Bachelor's Degree</v>
      </c>
      <c r="G2" s="10" t="str">
        <f>respose!G2</f>
        <v>Single</v>
      </c>
      <c r="H2" s="10" t="str">
        <f>respose!H2</f>
        <v>none</v>
      </c>
      <c r="I2" s="10" t="str">
        <f>respose!I2</f>
        <v>100,000 - 200,000</v>
      </c>
      <c r="J2">
        <f>IF(ISNUMBER(SEARCH("Mobile",respose!J2)),1,0)</f>
        <v>0</v>
      </c>
      <c r="K2">
        <f>IF(ISNUMBER(SEARCH("Internet banking through websites",respose!J2)),1,0)</f>
        <v>1</v>
      </c>
      <c r="L2">
        <f>IF(ISNUMBER(SEARCH("Text",respose!J2)),1,0)</f>
        <v>0</v>
      </c>
      <c r="M2">
        <f>IF(ISNUMBER(SEARCH("Visit",respose!J2)),1,0)</f>
        <v>0</v>
      </c>
      <c r="N2" s="10">
        <f>respose!K2</f>
        <v>1</v>
      </c>
      <c r="O2" s="10">
        <f>IF(respose!L2=symbols!$A$3,symbols!$B$3,IF(respose!L2=symbols!$A$4,symbols!$B$4,IF(respose!L2=symbols!$A$5,symbols!$B$5,IF(respose!L2=symbols!$A$6,symbols!$B$6))))</f>
        <v>0</v>
      </c>
      <c r="P2" s="10">
        <f>IF(respose!M2=symbols!$A$3,symbols!$B$3,IF(respose!M2=symbols!$A$4,symbols!$B$4,IF(respose!M2=symbols!$A$5,symbols!$B$5,IF(respose!M2=symbols!$A$6,symbols!$B$6))))</f>
        <v>1</v>
      </c>
      <c r="Q2">
        <f>IF(ISNUMBER(SEARCH("Easier access",respose!N2)),1,0)</f>
        <v>1</v>
      </c>
      <c r="R2">
        <f>IF(ISNUMBER(SEARCH("credit",respose!N2)),1,0)</f>
        <v>0</v>
      </c>
      <c r="S2">
        <f>IF(ISNUMBER(SEARCH("secure",respose!N2)),1,0)</f>
        <v>0</v>
      </c>
      <c r="T2">
        <f>IF(ISNUMBER(SEARCH("history",respose!N2)),1,0)</f>
        <v>0</v>
      </c>
      <c r="U2">
        <f>IF(ISNUMBER(SEARCH("Simple",respose!O2)),1,0)</f>
        <v>1</v>
      </c>
      <c r="V2">
        <f>IF(ISNUMBER(SEARCH("third",respose!O2)),1,0)</f>
        <v>0</v>
      </c>
      <c r="W2">
        <f>IF(ISNUMBER(SEARCH("Faster",respose!O2)),1,0)</f>
        <v>0</v>
      </c>
      <c r="X2">
        <f>IF(ISNUMBER(SEARCH("biometrics",respose!O2)),1,0)</f>
        <v>0</v>
      </c>
      <c r="Y2" s="10">
        <f>IF(respose!P2=symbols!$A$14,symbols!$B$14,IF(respose!P2=symbols!$A$12,symbols!$B$12,IF(respose!P2=symbols!$A$13,symbols!$B$13,IF(respose!P2=symbols!$A$11,symbols!$B$11))))</f>
        <v>3</v>
      </c>
      <c r="Z2" s="10">
        <f>IF(respose!Q2=symbols!$A$14,symbols!$B$14,IF(respose!Q2=symbols!$A$12,symbols!$B$12,IF(respose!Q2=symbols!$A$13,symbols!$B$13,IF(respose!Q2=symbols!$A$11,symbols!$B$11))))</f>
        <v>2</v>
      </c>
      <c r="AA2" s="10">
        <f>IF(respose!R2=symbols!$A$14,symbols!$B$14,IF(respose!R2=symbols!$A$12,symbols!$B$12,IF(respose!R2=symbols!$A$13,symbols!$B$13,IF(respose!R2=symbols!$A$11,symbols!$B$11))))</f>
        <v>3</v>
      </c>
      <c r="AB2" s="10">
        <f>IF(respose!S2=symbols!$A$14,symbols!$B$14,IF(respose!S2=symbols!$A$12,symbols!$B$12,IF(respose!S2=symbols!$A$13,symbols!$B$13,IF(respose!S2=symbols!$A$11,symbols!$B$11))))</f>
        <v>3</v>
      </c>
      <c r="AC2" s="10">
        <f>IF(respose!T2=symbols!$A$14,symbols!$B$14,IF(respose!T2=symbols!$A$12,symbols!$B$12,IF(respose!T2=symbols!$A$13,symbols!$B$13,IF(respose!T2=symbols!$A$11,symbols!$B$11))))</f>
        <v>3</v>
      </c>
      <c r="AD2" s="10">
        <f>IF(respose!U2=symbols!$A$14,symbols!$B$14,IF(respose!U2=symbols!$A$12,symbols!$B$12,IF(respose!U2=symbols!$A$13,symbols!$B$13,IF(respose!U2=symbols!$A$11,symbols!$B$11))))</f>
        <v>1</v>
      </c>
      <c r="AE2" s="10">
        <f>IF(respose!V2=symbols!$A$14,symbols!$B$14,IF(respose!V2=symbols!$A$12,symbols!$B$12,IF(respose!V2=symbols!$A$13,symbols!$B$13,IF(respose!V2=symbols!$A$11,symbols!$B$11))))</f>
        <v>3</v>
      </c>
      <c r="AF2" s="10">
        <f>IF(respose!W2=symbols!$A$14,symbols!$B$14,IF(respose!W2=symbols!$A$12,symbols!$B$12,IF(respose!W2=symbols!$A$13,symbols!$B$13,IF(respose!W2=symbols!$A$11,symbols!$B$11))))</f>
        <v>3</v>
      </c>
      <c r="AG2" s="10">
        <f>IF(respose!X2=symbols!$A$14,symbols!$B$14,IF(respose!X2=symbols!$A$12,symbols!$B$12,IF(respose!X2=symbols!$A$13,symbols!$B$13,IF(respose!X2=symbols!$A$11,symbols!$B$11))))</f>
        <v>0</v>
      </c>
      <c r="AH2" s="10">
        <f>IF(respose!Y2=symbols!$A$16,symbols!$B$16,symbols!$B$17)</f>
        <v>0</v>
      </c>
    </row>
    <row r="3" spans="1:34">
      <c r="A3">
        <v>2</v>
      </c>
      <c r="B3" s="10" t="str">
        <f>respose!B3</f>
        <v>Male</v>
      </c>
      <c r="C3" s="10" t="str">
        <f>respose!C3</f>
        <v>31-40</v>
      </c>
      <c r="D3" s="10" t="str">
        <f>respose!D3</f>
        <v>Colombo</v>
      </c>
      <c r="E3" s="10" t="str">
        <f>respose!E3</f>
        <v>full-time</v>
      </c>
      <c r="F3" s="10" t="str">
        <f>respose!F3</f>
        <v>Bachelor's Degree</v>
      </c>
      <c r="G3" s="10" t="str">
        <f>respose!G3</f>
        <v>Married</v>
      </c>
      <c r="H3" s="10">
        <f>respose!H3</f>
        <v>2</v>
      </c>
      <c r="I3" s="10" t="str">
        <f>respose!I3</f>
        <v>More than 300,000</v>
      </c>
      <c r="J3">
        <f>IF(ISNUMBER(SEARCH("Mobile",respose!J3)),1,0)</f>
        <v>0</v>
      </c>
      <c r="K3">
        <f>IF(ISNUMBER(SEARCH("Internet banking through websites",respose!J3)),1,0)</f>
        <v>1</v>
      </c>
      <c r="L3">
        <f>IF(ISNUMBER(SEARCH("Text",respose!J3)),1,0)</f>
        <v>0</v>
      </c>
      <c r="M3">
        <f>IF(ISNUMBER(SEARCH("Visit",respose!J3)),1,0)</f>
        <v>0</v>
      </c>
      <c r="N3" s="10">
        <f>respose!K3</f>
        <v>1</v>
      </c>
      <c r="O3" s="10">
        <f>IF(respose!L3=symbols!$A$3,symbols!$B$3,IF(respose!L3=symbols!$A$4,symbols!$B$4,IF(respose!L3=symbols!$A$5,symbols!$B$5,IF(respose!L3=symbols!$A$6,symbols!$B$6))))</f>
        <v>2</v>
      </c>
      <c r="P3" s="10">
        <f>IF(respose!M3=symbols!$A$3,symbols!$B$3,IF(respose!M3=symbols!$A$4,symbols!$B$4,IF(respose!M3=symbols!$A$5,symbols!$B$5,IF(respose!M3=symbols!$A$6,symbols!$B$6))))</f>
        <v>1</v>
      </c>
      <c r="Q3">
        <f>IF(ISNUMBER(SEARCH("Easier access",respose!N3)),1,0)</f>
        <v>1</v>
      </c>
      <c r="R3">
        <f>IF(ISNUMBER(SEARCH("credit",respose!N3)),1,0)</f>
        <v>0</v>
      </c>
      <c r="S3">
        <f>IF(ISNUMBER(SEARCH("secure",respose!N3)),1,0)</f>
        <v>0</v>
      </c>
      <c r="T3">
        <f>IF(ISNUMBER(SEARCH("history",respose!N3)),1,0)</f>
        <v>1</v>
      </c>
      <c r="U3">
        <f>IF(ISNUMBER(SEARCH("Simple",respose!O3)),1,0)</f>
        <v>1</v>
      </c>
      <c r="V3">
        <f>IF(ISNUMBER(SEARCH("third",respose!O3)),1,0)</f>
        <v>0</v>
      </c>
      <c r="W3">
        <f>IF(ISNUMBER(SEARCH("Faster",respose!O3)),1,0)</f>
        <v>0</v>
      </c>
      <c r="X3">
        <f>IF(ISNUMBER(SEARCH("biometrics",respose!O3)),1,0)</f>
        <v>0</v>
      </c>
      <c r="Y3" s="10">
        <f>IF(respose!P3=symbols!$A$14,symbols!$B$14,IF(respose!P3=symbols!$A$12,symbols!$B$12,IF(respose!P3=symbols!$A$13,symbols!$B$13,IF(respose!P3=symbols!$A$11,symbols!$B$11))))</f>
        <v>3</v>
      </c>
      <c r="Z3" s="10">
        <f>IF(respose!Q3=symbols!$A$14,symbols!$B$14,IF(respose!Q3=symbols!$A$12,symbols!$B$12,IF(respose!Q3=symbols!$A$13,symbols!$B$13,IF(respose!Q3=symbols!$A$11,symbols!$B$11))))</f>
        <v>2</v>
      </c>
      <c r="AA3" s="10">
        <f>IF(respose!R3=symbols!$A$14,symbols!$B$14,IF(respose!R3=symbols!$A$12,symbols!$B$12,IF(respose!R3=symbols!$A$13,symbols!$B$13,IF(respose!R3=symbols!$A$11,symbols!$B$11))))</f>
        <v>3</v>
      </c>
      <c r="AB3" s="10">
        <f>IF(respose!S3=symbols!$A$14,symbols!$B$14,IF(respose!S3=symbols!$A$12,symbols!$B$12,IF(respose!S3=symbols!$A$13,symbols!$B$13,IF(respose!S3=symbols!$A$11,symbols!$B$11))))</f>
        <v>2</v>
      </c>
      <c r="AC3" s="10">
        <f>IF(respose!T3=symbols!$A$14,symbols!$B$14,IF(respose!T3=symbols!$A$12,symbols!$B$12,IF(respose!T3=symbols!$A$13,symbols!$B$13,IF(respose!T3=symbols!$A$11,symbols!$B$11))))</f>
        <v>3</v>
      </c>
      <c r="AD3" s="10">
        <f>IF(respose!U3=symbols!$A$14,symbols!$B$14,IF(respose!U3=symbols!$A$12,symbols!$B$12,IF(respose!U3=symbols!$A$13,symbols!$B$13,IF(respose!U3=symbols!$A$11,symbols!$B$11))))</f>
        <v>0</v>
      </c>
      <c r="AE3" s="10">
        <f>IF(respose!V3=symbols!$A$14,symbols!$B$14,IF(respose!V3=symbols!$A$12,symbols!$B$12,IF(respose!V3=symbols!$A$13,symbols!$B$13,IF(respose!V3=symbols!$A$11,symbols!$B$11))))</f>
        <v>2</v>
      </c>
      <c r="AF3" s="10">
        <f>IF(respose!W3=symbols!$A$14,symbols!$B$14,IF(respose!W3=symbols!$A$12,symbols!$B$12,IF(respose!W3=symbols!$A$13,symbols!$B$13,IF(respose!W3=symbols!$A$11,symbols!$B$11))))</f>
        <v>2</v>
      </c>
      <c r="AG3" s="10">
        <f>IF(respose!X3=symbols!$A$14,symbols!$B$14,IF(respose!X3=symbols!$A$12,symbols!$B$12,IF(respose!X3=symbols!$A$13,symbols!$B$13,IF(respose!X3=symbols!$A$11,symbols!$B$11))))</f>
        <v>3</v>
      </c>
      <c r="AH3" s="10">
        <f>IF(respose!Y3=symbols!$A$16,symbols!$B$16,symbols!$B$17)</f>
        <v>0</v>
      </c>
    </row>
    <row r="4" spans="1:34">
      <c r="A4">
        <v>3</v>
      </c>
      <c r="B4" s="10" t="str">
        <f>respose!B4</f>
        <v>Male</v>
      </c>
      <c r="C4" s="10" t="str">
        <f>respose!C4</f>
        <v>31-40</v>
      </c>
      <c r="D4" s="10" t="str">
        <f>respose!D4</f>
        <v>Colombo</v>
      </c>
      <c r="E4" s="10" t="str">
        <f>respose!E4</f>
        <v>full-time</v>
      </c>
      <c r="F4" s="10" t="str">
        <f>respose!F4</f>
        <v>Bachelor's Degree</v>
      </c>
      <c r="G4" s="10" t="str">
        <f>respose!G4</f>
        <v>Married</v>
      </c>
      <c r="H4" s="10">
        <f>respose!H4</f>
        <v>1</v>
      </c>
      <c r="I4" s="10" t="str">
        <f>respose!I4</f>
        <v>100,000 - 200,000</v>
      </c>
      <c r="J4">
        <f>IF(ISNUMBER(SEARCH("Mobile",respose!J4)),1,0)</f>
        <v>1</v>
      </c>
      <c r="K4">
        <f>IF(ISNUMBER(SEARCH("Internet banking through websites",respose!J4)),1,0)</f>
        <v>1</v>
      </c>
      <c r="L4">
        <f>IF(ISNUMBER(SEARCH("Text",respose!J4)),1,0)</f>
        <v>0</v>
      </c>
      <c r="M4">
        <f>IF(ISNUMBER(SEARCH("Visit",respose!J4)),1,0)</f>
        <v>0</v>
      </c>
      <c r="N4" s="10">
        <f>respose!K4</f>
        <v>2</v>
      </c>
      <c r="O4" s="10">
        <f>IF(respose!L4=symbols!$A$3,symbols!$B$3,IF(respose!L4=symbols!$A$4,symbols!$B$4,IF(respose!L4=symbols!$A$5,symbols!$B$5,IF(respose!L4=symbols!$A$6,symbols!$B$6))))</f>
        <v>2</v>
      </c>
      <c r="P4" s="10">
        <f>IF(respose!M4=symbols!$A$3,symbols!$B$3,IF(respose!M4=symbols!$A$4,symbols!$B$4,IF(respose!M4=symbols!$A$5,symbols!$B$5,IF(respose!M4=symbols!$A$6,symbols!$B$6))))</f>
        <v>1</v>
      </c>
      <c r="Q4">
        <f>IF(ISNUMBER(SEARCH("Easier access",respose!N4)),1,0)</f>
        <v>1</v>
      </c>
      <c r="R4">
        <f>IF(ISNUMBER(SEARCH("credit",respose!N4)),1,0)</f>
        <v>1</v>
      </c>
      <c r="S4">
        <f>IF(ISNUMBER(SEARCH("secure",respose!N4)),1,0)</f>
        <v>0</v>
      </c>
      <c r="T4">
        <f>IF(ISNUMBER(SEARCH("history",respose!N4)),1,0)</f>
        <v>0</v>
      </c>
      <c r="U4">
        <f>IF(ISNUMBER(SEARCH("Simple",respose!O4)),1,0)</f>
        <v>1</v>
      </c>
      <c r="V4">
        <f>IF(ISNUMBER(SEARCH("third",respose!O4)),1,0)</f>
        <v>0</v>
      </c>
      <c r="W4">
        <f>IF(ISNUMBER(SEARCH("Faster",respose!O4)),1,0)</f>
        <v>1</v>
      </c>
      <c r="X4">
        <f>IF(ISNUMBER(SEARCH("biometrics",respose!O4)),1,0)</f>
        <v>0</v>
      </c>
      <c r="Y4" s="10">
        <f>IF(respose!P4=symbols!$A$14,symbols!$B$14,IF(respose!P4=symbols!$A$12,symbols!$B$12,IF(respose!P4=symbols!$A$13,symbols!$B$13,IF(respose!P4=symbols!$A$11,symbols!$B$11))))</f>
        <v>3</v>
      </c>
      <c r="Z4" s="10">
        <f>IF(respose!Q4=symbols!$A$14,symbols!$B$14,IF(respose!Q4=symbols!$A$12,symbols!$B$12,IF(respose!Q4=symbols!$A$13,symbols!$B$13,IF(respose!Q4=symbols!$A$11,symbols!$B$11))))</f>
        <v>2</v>
      </c>
      <c r="AA4" s="10">
        <f>IF(respose!R4=symbols!$A$14,symbols!$B$14,IF(respose!R4=symbols!$A$12,symbols!$B$12,IF(respose!R4=symbols!$A$13,symbols!$B$13,IF(respose!R4=symbols!$A$11,symbols!$B$11))))</f>
        <v>2</v>
      </c>
      <c r="AB4" s="10">
        <f>IF(respose!S4=symbols!$A$14,symbols!$B$14,IF(respose!S4=symbols!$A$12,symbols!$B$12,IF(respose!S4=symbols!$A$13,symbols!$B$13,IF(respose!S4=symbols!$A$11,symbols!$B$11))))</f>
        <v>2</v>
      </c>
      <c r="AC4" s="10">
        <f>IF(respose!T4=symbols!$A$14,symbols!$B$14,IF(respose!T4=symbols!$A$12,symbols!$B$12,IF(respose!T4=symbols!$A$13,symbols!$B$13,IF(respose!T4=symbols!$A$11,symbols!$B$11))))</f>
        <v>1</v>
      </c>
      <c r="AD4" s="10">
        <f>IF(respose!U4=symbols!$A$14,symbols!$B$14,IF(respose!U4=symbols!$A$12,symbols!$B$12,IF(respose!U4=symbols!$A$13,symbols!$B$13,IF(respose!U4=symbols!$A$11,symbols!$B$11))))</f>
        <v>0</v>
      </c>
      <c r="AE4" s="10">
        <f>IF(respose!V4=symbols!$A$14,symbols!$B$14,IF(respose!V4=symbols!$A$12,symbols!$B$12,IF(respose!V4=symbols!$A$13,symbols!$B$13,IF(respose!V4=symbols!$A$11,symbols!$B$11))))</f>
        <v>3</v>
      </c>
      <c r="AF4" s="10">
        <f>IF(respose!W4=symbols!$A$14,symbols!$B$14,IF(respose!W4=symbols!$A$12,symbols!$B$12,IF(respose!W4=symbols!$A$13,symbols!$B$13,IF(respose!W4=symbols!$A$11,symbols!$B$11))))</f>
        <v>0</v>
      </c>
      <c r="AG4" s="10">
        <f>IF(respose!X4=symbols!$A$14,symbols!$B$14,IF(respose!X4=symbols!$A$12,symbols!$B$12,IF(respose!X4=symbols!$A$13,symbols!$B$13,IF(respose!X4=symbols!$A$11,symbols!$B$11))))</f>
        <v>0</v>
      </c>
      <c r="AH4" s="10">
        <f>IF(respose!Y4=symbols!$A$16,symbols!$B$16,symbols!$B$17)</f>
        <v>0</v>
      </c>
    </row>
    <row r="5" spans="1:34">
      <c r="A5">
        <v>4</v>
      </c>
      <c r="B5" s="10" t="str">
        <f>respose!B5</f>
        <v>Female</v>
      </c>
      <c r="C5" s="10" t="str">
        <f>respose!C5</f>
        <v>20-30</v>
      </c>
      <c r="D5" s="10" t="str">
        <f>respose!D5</f>
        <v>Colombo</v>
      </c>
      <c r="E5" s="10" t="str">
        <f>respose!E5</f>
        <v>full-time</v>
      </c>
      <c r="F5" s="10" t="str">
        <f>respose!F5</f>
        <v>Bachelor's Degree</v>
      </c>
      <c r="G5" s="10" t="str">
        <f>respose!G5</f>
        <v>Married</v>
      </c>
      <c r="H5" s="10" t="str">
        <f>respose!H5</f>
        <v>none</v>
      </c>
      <c r="I5" s="10" t="str">
        <f>respose!I5</f>
        <v>100,000 - 200,000</v>
      </c>
      <c r="J5">
        <f>IF(ISNUMBER(SEARCH("Mobile",respose!J5)),1,0)</f>
        <v>0</v>
      </c>
      <c r="K5">
        <f>IF(ISNUMBER(SEARCH("Internet banking through websites",respose!J5)),1,0)</f>
        <v>1</v>
      </c>
      <c r="L5">
        <f>IF(ISNUMBER(SEARCH("Text",respose!J5)),1,0)</f>
        <v>0</v>
      </c>
      <c r="M5">
        <f>IF(ISNUMBER(SEARCH("Visit",respose!J5)),1,0)</f>
        <v>1</v>
      </c>
      <c r="N5" s="10">
        <f>respose!K5</f>
        <v>1</v>
      </c>
      <c r="O5" s="10">
        <f>IF(respose!L5=symbols!$A$3,symbols!$B$3,IF(respose!L5=symbols!$A$4,symbols!$B$4,IF(respose!L5=symbols!$A$5,symbols!$B$5,IF(respose!L5=symbols!$A$6,symbols!$B$6))))</f>
        <v>2</v>
      </c>
      <c r="P5" s="10">
        <f>IF(respose!M5=symbols!$A$3,symbols!$B$3,IF(respose!M5=symbols!$A$4,symbols!$B$4,IF(respose!M5=symbols!$A$5,symbols!$B$5,IF(respose!M5=symbols!$A$6,symbols!$B$6))))</f>
        <v>1</v>
      </c>
      <c r="Q5">
        <f>IF(ISNUMBER(SEARCH("Easier access",respose!N5)),1,0)</f>
        <v>1</v>
      </c>
      <c r="R5">
        <f>IF(ISNUMBER(SEARCH("credit",respose!N5)),1,0)</f>
        <v>1</v>
      </c>
      <c r="S5">
        <f>IF(ISNUMBER(SEARCH("secure",respose!N5)),1,0)</f>
        <v>1</v>
      </c>
      <c r="T5">
        <f>IF(ISNUMBER(SEARCH("history",respose!N5)),1,0)</f>
        <v>1</v>
      </c>
      <c r="U5">
        <f>IF(ISNUMBER(SEARCH("Simple",respose!O5)),1,0)</f>
        <v>1</v>
      </c>
      <c r="V5">
        <f>IF(ISNUMBER(SEARCH("third",respose!O5)),1,0)</f>
        <v>1</v>
      </c>
      <c r="W5">
        <f>IF(ISNUMBER(SEARCH("Faster",respose!O5)),1,0)</f>
        <v>1</v>
      </c>
      <c r="X5">
        <f>IF(ISNUMBER(SEARCH("biometrics",respose!O5)),1,0)</f>
        <v>1</v>
      </c>
      <c r="Y5" s="10">
        <f>IF(respose!P5=symbols!$A$14,symbols!$B$14,IF(respose!P5=symbols!$A$12,symbols!$B$12,IF(respose!P5=symbols!$A$13,symbols!$B$13,IF(respose!P5=symbols!$A$11,symbols!$B$11))))</f>
        <v>2</v>
      </c>
      <c r="Z5" s="10">
        <f>IF(respose!Q5=symbols!$A$14,symbols!$B$14,IF(respose!Q5=symbols!$A$12,symbols!$B$12,IF(respose!Q5=symbols!$A$13,symbols!$B$13,IF(respose!Q5=symbols!$A$11,symbols!$B$11))))</f>
        <v>1</v>
      </c>
      <c r="AA5" s="10">
        <f>IF(respose!R5=symbols!$A$14,symbols!$B$14,IF(respose!R5=symbols!$A$12,symbols!$B$12,IF(respose!R5=symbols!$A$13,symbols!$B$13,IF(respose!R5=symbols!$A$11,symbols!$B$11))))</f>
        <v>3</v>
      </c>
      <c r="AB5" s="10">
        <f>IF(respose!S5=symbols!$A$14,symbols!$B$14,IF(respose!S5=symbols!$A$12,symbols!$B$12,IF(respose!S5=symbols!$A$13,symbols!$B$13,IF(respose!S5=symbols!$A$11,symbols!$B$11))))</f>
        <v>3</v>
      </c>
      <c r="AC5" s="10">
        <f>IF(respose!T5=symbols!$A$14,symbols!$B$14,IF(respose!T5=symbols!$A$12,symbols!$B$12,IF(respose!T5=symbols!$A$13,symbols!$B$13,IF(respose!T5=symbols!$A$11,symbols!$B$11))))</f>
        <v>1</v>
      </c>
      <c r="AD5" s="10">
        <f>IF(respose!U5=symbols!$A$14,symbols!$B$14,IF(respose!U5=symbols!$A$12,symbols!$B$12,IF(respose!U5=symbols!$A$13,symbols!$B$13,IF(respose!U5=symbols!$A$11,symbols!$B$11))))</f>
        <v>1</v>
      </c>
      <c r="AE5" s="10">
        <f>IF(respose!V5=symbols!$A$14,symbols!$B$14,IF(respose!V5=symbols!$A$12,symbols!$B$12,IF(respose!V5=symbols!$A$13,symbols!$B$13,IF(respose!V5=symbols!$A$11,symbols!$B$11))))</f>
        <v>2</v>
      </c>
      <c r="AF5" s="10">
        <f>IF(respose!W5=symbols!$A$14,symbols!$B$14,IF(respose!W5=symbols!$A$12,symbols!$B$12,IF(respose!W5=symbols!$A$13,symbols!$B$13,IF(respose!W5=symbols!$A$11,symbols!$B$11))))</f>
        <v>2</v>
      </c>
      <c r="AG5" s="10">
        <f>IF(respose!X5=symbols!$A$14,symbols!$B$14,IF(respose!X5=symbols!$A$12,symbols!$B$12,IF(respose!X5=symbols!$A$13,symbols!$B$13,IF(respose!X5=symbols!$A$11,symbols!$B$11))))</f>
        <v>2</v>
      </c>
      <c r="AH5" s="10">
        <f>IF(respose!Y5=symbols!$A$16,symbols!$B$16,symbols!$B$17)</f>
        <v>1</v>
      </c>
    </row>
    <row r="6" spans="1:34">
      <c r="A6">
        <v>5</v>
      </c>
      <c r="B6" s="10" t="str">
        <f>respose!B6</f>
        <v>Female</v>
      </c>
      <c r="C6" s="10" t="str">
        <f>respose!C6</f>
        <v>20-30</v>
      </c>
      <c r="D6" s="10" t="str">
        <f>respose!D6</f>
        <v>Colombo</v>
      </c>
      <c r="E6" s="10" t="str">
        <f>respose!E6</f>
        <v>full-time</v>
      </c>
      <c r="F6" s="10" t="str">
        <f>respose!F6</f>
        <v>Bachelor's Degree</v>
      </c>
      <c r="G6" s="10" t="str">
        <f>respose!G6</f>
        <v>Single</v>
      </c>
      <c r="H6" s="10" t="str">
        <f>respose!H6</f>
        <v>none</v>
      </c>
      <c r="I6" s="10" t="str">
        <f>respose!I6</f>
        <v>Less than 50,000</v>
      </c>
      <c r="J6">
        <f>IF(ISNUMBER(SEARCH("Mobile",respose!J6)),1,0)</f>
        <v>1</v>
      </c>
      <c r="K6">
        <f>IF(ISNUMBER(SEARCH("Internet banking through websites",respose!J6)),1,0)</f>
        <v>0</v>
      </c>
      <c r="L6">
        <f>IF(ISNUMBER(SEARCH("Text",respose!J6)),1,0)</f>
        <v>0</v>
      </c>
      <c r="M6">
        <f>IF(ISNUMBER(SEARCH("Visit",respose!J6)),1,0)</f>
        <v>1</v>
      </c>
      <c r="N6" s="10">
        <f>respose!K6</f>
        <v>1</v>
      </c>
      <c r="O6" s="10">
        <f>IF(respose!L6=symbols!$A$3,symbols!$B$3,IF(respose!L6=symbols!$A$4,symbols!$B$4,IF(respose!L6=symbols!$A$5,symbols!$B$5,IF(respose!L6=symbols!$A$6,symbols!$B$6))))</f>
        <v>3</v>
      </c>
      <c r="P6" s="10">
        <f>IF(respose!M6=symbols!$A$3,symbols!$B$3,IF(respose!M6=symbols!$A$4,symbols!$B$4,IF(respose!M6=symbols!$A$5,symbols!$B$5,IF(respose!M6=symbols!$A$6,symbols!$B$6))))</f>
        <v>2</v>
      </c>
      <c r="Q6">
        <f>IF(ISNUMBER(SEARCH("Easier access",respose!N6)),1,0)</f>
        <v>1</v>
      </c>
      <c r="R6">
        <f>IF(ISNUMBER(SEARCH("credit",respose!N6)),1,0)</f>
        <v>1</v>
      </c>
      <c r="S6">
        <f>IF(ISNUMBER(SEARCH("secure",respose!N6)),1,0)</f>
        <v>1</v>
      </c>
      <c r="T6">
        <f>IF(ISNUMBER(SEARCH("history",respose!N6)),1,0)</f>
        <v>1</v>
      </c>
      <c r="U6">
        <f>IF(ISNUMBER(SEARCH("Simple",respose!O6)),1,0)</f>
        <v>0</v>
      </c>
      <c r="V6">
        <f>IF(ISNUMBER(SEARCH("third",respose!O6)),1,0)</f>
        <v>0</v>
      </c>
      <c r="W6">
        <f>IF(ISNUMBER(SEARCH("Faster",respose!O6)),1,0)</f>
        <v>1</v>
      </c>
      <c r="X6">
        <f>IF(ISNUMBER(SEARCH("biometrics",respose!O6)),1,0)</f>
        <v>1</v>
      </c>
      <c r="Y6" s="10">
        <f>IF(respose!P6=symbols!$A$14,symbols!$B$14,IF(respose!P6=symbols!$A$12,symbols!$B$12,IF(respose!P6=symbols!$A$13,symbols!$B$13,IF(respose!P6=symbols!$A$11,symbols!$B$11))))</f>
        <v>3</v>
      </c>
      <c r="Z6" s="10">
        <f>IF(respose!Q6=symbols!$A$14,symbols!$B$14,IF(respose!Q6=symbols!$A$12,symbols!$B$12,IF(respose!Q6=symbols!$A$13,symbols!$B$13,IF(respose!Q6=symbols!$A$11,symbols!$B$11))))</f>
        <v>3</v>
      </c>
      <c r="AA6" s="10">
        <f>IF(respose!R6=symbols!$A$14,symbols!$B$14,IF(respose!R6=symbols!$A$12,symbols!$B$12,IF(respose!R6=symbols!$A$13,symbols!$B$13,IF(respose!R6=symbols!$A$11,symbols!$B$11))))</f>
        <v>2</v>
      </c>
      <c r="AB6" s="10">
        <f>IF(respose!S6=symbols!$A$14,symbols!$B$14,IF(respose!S6=symbols!$A$12,symbols!$B$12,IF(respose!S6=symbols!$A$13,symbols!$B$13,IF(respose!S6=symbols!$A$11,symbols!$B$11))))</f>
        <v>2</v>
      </c>
      <c r="AC6" s="10">
        <f>IF(respose!T6=symbols!$A$14,symbols!$B$14,IF(respose!T6=symbols!$A$12,symbols!$B$12,IF(respose!T6=symbols!$A$13,symbols!$B$13,IF(respose!T6=symbols!$A$11,symbols!$B$11))))</f>
        <v>1</v>
      </c>
      <c r="AD6" s="10">
        <f>IF(respose!U6=symbols!$A$14,symbols!$B$14,IF(respose!U6=symbols!$A$12,symbols!$B$12,IF(respose!U6=symbols!$A$13,symbols!$B$13,IF(respose!U6=symbols!$A$11,symbols!$B$11))))</f>
        <v>2</v>
      </c>
      <c r="AE6" s="10">
        <f>IF(respose!V6=symbols!$A$14,symbols!$B$14,IF(respose!V6=symbols!$A$12,symbols!$B$12,IF(respose!V6=symbols!$A$13,symbols!$B$13,IF(respose!V6=symbols!$A$11,symbols!$B$11))))</f>
        <v>1</v>
      </c>
      <c r="AF6" s="10">
        <f>IF(respose!W6=symbols!$A$14,symbols!$B$14,IF(respose!W6=symbols!$A$12,symbols!$B$12,IF(respose!W6=symbols!$A$13,symbols!$B$13,IF(respose!W6=symbols!$A$11,symbols!$B$11))))</f>
        <v>2</v>
      </c>
      <c r="AG6" s="10">
        <f>IF(respose!X6=symbols!$A$14,symbols!$B$14,IF(respose!X6=symbols!$A$12,symbols!$B$12,IF(respose!X6=symbols!$A$13,symbols!$B$13,IF(respose!X6=symbols!$A$11,symbols!$B$11))))</f>
        <v>2</v>
      </c>
      <c r="AH6" s="10">
        <f>IF(respose!Y6=symbols!$A$16,symbols!$B$16,symbols!$B$17)</f>
        <v>1</v>
      </c>
    </row>
    <row r="7" spans="1:34">
      <c r="A7">
        <v>6</v>
      </c>
      <c r="B7" s="10" t="str">
        <f>respose!B7</f>
        <v>Male</v>
      </c>
      <c r="C7" s="10" t="str">
        <f>respose!C7</f>
        <v>20-30</v>
      </c>
      <c r="D7" s="10" t="str">
        <f>respose!D7</f>
        <v>Gampaha</v>
      </c>
      <c r="E7" s="10" t="str">
        <f>respose!E7</f>
        <v>full-time</v>
      </c>
      <c r="F7" s="10" t="str">
        <f>respose!F7</f>
        <v>Post Graduate Degree</v>
      </c>
      <c r="G7" s="10" t="str">
        <f>respose!G7</f>
        <v>Single</v>
      </c>
      <c r="H7" s="10" t="str">
        <f>respose!H7</f>
        <v>none</v>
      </c>
      <c r="I7" s="10" t="str">
        <f>respose!I7</f>
        <v>100,000 - 200,000</v>
      </c>
      <c r="J7">
        <f>IF(ISNUMBER(SEARCH("Mobile",respose!J7)),1,0)</f>
        <v>1</v>
      </c>
      <c r="K7">
        <f>IF(ISNUMBER(SEARCH("Internet banking through websites",respose!J7)),1,0)</f>
        <v>0</v>
      </c>
      <c r="L7">
        <f>IF(ISNUMBER(SEARCH("Text",respose!J7)),1,0)</f>
        <v>0</v>
      </c>
      <c r="M7">
        <f>IF(ISNUMBER(SEARCH("Visit",respose!J7)),1,0)</f>
        <v>1</v>
      </c>
      <c r="N7" s="10">
        <f>respose!K7</f>
        <v>1</v>
      </c>
      <c r="O7" s="10">
        <f>IF(respose!L7=symbols!$A$3,symbols!$B$3,IF(respose!L7=symbols!$A$4,symbols!$B$4,IF(respose!L7=symbols!$A$5,symbols!$B$5,IF(respose!L7=symbols!$A$6,symbols!$B$6))))</f>
        <v>3</v>
      </c>
      <c r="P7" s="10">
        <f>IF(respose!M7=symbols!$A$3,symbols!$B$3,IF(respose!M7=symbols!$A$4,symbols!$B$4,IF(respose!M7=symbols!$A$5,symbols!$B$5,IF(respose!M7=symbols!$A$6,symbols!$B$6))))</f>
        <v>2</v>
      </c>
      <c r="Q7">
        <f>IF(ISNUMBER(SEARCH("Easier access",respose!N7)),1,0)</f>
        <v>1</v>
      </c>
      <c r="R7">
        <f>IF(ISNUMBER(SEARCH("credit",respose!N7)),1,0)</f>
        <v>1</v>
      </c>
      <c r="S7">
        <f>IF(ISNUMBER(SEARCH("secure",respose!N7)),1,0)</f>
        <v>1</v>
      </c>
      <c r="T7">
        <f>IF(ISNUMBER(SEARCH("history",respose!N7)),1,0)</f>
        <v>0</v>
      </c>
      <c r="U7">
        <f>IF(ISNUMBER(SEARCH("Simple",respose!O7)),1,0)</f>
        <v>1</v>
      </c>
      <c r="V7">
        <f>IF(ISNUMBER(SEARCH("third",respose!O7)),1,0)</f>
        <v>1</v>
      </c>
      <c r="W7">
        <f>IF(ISNUMBER(SEARCH("Faster",respose!O7)),1,0)</f>
        <v>1</v>
      </c>
      <c r="X7">
        <f>IF(ISNUMBER(SEARCH("biometrics",respose!O7)),1,0)</f>
        <v>1</v>
      </c>
      <c r="Y7" s="10">
        <f>IF(respose!P7=symbols!$A$14,symbols!$B$14,IF(respose!P7=symbols!$A$12,symbols!$B$12,IF(respose!P7=symbols!$A$13,symbols!$B$13,IF(respose!P7=symbols!$A$11,symbols!$B$11))))</f>
        <v>3</v>
      </c>
      <c r="Z7" s="10">
        <f>IF(respose!Q7=symbols!$A$14,symbols!$B$14,IF(respose!Q7=symbols!$A$12,symbols!$B$12,IF(respose!Q7=symbols!$A$13,symbols!$B$13,IF(respose!Q7=symbols!$A$11,symbols!$B$11))))</f>
        <v>3</v>
      </c>
      <c r="AA7" s="10">
        <f>IF(respose!R7=symbols!$A$14,symbols!$B$14,IF(respose!R7=symbols!$A$12,symbols!$B$12,IF(respose!R7=symbols!$A$13,symbols!$B$13,IF(respose!R7=symbols!$A$11,symbols!$B$11))))</f>
        <v>3</v>
      </c>
      <c r="AB7" s="10">
        <f>IF(respose!S7=symbols!$A$14,symbols!$B$14,IF(respose!S7=symbols!$A$12,symbols!$B$12,IF(respose!S7=symbols!$A$13,symbols!$B$13,IF(respose!S7=symbols!$A$11,symbols!$B$11))))</f>
        <v>2</v>
      </c>
      <c r="AC7" s="10">
        <f>IF(respose!T7=symbols!$A$14,symbols!$B$14,IF(respose!T7=symbols!$A$12,symbols!$B$12,IF(respose!T7=symbols!$A$13,symbols!$B$13,IF(respose!T7=symbols!$A$11,symbols!$B$11))))</f>
        <v>2</v>
      </c>
      <c r="AD7" s="10">
        <f>IF(respose!U7=symbols!$A$14,symbols!$B$14,IF(respose!U7=symbols!$A$12,symbols!$B$12,IF(respose!U7=symbols!$A$13,symbols!$B$13,IF(respose!U7=symbols!$A$11,symbols!$B$11))))</f>
        <v>2</v>
      </c>
      <c r="AE7" s="10">
        <f>IF(respose!V7=symbols!$A$14,symbols!$B$14,IF(respose!V7=symbols!$A$12,symbols!$B$12,IF(respose!V7=symbols!$A$13,symbols!$B$13,IF(respose!V7=symbols!$A$11,symbols!$B$11))))</f>
        <v>3</v>
      </c>
      <c r="AF7" s="10">
        <f>IF(respose!W7=symbols!$A$14,symbols!$B$14,IF(respose!W7=symbols!$A$12,symbols!$B$12,IF(respose!W7=symbols!$A$13,symbols!$B$13,IF(respose!W7=symbols!$A$11,symbols!$B$11))))</f>
        <v>3</v>
      </c>
      <c r="AG7" s="10">
        <f>IF(respose!X7=symbols!$A$14,symbols!$B$14,IF(respose!X7=symbols!$A$12,symbols!$B$12,IF(respose!X7=symbols!$A$13,symbols!$B$13,IF(respose!X7=symbols!$A$11,symbols!$B$11))))</f>
        <v>3</v>
      </c>
      <c r="AH7" s="10">
        <f>IF(respose!Y7=symbols!$A$16,symbols!$B$16,symbols!$B$17)</f>
        <v>1</v>
      </c>
    </row>
    <row r="8" spans="1:34">
      <c r="A8">
        <v>7</v>
      </c>
      <c r="B8" s="10" t="str">
        <f>respose!B8</f>
        <v>Female</v>
      </c>
      <c r="C8" s="10" t="str">
        <f>respose!C8</f>
        <v>20-30</v>
      </c>
      <c r="D8" s="10" t="str">
        <f>respose!D8</f>
        <v>Gampaha</v>
      </c>
      <c r="E8" s="10" t="str">
        <f>respose!E8</f>
        <v>full-time</v>
      </c>
      <c r="F8" s="10" t="str">
        <f>respose!F8</f>
        <v>Bachelor's Degree</v>
      </c>
      <c r="G8" s="10" t="str">
        <f>respose!G8</f>
        <v>Single</v>
      </c>
      <c r="H8" s="10" t="str">
        <f>respose!H8</f>
        <v>none</v>
      </c>
      <c r="I8" s="10" t="str">
        <f>respose!I8</f>
        <v>100,000 - 200,000</v>
      </c>
      <c r="J8">
        <f>IF(ISNUMBER(SEARCH("Mobile",respose!J8)),1,0)</f>
        <v>1</v>
      </c>
      <c r="K8">
        <f>IF(ISNUMBER(SEARCH("Internet banking through websites",respose!J8)),1,0)</f>
        <v>1</v>
      </c>
      <c r="L8">
        <f>IF(ISNUMBER(SEARCH("Text",respose!J8)),1,0)</f>
        <v>0</v>
      </c>
      <c r="M8">
        <f>IF(ISNUMBER(SEARCH("Visit",respose!J8)),1,0)</f>
        <v>0</v>
      </c>
      <c r="N8" s="10" t="str">
        <f>respose!K8</f>
        <v>3 or more</v>
      </c>
      <c r="O8" s="10">
        <f>IF(respose!L8=symbols!$A$3,symbols!$B$3,IF(respose!L8=symbols!$A$4,symbols!$B$4,IF(respose!L8=symbols!$A$5,symbols!$B$5,IF(respose!L8=symbols!$A$6,symbols!$B$6))))</f>
        <v>2</v>
      </c>
      <c r="P8" s="10">
        <f>IF(respose!M8=symbols!$A$3,symbols!$B$3,IF(respose!M8=symbols!$A$4,symbols!$B$4,IF(respose!M8=symbols!$A$5,symbols!$B$5,IF(respose!M8=symbols!$A$6,symbols!$B$6))))</f>
        <v>1</v>
      </c>
      <c r="Q8">
        <f>IF(ISNUMBER(SEARCH("Easier access",respose!N8)),1,0)</f>
        <v>1</v>
      </c>
      <c r="R8">
        <f>IF(ISNUMBER(SEARCH("credit",respose!N8)),1,0)</f>
        <v>1</v>
      </c>
      <c r="S8">
        <f>IF(ISNUMBER(SEARCH("secure",respose!N8)),1,0)</f>
        <v>1</v>
      </c>
      <c r="T8">
        <f>IF(ISNUMBER(SEARCH("history",respose!N8)),1,0)</f>
        <v>1</v>
      </c>
      <c r="U8">
        <f>IF(ISNUMBER(SEARCH("Simple",respose!O8)),1,0)</f>
        <v>1</v>
      </c>
      <c r="V8">
        <f>IF(ISNUMBER(SEARCH("third",respose!O8)),1,0)</f>
        <v>1</v>
      </c>
      <c r="W8">
        <f>IF(ISNUMBER(SEARCH("Faster",respose!O8)),1,0)</f>
        <v>1</v>
      </c>
      <c r="X8">
        <f>IF(ISNUMBER(SEARCH("biometrics",respose!O8)),1,0)</f>
        <v>0</v>
      </c>
      <c r="Y8" s="10">
        <f>IF(respose!P8=symbols!$A$14,symbols!$B$14,IF(respose!P8=symbols!$A$12,symbols!$B$12,IF(respose!P8=symbols!$A$13,symbols!$B$13,IF(respose!P8=symbols!$A$11,symbols!$B$11))))</f>
        <v>3</v>
      </c>
      <c r="Z8" s="10">
        <f>IF(respose!Q8=symbols!$A$14,symbols!$B$14,IF(respose!Q8=symbols!$A$12,symbols!$B$12,IF(respose!Q8=symbols!$A$13,symbols!$B$13,IF(respose!Q8=symbols!$A$11,symbols!$B$11))))</f>
        <v>3</v>
      </c>
      <c r="AA8" s="10">
        <f>IF(respose!R8=symbols!$A$14,symbols!$B$14,IF(respose!R8=symbols!$A$12,symbols!$B$12,IF(respose!R8=symbols!$A$13,symbols!$B$13,IF(respose!R8=symbols!$A$11,symbols!$B$11))))</f>
        <v>3</v>
      </c>
      <c r="AB8" s="10">
        <f>IF(respose!S8=symbols!$A$14,symbols!$B$14,IF(respose!S8=symbols!$A$12,symbols!$B$12,IF(respose!S8=symbols!$A$13,symbols!$B$13,IF(respose!S8=symbols!$A$11,symbols!$B$11))))</f>
        <v>3</v>
      </c>
      <c r="AC8" s="10">
        <f>IF(respose!T8=symbols!$A$14,symbols!$B$14,IF(respose!T8=symbols!$A$12,symbols!$B$12,IF(respose!T8=symbols!$A$13,symbols!$B$13,IF(respose!T8=symbols!$A$11,symbols!$B$11))))</f>
        <v>3</v>
      </c>
      <c r="AD8" s="10">
        <f>IF(respose!U8=symbols!$A$14,symbols!$B$14,IF(respose!U8=symbols!$A$12,symbols!$B$12,IF(respose!U8=symbols!$A$13,symbols!$B$13,IF(respose!U8=symbols!$A$11,symbols!$B$11))))</f>
        <v>3</v>
      </c>
      <c r="AE8" s="10">
        <f>IF(respose!V8=symbols!$A$14,symbols!$B$14,IF(respose!V8=symbols!$A$12,symbols!$B$12,IF(respose!V8=symbols!$A$13,symbols!$B$13,IF(respose!V8=symbols!$A$11,symbols!$B$11))))</f>
        <v>3</v>
      </c>
      <c r="AF8" s="10">
        <f>IF(respose!W8=symbols!$A$14,symbols!$B$14,IF(respose!W8=symbols!$A$12,symbols!$B$12,IF(respose!W8=symbols!$A$13,symbols!$B$13,IF(respose!W8=symbols!$A$11,symbols!$B$11))))</f>
        <v>3</v>
      </c>
      <c r="AG8" s="10">
        <f>IF(respose!X8=symbols!$A$14,symbols!$B$14,IF(respose!X8=symbols!$A$12,symbols!$B$12,IF(respose!X8=symbols!$A$13,symbols!$B$13,IF(respose!X8=symbols!$A$11,symbols!$B$11))))</f>
        <v>3</v>
      </c>
      <c r="AH8" s="10">
        <f>IF(respose!Y8=symbols!$A$16,symbols!$B$16,symbols!$B$17)</f>
        <v>0</v>
      </c>
    </row>
    <row r="9" spans="1:34">
      <c r="A9">
        <v>8</v>
      </c>
      <c r="B9" s="10" t="str">
        <f>respose!B9</f>
        <v>Female</v>
      </c>
      <c r="C9" s="10" t="str">
        <f>respose!C9</f>
        <v>31-40</v>
      </c>
      <c r="D9" s="10" t="str">
        <f>respose!D9</f>
        <v>Colombo</v>
      </c>
      <c r="E9" s="10" t="str">
        <f>respose!E9</f>
        <v>full-time</v>
      </c>
      <c r="F9" s="10" t="str">
        <f>respose!F9</f>
        <v>Post Graduate Degree</v>
      </c>
      <c r="G9" s="10" t="str">
        <f>respose!G9</f>
        <v>Single</v>
      </c>
      <c r="H9" s="10" t="str">
        <f>respose!H9</f>
        <v>none</v>
      </c>
      <c r="I9" s="10" t="str">
        <f>respose!I9</f>
        <v>100,000 - 200,000</v>
      </c>
      <c r="J9">
        <f>IF(ISNUMBER(SEARCH("Mobile",respose!J9)),1,0)</f>
        <v>1</v>
      </c>
      <c r="K9">
        <f>IF(ISNUMBER(SEARCH("Internet banking through websites",respose!J9)),1,0)</f>
        <v>1</v>
      </c>
      <c r="L9">
        <f>IF(ISNUMBER(SEARCH("Text",respose!J9)),1,0)</f>
        <v>0</v>
      </c>
      <c r="M9">
        <f>IF(ISNUMBER(SEARCH("Visit",respose!J9)),1,0)</f>
        <v>0</v>
      </c>
      <c r="N9" s="10">
        <f>respose!K9</f>
        <v>1</v>
      </c>
      <c r="O9" s="10">
        <f>IF(respose!L9=symbols!$A$3,symbols!$B$3,IF(respose!L9=symbols!$A$4,symbols!$B$4,IF(respose!L9=symbols!$A$5,symbols!$B$5,IF(respose!L9=symbols!$A$6,symbols!$B$6))))</f>
        <v>1</v>
      </c>
      <c r="P9" s="10">
        <f>IF(respose!M9=symbols!$A$3,symbols!$B$3,IF(respose!M9=symbols!$A$4,symbols!$B$4,IF(respose!M9=symbols!$A$5,symbols!$B$5,IF(respose!M9=symbols!$A$6,symbols!$B$6))))</f>
        <v>0</v>
      </c>
      <c r="Q9">
        <f>IF(ISNUMBER(SEARCH("Easier access",respose!N9)),1,0)</f>
        <v>1</v>
      </c>
      <c r="R9">
        <f>IF(ISNUMBER(SEARCH("credit",respose!N9)),1,0)</f>
        <v>1</v>
      </c>
      <c r="S9">
        <f>IF(ISNUMBER(SEARCH("secure",respose!N9)),1,0)</f>
        <v>1</v>
      </c>
      <c r="T9">
        <f>IF(ISNUMBER(SEARCH("history",respose!N9)),1,0)</f>
        <v>1</v>
      </c>
      <c r="U9">
        <f>IF(ISNUMBER(SEARCH("Simple",respose!O9)),1,0)</f>
        <v>1</v>
      </c>
      <c r="V9">
        <f>IF(ISNUMBER(SEARCH("third",respose!O9)),1,0)</f>
        <v>1</v>
      </c>
      <c r="W9">
        <f>IF(ISNUMBER(SEARCH("Faster",respose!O9)),1,0)</f>
        <v>1</v>
      </c>
      <c r="X9">
        <f>IF(ISNUMBER(SEARCH("biometrics",respose!O9)),1,0)</f>
        <v>0</v>
      </c>
      <c r="Y9" s="10">
        <f>IF(respose!P9=symbols!$A$14,symbols!$B$14,IF(respose!P9=symbols!$A$12,symbols!$B$12,IF(respose!P9=symbols!$A$13,symbols!$B$13,IF(respose!P9=symbols!$A$11,symbols!$B$11))))</f>
        <v>3</v>
      </c>
      <c r="Z9" s="10">
        <f>IF(respose!Q9=symbols!$A$14,symbols!$B$14,IF(respose!Q9=symbols!$A$12,symbols!$B$12,IF(respose!Q9=symbols!$A$13,symbols!$B$13,IF(respose!Q9=symbols!$A$11,symbols!$B$11))))</f>
        <v>3</v>
      </c>
      <c r="AA9" s="10">
        <f>IF(respose!R9=symbols!$A$14,symbols!$B$14,IF(respose!R9=symbols!$A$12,symbols!$B$12,IF(respose!R9=symbols!$A$13,symbols!$B$13,IF(respose!R9=symbols!$A$11,symbols!$B$11))))</f>
        <v>3</v>
      </c>
      <c r="AB9" s="10">
        <f>IF(respose!S9=symbols!$A$14,symbols!$B$14,IF(respose!S9=symbols!$A$12,symbols!$B$12,IF(respose!S9=symbols!$A$13,symbols!$B$13,IF(respose!S9=symbols!$A$11,symbols!$B$11))))</f>
        <v>2</v>
      </c>
      <c r="AC9" s="10">
        <f>IF(respose!T9=symbols!$A$14,symbols!$B$14,IF(respose!T9=symbols!$A$12,symbols!$B$12,IF(respose!T9=symbols!$A$13,symbols!$B$13,IF(respose!T9=symbols!$A$11,symbols!$B$11))))</f>
        <v>1</v>
      </c>
      <c r="AD9" s="10">
        <f>IF(respose!U9=symbols!$A$14,symbols!$B$14,IF(respose!U9=symbols!$A$12,symbols!$B$12,IF(respose!U9=symbols!$A$13,symbols!$B$13,IF(respose!U9=symbols!$A$11,symbols!$B$11))))</f>
        <v>3</v>
      </c>
      <c r="AE9" s="10">
        <f>IF(respose!V9=symbols!$A$14,symbols!$B$14,IF(respose!V9=symbols!$A$12,symbols!$B$12,IF(respose!V9=symbols!$A$13,symbols!$B$13,IF(respose!V9=symbols!$A$11,symbols!$B$11))))</f>
        <v>3</v>
      </c>
      <c r="AF9" s="10">
        <f>IF(respose!W9=symbols!$A$14,symbols!$B$14,IF(respose!W9=symbols!$A$12,symbols!$B$12,IF(respose!W9=symbols!$A$13,symbols!$B$13,IF(respose!W9=symbols!$A$11,symbols!$B$11))))</f>
        <v>3</v>
      </c>
      <c r="AG9" s="10">
        <f>IF(respose!X9=symbols!$A$14,symbols!$B$14,IF(respose!X9=symbols!$A$12,symbols!$B$12,IF(respose!X9=symbols!$A$13,symbols!$B$13,IF(respose!X9=symbols!$A$11,symbols!$B$11))))</f>
        <v>3</v>
      </c>
      <c r="AH9" s="10">
        <f>IF(respose!Y9=symbols!$A$16,symbols!$B$16,symbols!$B$17)</f>
        <v>0</v>
      </c>
    </row>
    <row r="10" spans="1:34">
      <c r="A10">
        <v>9</v>
      </c>
      <c r="B10" s="10" t="str">
        <f>respose!B10</f>
        <v>Female</v>
      </c>
      <c r="C10" s="10" t="str">
        <f>respose!C10</f>
        <v>20-30</v>
      </c>
      <c r="D10" s="10" t="str">
        <f>respose!D10</f>
        <v>Colombo</v>
      </c>
      <c r="E10" s="10" t="str">
        <f>respose!E10</f>
        <v>full-time</v>
      </c>
      <c r="F10" s="10" t="str">
        <f>respose!F10</f>
        <v>Post Graduate Degree</v>
      </c>
      <c r="G10" s="10" t="str">
        <f>respose!G10</f>
        <v>Single</v>
      </c>
      <c r="H10" s="10" t="str">
        <f>respose!H10</f>
        <v>none</v>
      </c>
      <c r="I10" s="10" t="str">
        <f>respose!I10</f>
        <v>50,000 - 100,000</v>
      </c>
      <c r="J10">
        <f>IF(ISNUMBER(SEARCH("Mobile",respose!J10)),1,0)</f>
        <v>1</v>
      </c>
      <c r="K10">
        <f>IF(ISNUMBER(SEARCH("Internet banking through websites",respose!J10)),1,0)</f>
        <v>1</v>
      </c>
      <c r="L10">
        <f>IF(ISNUMBER(SEARCH("Text",respose!J10)),1,0)</f>
        <v>0</v>
      </c>
      <c r="M10">
        <f>IF(ISNUMBER(SEARCH("Visit",respose!J10)),1,0)</f>
        <v>0</v>
      </c>
      <c r="N10" s="10">
        <f>respose!K10</f>
        <v>2</v>
      </c>
      <c r="O10" s="10">
        <f>IF(respose!L10=symbols!$A$3,symbols!$B$3,IF(respose!L10=symbols!$A$4,symbols!$B$4,IF(respose!L10=symbols!$A$5,symbols!$B$5,IF(respose!L10=symbols!$A$6,symbols!$B$6))))</f>
        <v>3</v>
      </c>
      <c r="P10" s="10">
        <f>IF(respose!M10=symbols!$A$3,symbols!$B$3,IF(respose!M10=symbols!$A$4,symbols!$B$4,IF(respose!M10=symbols!$A$5,symbols!$B$5,IF(respose!M10=symbols!$A$6,symbols!$B$6))))</f>
        <v>0</v>
      </c>
      <c r="Q10">
        <f>IF(ISNUMBER(SEARCH("Easier access",respose!N10)),1,0)</f>
        <v>1</v>
      </c>
      <c r="R10">
        <f>IF(ISNUMBER(SEARCH("credit",respose!N10)),1,0)</f>
        <v>1</v>
      </c>
      <c r="S10">
        <f>IF(ISNUMBER(SEARCH("secure",respose!N10)),1,0)</f>
        <v>1</v>
      </c>
      <c r="T10">
        <f>IF(ISNUMBER(SEARCH("history",respose!N10)),1,0)</f>
        <v>1</v>
      </c>
      <c r="U10">
        <f>IF(ISNUMBER(SEARCH("Simple",respose!O10)),1,0)</f>
        <v>1</v>
      </c>
      <c r="V10">
        <f>IF(ISNUMBER(SEARCH("third",respose!O10)),1,0)</f>
        <v>1</v>
      </c>
      <c r="W10">
        <f>IF(ISNUMBER(SEARCH("Faster",respose!O10)),1,0)</f>
        <v>0</v>
      </c>
      <c r="X10">
        <f>IF(ISNUMBER(SEARCH("biometrics",respose!O10)),1,0)</f>
        <v>1</v>
      </c>
      <c r="Y10" s="10">
        <f>IF(respose!P10=symbols!$A$14,symbols!$B$14,IF(respose!P10=symbols!$A$12,symbols!$B$12,IF(respose!P10=symbols!$A$13,symbols!$B$13,IF(respose!P10=symbols!$A$11,symbols!$B$11))))</f>
        <v>3</v>
      </c>
      <c r="Z10" s="10">
        <f>IF(respose!Q10=symbols!$A$14,symbols!$B$14,IF(respose!Q10=symbols!$A$12,symbols!$B$12,IF(respose!Q10=symbols!$A$13,symbols!$B$13,IF(respose!Q10=symbols!$A$11,symbols!$B$11))))</f>
        <v>3</v>
      </c>
      <c r="AA10" s="10">
        <f>IF(respose!R10=symbols!$A$14,symbols!$B$14,IF(respose!R10=symbols!$A$12,symbols!$B$12,IF(respose!R10=symbols!$A$13,symbols!$B$13,IF(respose!R10=symbols!$A$11,symbols!$B$11))))</f>
        <v>2</v>
      </c>
      <c r="AB10" s="10">
        <f>IF(respose!S10=symbols!$A$14,symbols!$B$14,IF(respose!S10=symbols!$A$12,symbols!$B$12,IF(respose!S10=symbols!$A$13,symbols!$B$13,IF(respose!S10=symbols!$A$11,symbols!$B$11))))</f>
        <v>3</v>
      </c>
      <c r="AC10" s="10">
        <f>IF(respose!T10=symbols!$A$14,symbols!$B$14,IF(respose!T10=symbols!$A$12,symbols!$B$12,IF(respose!T10=symbols!$A$13,symbols!$B$13,IF(respose!T10=symbols!$A$11,symbols!$B$11))))</f>
        <v>3</v>
      </c>
      <c r="AD10" s="10">
        <f>IF(respose!U10=symbols!$A$14,symbols!$B$14,IF(respose!U10=symbols!$A$12,symbols!$B$12,IF(respose!U10=symbols!$A$13,symbols!$B$13,IF(respose!U10=symbols!$A$11,symbols!$B$11))))</f>
        <v>0</v>
      </c>
      <c r="AE10" s="10">
        <f>IF(respose!V10=symbols!$A$14,symbols!$B$14,IF(respose!V10=symbols!$A$12,symbols!$B$12,IF(respose!V10=symbols!$A$13,symbols!$B$13,IF(respose!V10=symbols!$A$11,symbols!$B$11))))</f>
        <v>2</v>
      </c>
      <c r="AF10" s="10">
        <f>IF(respose!W10=symbols!$A$14,symbols!$B$14,IF(respose!W10=symbols!$A$12,symbols!$B$12,IF(respose!W10=symbols!$A$13,symbols!$B$13,IF(respose!W10=symbols!$A$11,symbols!$B$11))))</f>
        <v>3</v>
      </c>
      <c r="AG10" s="10">
        <f>IF(respose!X10=symbols!$A$14,symbols!$B$14,IF(respose!X10=symbols!$A$12,symbols!$B$12,IF(respose!X10=symbols!$A$13,symbols!$B$13,IF(respose!X10=symbols!$A$11,symbols!$B$11))))</f>
        <v>2</v>
      </c>
      <c r="AH10" s="10">
        <f>IF(respose!Y10=symbols!$A$16,symbols!$B$16,symbols!$B$17)</f>
        <v>0</v>
      </c>
    </row>
    <row r="11" spans="1:34">
      <c r="A11">
        <v>10</v>
      </c>
      <c r="B11" s="10" t="str">
        <f>respose!B11</f>
        <v>Male</v>
      </c>
      <c r="C11" s="10" t="str">
        <f>respose!C11</f>
        <v>20-30</v>
      </c>
      <c r="D11" s="10" t="str">
        <f>respose!D11</f>
        <v>Galle</v>
      </c>
      <c r="E11" s="10" t="str">
        <f>respose!E11</f>
        <v>student/ internship</v>
      </c>
      <c r="F11" s="10" t="str">
        <f>respose!F11</f>
        <v>Bachelor's Degree</v>
      </c>
      <c r="G11" s="10" t="str">
        <f>respose!G11</f>
        <v>Single</v>
      </c>
      <c r="H11" s="10" t="str">
        <f>respose!H11</f>
        <v>none</v>
      </c>
      <c r="I11" s="10" t="str">
        <f>respose!I11</f>
        <v>Less than 50,000</v>
      </c>
      <c r="J11">
        <f>IF(ISNUMBER(SEARCH("Mobile",respose!J11)),1,0)</f>
        <v>0</v>
      </c>
      <c r="K11">
        <f>IF(ISNUMBER(SEARCH("Internet banking through websites",respose!J11)),1,0)</f>
        <v>1</v>
      </c>
      <c r="L11">
        <f>IF(ISNUMBER(SEARCH("Text",respose!J11)),1,0)</f>
        <v>0</v>
      </c>
      <c r="M11">
        <f>IF(ISNUMBER(SEARCH("Visit",respose!J11)),1,0)</f>
        <v>1</v>
      </c>
      <c r="N11" s="10">
        <f>respose!K11</f>
        <v>1</v>
      </c>
      <c r="O11" s="10">
        <f>IF(respose!L11=symbols!$A$3,symbols!$B$3,IF(respose!L11=symbols!$A$4,symbols!$B$4,IF(respose!L11=symbols!$A$5,symbols!$B$5,IF(respose!L11=symbols!$A$6,symbols!$B$6))))</f>
        <v>0</v>
      </c>
      <c r="P11" s="10">
        <f>IF(respose!M11=symbols!$A$3,symbols!$B$3,IF(respose!M11=symbols!$A$4,symbols!$B$4,IF(respose!M11=symbols!$A$5,symbols!$B$5,IF(respose!M11=symbols!$A$6,symbols!$B$6))))</f>
        <v>2</v>
      </c>
      <c r="Q11">
        <f>IF(ISNUMBER(SEARCH("Easier access",respose!N11)),1,0)</f>
        <v>1</v>
      </c>
      <c r="R11">
        <f>IF(ISNUMBER(SEARCH("credit",respose!N11)),1,0)</f>
        <v>0</v>
      </c>
      <c r="S11">
        <f>IF(ISNUMBER(SEARCH("secure",respose!N11)),1,0)</f>
        <v>0</v>
      </c>
      <c r="T11">
        <f>IF(ISNUMBER(SEARCH("history",respose!N11)),1,0)</f>
        <v>0</v>
      </c>
      <c r="U11">
        <f>IF(ISNUMBER(SEARCH("Simple",respose!O11)),1,0)</f>
        <v>0</v>
      </c>
      <c r="V11">
        <f>IF(ISNUMBER(SEARCH("third",respose!O11)),1,0)</f>
        <v>0</v>
      </c>
      <c r="W11">
        <f>IF(ISNUMBER(SEARCH("Faster",respose!O11)),1,0)</f>
        <v>0</v>
      </c>
      <c r="X11">
        <f>IF(ISNUMBER(SEARCH("biometrics",respose!O11)),1,0)</f>
        <v>1</v>
      </c>
      <c r="Y11" s="10">
        <f>IF(respose!P11=symbols!$A$14,symbols!$B$14,IF(respose!P11=symbols!$A$12,symbols!$B$12,IF(respose!P11=symbols!$A$13,symbols!$B$13,IF(respose!P11=symbols!$A$11,symbols!$B$11))))</f>
        <v>2</v>
      </c>
      <c r="Z11" s="10">
        <f>IF(respose!Q11=symbols!$A$14,symbols!$B$14,IF(respose!Q11=symbols!$A$12,symbols!$B$12,IF(respose!Q11=symbols!$A$13,symbols!$B$13,IF(respose!Q11=symbols!$A$11,symbols!$B$11))))</f>
        <v>2</v>
      </c>
      <c r="AA11" s="10">
        <f>IF(respose!R11=symbols!$A$14,symbols!$B$14,IF(respose!R11=symbols!$A$12,symbols!$B$12,IF(respose!R11=symbols!$A$13,symbols!$B$13,IF(respose!R11=symbols!$A$11,symbols!$B$11))))</f>
        <v>2</v>
      </c>
      <c r="AB11" s="10">
        <f>IF(respose!S11=symbols!$A$14,symbols!$B$14,IF(respose!S11=symbols!$A$12,symbols!$B$12,IF(respose!S11=symbols!$A$13,symbols!$B$13,IF(respose!S11=symbols!$A$11,symbols!$B$11))))</f>
        <v>2</v>
      </c>
      <c r="AC11" s="10">
        <f>IF(respose!T11=symbols!$A$14,symbols!$B$14,IF(respose!T11=symbols!$A$12,symbols!$B$12,IF(respose!T11=symbols!$A$13,symbols!$B$13,IF(respose!T11=symbols!$A$11,symbols!$B$11))))</f>
        <v>2</v>
      </c>
      <c r="AD11" s="10">
        <f>IF(respose!U11=symbols!$A$14,symbols!$B$14,IF(respose!U11=symbols!$A$12,symbols!$B$12,IF(respose!U11=symbols!$A$13,symbols!$B$13,IF(respose!U11=symbols!$A$11,symbols!$B$11))))</f>
        <v>2</v>
      </c>
      <c r="AE11" s="10">
        <f>IF(respose!V11=symbols!$A$14,symbols!$B$14,IF(respose!V11=symbols!$A$12,symbols!$B$12,IF(respose!V11=symbols!$A$13,symbols!$B$13,IF(respose!V11=symbols!$A$11,symbols!$B$11))))</f>
        <v>2</v>
      </c>
      <c r="AF11" s="10">
        <f>IF(respose!W11=symbols!$A$14,symbols!$B$14,IF(respose!W11=symbols!$A$12,symbols!$B$12,IF(respose!W11=symbols!$A$13,symbols!$B$13,IF(respose!W11=symbols!$A$11,symbols!$B$11))))</f>
        <v>2</v>
      </c>
      <c r="AG11" s="10">
        <f>IF(respose!X11=symbols!$A$14,symbols!$B$14,IF(respose!X11=symbols!$A$12,symbols!$B$12,IF(respose!X11=symbols!$A$13,symbols!$B$13,IF(respose!X11=symbols!$A$11,symbols!$B$11))))</f>
        <v>2</v>
      </c>
      <c r="AH11" s="10">
        <f>IF(respose!Y11=symbols!$A$16,symbols!$B$16,symbols!$B$17)</f>
        <v>0</v>
      </c>
    </row>
    <row r="12" spans="1:34">
      <c r="A12">
        <v>11</v>
      </c>
      <c r="B12" s="10" t="str">
        <f>respose!B12</f>
        <v>Female</v>
      </c>
      <c r="C12" s="10" t="str">
        <f>respose!C12</f>
        <v>20-30</v>
      </c>
      <c r="D12" s="10" t="str">
        <f>respose!D12</f>
        <v>Colombo</v>
      </c>
      <c r="E12" s="10" t="str">
        <f>respose!E12</f>
        <v>full-time</v>
      </c>
      <c r="F12" s="10" t="str">
        <f>respose!F12</f>
        <v>Bachelor's Degree</v>
      </c>
      <c r="G12" s="10" t="str">
        <f>respose!G12</f>
        <v>Single</v>
      </c>
      <c r="H12" s="10" t="str">
        <f>respose!H12</f>
        <v>none</v>
      </c>
      <c r="I12" s="10" t="str">
        <f>respose!I12</f>
        <v>100,000 - 200,000</v>
      </c>
      <c r="J12">
        <f>IF(ISNUMBER(SEARCH("Mobile",respose!J12)),1,0)</f>
        <v>1</v>
      </c>
      <c r="K12">
        <f>IF(ISNUMBER(SEARCH("Internet banking through websites",respose!J12)),1,0)</f>
        <v>0</v>
      </c>
      <c r="L12">
        <f>IF(ISNUMBER(SEARCH("Text",respose!J12)),1,0)</f>
        <v>0</v>
      </c>
      <c r="M12">
        <f>IF(ISNUMBER(SEARCH("Visit",respose!J12)),1,0)</f>
        <v>0</v>
      </c>
      <c r="N12" s="10">
        <f>respose!K12</f>
        <v>2</v>
      </c>
      <c r="O12" s="10">
        <f>IF(respose!L12=symbols!$A$3,symbols!$B$3,IF(respose!L12=symbols!$A$4,symbols!$B$4,IF(respose!L12=symbols!$A$5,symbols!$B$5,IF(respose!L12=symbols!$A$6,symbols!$B$6))))</f>
        <v>3</v>
      </c>
      <c r="P12" s="10">
        <f>IF(respose!M12=symbols!$A$3,symbols!$B$3,IF(respose!M12=symbols!$A$4,symbols!$B$4,IF(respose!M12=symbols!$A$5,symbols!$B$5,IF(respose!M12=symbols!$A$6,symbols!$B$6))))</f>
        <v>1</v>
      </c>
      <c r="Q12">
        <f>IF(ISNUMBER(SEARCH("Easier access",respose!N12)),1,0)</f>
        <v>1</v>
      </c>
      <c r="R12">
        <f>IF(ISNUMBER(SEARCH("credit",respose!N12)),1,0)</f>
        <v>1</v>
      </c>
      <c r="S12">
        <f>IF(ISNUMBER(SEARCH("secure",respose!N12)),1,0)</f>
        <v>1</v>
      </c>
      <c r="T12">
        <f>IF(ISNUMBER(SEARCH("history",respose!N12)),1,0)</f>
        <v>0</v>
      </c>
      <c r="U12">
        <f>IF(ISNUMBER(SEARCH("Simple",respose!O12)),1,0)</f>
        <v>1</v>
      </c>
      <c r="V12">
        <f>IF(ISNUMBER(SEARCH("third",respose!O12)),1,0)</f>
        <v>0</v>
      </c>
      <c r="W12">
        <f>IF(ISNUMBER(SEARCH("Faster",respose!O12)),1,0)</f>
        <v>1</v>
      </c>
      <c r="X12">
        <f>IF(ISNUMBER(SEARCH("biometrics",respose!O12)),1,0)</f>
        <v>1</v>
      </c>
      <c r="Y12" s="10">
        <f>IF(respose!P12=symbols!$A$14,symbols!$B$14,IF(respose!P12=symbols!$A$12,symbols!$B$12,IF(respose!P12=symbols!$A$13,symbols!$B$13,IF(respose!P12=symbols!$A$11,symbols!$B$11))))</f>
        <v>3</v>
      </c>
      <c r="Z12" s="10">
        <f>IF(respose!Q12=symbols!$A$14,symbols!$B$14,IF(respose!Q12=symbols!$A$12,symbols!$B$12,IF(respose!Q12=symbols!$A$13,symbols!$B$13,IF(respose!Q12=symbols!$A$11,symbols!$B$11))))</f>
        <v>1</v>
      </c>
      <c r="AA12" s="10">
        <f>IF(respose!R12=symbols!$A$14,symbols!$B$14,IF(respose!R12=symbols!$A$12,symbols!$B$12,IF(respose!R12=symbols!$A$13,symbols!$B$13,IF(respose!R12=symbols!$A$11,symbols!$B$11))))</f>
        <v>3</v>
      </c>
      <c r="AB12" s="10">
        <f>IF(respose!S12=symbols!$A$14,symbols!$B$14,IF(respose!S12=symbols!$A$12,symbols!$B$12,IF(respose!S12=symbols!$A$13,symbols!$B$13,IF(respose!S12=symbols!$A$11,symbols!$B$11))))</f>
        <v>2</v>
      </c>
      <c r="AC12" s="10">
        <f>IF(respose!T12=symbols!$A$14,symbols!$B$14,IF(respose!T12=symbols!$A$12,symbols!$B$12,IF(respose!T12=symbols!$A$13,symbols!$B$13,IF(respose!T12=symbols!$A$11,symbols!$B$11))))</f>
        <v>2</v>
      </c>
      <c r="AD12" s="10">
        <f>IF(respose!U12=symbols!$A$14,symbols!$B$14,IF(respose!U12=symbols!$A$12,symbols!$B$12,IF(respose!U12=symbols!$A$13,symbols!$B$13,IF(respose!U12=symbols!$A$11,symbols!$B$11))))</f>
        <v>2</v>
      </c>
      <c r="AE12" s="10">
        <f>IF(respose!V12=symbols!$A$14,symbols!$B$14,IF(respose!V12=symbols!$A$12,symbols!$B$12,IF(respose!V12=symbols!$A$13,symbols!$B$13,IF(respose!V12=symbols!$A$11,symbols!$B$11))))</f>
        <v>3</v>
      </c>
      <c r="AF12" s="10">
        <f>IF(respose!W12=symbols!$A$14,symbols!$B$14,IF(respose!W12=symbols!$A$12,symbols!$B$12,IF(respose!W12=symbols!$A$13,symbols!$B$13,IF(respose!W12=symbols!$A$11,symbols!$B$11))))</f>
        <v>3</v>
      </c>
      <c r="AG12" s="10">
        <f>IF(respose!X12=symbols!$A$14,symbols!$B$14,IF(respose!X12=symbols!$A$12,symbols!$B$12,IF(respose!X12=symbols!$A$13,symbols!$B$13,IF(respose!X12=symbols!$A$11,symbols!$B$11))))</f>
        <v>1</v>
      </c>
      <c r="AH12" s="10">
        <f>IF(respose!Y12=symbols!$A$16,symbols!$B$16,symbols!$B$17)</f>
        <v>0</v>
      </c>
    </row>
    <row r="13" spans="1:34">
      <c r="A13">
        <v>12</v>
      </c>
      <c r="B13" s="10" t="str">
        <f>respose!B13</f>
        <v>Male</v>
      </c>
      <c r="C13" s="10" t="str">
        <f>respose!C13</f>
        <v>31-40</v>
      </c>
      <c r="D13" s="10" t="str">
        <f>respose!D13</f>
        <v>Colombo</v>
      </c>
      <c r="E13" s="10" t="str">
        <f>respose!E13</f>
        <v>full-time</v>
      </c>
      <c r="F13" s="10" t="str">
        <f>respose!F13</f>
        <v>Bachelor's Degree</v>
      </c>
      <c r="G13" s="10" t="str">
        <f>respose!G13</f>
        <v>Single</v>
      </c>
      <c r="H13" s="10" t="str">
        <f>respose!H13</f>
        <v>none</v>
      </c>
      <c r="I13" s="10" t="str">
        <f>respose!I13</f>
        <v>100,000 - 200,000</v>
      </c>
      <c r="J13">
        <f>IF(ISNUMBER(SEARCH("Mobile",respose!J13)),1,0)</f>
        <v>0</v>
      </c>
      <c r="K13">
        <f>IF(ISNUMBER(SEARCH("Internet banking through websites",respose!J13)),1,0)</f>
        <v>1</v>
      </c>
      <c r="L13">
        <f>IF(ISNUMBER(SEARCH("Text",respose!J13)),1,0)</f>
        <v>0</v>
      </c>
      <c r="M13">
        <f>IF(ISNUMBER(SEARCH("Visit",respose!J13)),1,0)</f>
        <v>0</v>
      </c>
      <c r="N13" s="10">
        <f>respose!K13</f>
        <v>1</v>
      </c>
      <c r="O13" s="10">
        <f>IF(respose!L13=symbols!$A$3,symbols!$B$3,IF(respose!L13=symbols!$A$4,symbols!$B$4,IF(respose!L13=symbols!$A$5,symbols!$B$5,IF(respose!L13=symbols!$A$6,symbols!$B$6))))</f>
        <v>3</v>
      </c>
      <c r="P13" s="10">
        <f>IF(respose!M13=symbols!$A$3,symbols!$B$3,IF(respose!M13=symbols!$A$4,symbols!$B$4,IF(respose!M13=symbols!$A$5,symbols!$B$5,IF(respose!M13=symbols!$A$6,symbols!$B$6))))</f>
        <v>1</v>
      </c>
      <c r="Q13">
        <f>IF(ISNUMBER(SEARCH("Easier access",respose!N13)),1,0)</f>
        <v>1</v>
      </c>
      <c r="R13">
        <f>IF(ISNUMBER(SEARCH("credit",respose!N13)),1,0)</f>
        <v>1</v>
      </c>
      <c r="S13">
        <f>IF(ISNUMBER(SEARCH("secure",respose!N13)),1,0)</f>
        <v>1</v>
      </c>
      <c r="T13">
        <f>IF(ISNUMBER(SEARCH("history",respose!N13)),1,0)</f>
        <v>0</v>
      </c>
      <c r="U13">
        <f>IF(ISNUMBER(SEARCH("Simple",respose!O13)),1,0)</f>
        <v>1</v>
      </c>
      <c r="V13">
        <f>IF(ISNUMBER(SEARCH("third",respose!O13)),1,0)</f>
        <v>1</v>
      </c>
      <c r="W13">
        <f>IF(ISNUMBER(SEARCH("Faster",respose!O13)),1,0)</f>
        <v>1</v>
      </c>
      <c r="X13">
        <f>IF(ISNUMBER(SEARCH("biometrics",respose!O13)),1,0)</f>
        <v>0</v>
      </c>
      <c r="Y13" s="10">
        <f>IF(respose!P13=symbols!$A$14,symbols!$B$14,IF(respose!P13=symbols!$A$12,symbols!$B$12,IF(respose!P13=symbols!$A$13,symbols!$B$13,IF(respose!P13=symbols!$A$11,symbols!$B$11))))</f>
        <v>3</v>
      </c>
      <c r="Z13" s="10">
        <f>IF(respose!Q13=symbols!$A$14,symbols!$B$14,IF(respose!Q13=symbols!$A$12,symbols!$B$12,IF(respose!Q13=symbols!$A$13,symbols!$B$13,IF(respose!Q13=symbols!$A$11,symbols!$B$11))))</f>
        <v>3</v>
      </c>
      <c r="AA13" s="10">
        <f>IF(respose!R13=symbols!$A$14,symbols!$B$14,IF(respose!R13=symbols!$A$12,symbols!$B$12,IF(respose!R13=symbols!$A$13,symbols!$B$13,IF(respose!R13=symbols!$A$11,symbols!$B$11))))</f>
        <v>3</v>
      </c>
      <c r="AB13" s="10">
        <f>IF(respose!S13=symbols!$A$14,symbols!$B$14,IF(respose!S13=symbols!$A$12,symbols!$B$12,IF(respose!S13=symbols!$A$13,symbols!$B$13,IF(respose!S13=symbols!$A$11,symbols!$B$11))))</f>
        <v>2</v>
      </c>
      <c r="AC13" s="10">
        <f>IF(respose!T13=symbols!$A$14,symbols!$B$14,IF(respose!T13=symbols!$A$12,symbols!$B$12,IF(respose!T13=symbols!$A$13,symbols!$B$13,IF(respose!T13=symbols!$A$11,symbols!$B$11))))</f>
        <v>2</v>
      </c>
      <c r="AD13" s="10">
        <f>IF(respose!U13=symbols!$A$14,symbols!$B$14,IF(respose!U13=symbols!$A$12,symbols!$B$12,IF(respose!U13=symbols!$A$13,symbols!$B$13,IF(respose!U13=symbols!$A$11,symbols!$B$11))))</f>
        <v>2</v>
      </c>
      <c r="AE13" s="10">
        <f>IF(respose!V13=symbols!$A$14,symbols!$B$14,IF(respose!V13=symbols!$A$12,symbols!$B$12,IF(respose!V13=symbols!$A$13,symbols!$B$13,IF(respose!V13=symbols!$A$11,symbols!$B$11))))</f>
        <v>0</v>
      </c>
      <c r="AF13" s="10">
        <f>IF(respose!W13=symbols!$A$14,symbols!$B$14,IF(respose!W13=symbols!$A$12,symbols!$B$12,IF(respose!W13=symbols!$A$13,symbols!$B$13,IF(respose!W13=symbols!$A$11,symbols!$B$11))))</f>
        <v>2</v>
      </c>
      <c r="AG13" s="10">
        <f>IF(respose!X13=symbols!$A$14,symbols!$B$14,IF(respose!X13=symbols!$A$12,symbols!$B$12,IF(respose!X13=symbols!$A$13,symbols!$B$13,IF(respose!X13=symbols!$A$11,symbols!$B$11))))</f>
        <v>0</v>
      </c>
      <c r="AH13" s="10">
        <f>IF(respose!Y13=symbols!$A$16,symbols!$B$16,symbols!$B$17)</f>
        <v>0</v>
      </c>
    </row>
    <row r="14" spans="1:34">
      <c r="A14">
        <v>13</v>
      </c>
      <c r="B14" s="10" t="str">
        <f>respose!B14</f>
        <v>Female</v>
      </c>
      <c r="C14" s="10" t="str">
        <f>respose!C14</f>
        <v>20-30</v>
      </c>
      <c r="D14" s="10" t="str">
        <f>respose!D14</f>
        <v>Kaluthara</v>
      </c>
      <c r="E14" s="10" t="str">
        <f>respose!E14</f>
        <v>full-time</v>
      </c>
      <c r="F14" s="10" t="str">
        <f>respose!F14</f>
        <v>Post Graduate Degree</v>
      </c>
      <c r="G14" s="10" t="str">
        <f>respose!G14</f>
        <v>Single</v>
      </c>
      <c r="H14" s="10" t="str">
        <f>respose!H14</f>
        <v>none</v>
      </c>
      <c r="I14" s="10" t="str">
        <f>respose!I14</f>
        <v>50,000 - 100,000</v>
      </c>
      <c r="J14">
        <f>IF(ISNUMBER(SEARCH("Mobile",respose!J14)),1,0)</f>
        <v>0</v>
      </c>
      <c r="K14">
        <f>IF(ISNUMBER(SEARCH("Internet banking through websites",respose!J14)),1,0)</f>
        <v>0</v>
      </c>
      <c r="L14">
        <f>IF(ISNUMBER(SEARCH("Text",respose!J14)),1,0)</f>
        <v>0</v>
      </c>
      <c r="M14">
        <f>IF(ISNUMBER(SEARCH("Visit",respose!J14)),1,0)</f>
        <v>1</v>
      </c>
      <c r="N14" s="10">
        <f>respose!K14</f>
        <v>1</v>
      </c>
      <c r="O14" s="10">
        <f>IF(respose!L14=symbols!$A$3,symbols!$B$3,IF(respose!L14=symbols!$A$4,symbols!$B$4,IF(respose!L14=symbols!$A$5,symbols!$B$5,IF(respose!L14=symbols!$A$6,symbols!$B$6))))</f>
        <v>0</v>
      </c>
      <c r="P14" s="10">
        <f>IF(respose!M14=symbols!$A$3,symbols!$B$3,IF(respose!M14=symbols!$A$4,symbols!$B$4,IF(respose!M14=symbols!$A$5,symbols!$B$5,IF(respose!M14=symbols!$A$6,symbols!$B$6))))</f>
        <v>2</v>
      </c>
      <c r="Q14">
        <f>IF(ISNUMBER(SEARCH("Easier access",respose!N14)),1,0)</f>
        <v>1</v>
      </c>
      <c r="R14">
        <f>IF(ISNUMBER(SEARCH("credit",respose!N14)),1,0)</f>
        <v>0</v>
      </c>
      <c r="S14">
        <f>IF(ISNUMBER(SEARCH("secure",respose!N14)),1,0)</f>
        <v>0</v>
      </c>
      <c r="T14">
        <f>IF(ISNUMBER(SEARCH("history",respose!N14)),1,0)</f>
        <v>0</v>
      </c>
      <c r="U14">
        <f>IF(ISNUMBER(SEARCH("Simple",respose!O14)),1,0)</f>
        <v>1</v>
      </c>
      <c r="V14">
        <f>IF(ISNUMBER(SEARCH("third",respose!O14)),1,0)</f>
        <v>1</v>
      </c>
      <c r="W14">
        <f>IF(ISNUMBER(SEARCH("Faster",respose!O14)),1,0)</f>
        <v>0</v>
      </c>
      <c r="X14">
        <f>IF(ISNUMBER(SEARCH("biometrics",respose!O14)),1,0)</f>
        <v>0</v>
      </c>
      <c r="Y14" s="10">
        <f>IF(respose!P14=symbols!$A$14,symbols!$B$14,IF(respose!P14=symbols!$A$12,symbols!$B$12,IF(respose!P14=symbols!$A$13,symbols!$B$13,IF(respose!P14=symbols!$A$11,symbols!$B$11))))</f>
        <v>2</v>
      </c>
      <c r="Z14" s="10">
        <f>IF(respose!Q14=symbols!$A$14,symbols!$B$14,IF(respose!Q14=symbols!$A$12,symbols!$B$12,IF(respose!Q14=symbols!$A$13,symbols!$B$13,IF(respose!Q14=symbols!$A$11,symbols!$B$11))))</f>
        <v>2</v>
      </c>
      <c r="AA14" s="10">
        <f>IF(respose!R14=symbols!$A$14,symbols!$B$14,IF(respose!R14=symbols!$A$12,symbols!$B$12,IF(respose!R14=symbols!$A$13,symbols!$B$13,IF(respose!R14=symbols!$A$11,symbols!$B$11))))</f>
        <v>2</v>
      </c>
      <c r="AB14" s="10">
        <f>IF(respose!S14=symbols!$A$14,symbols!$B$14,IF(respose!S14=symbols!$A$12,symbols!$B$12,IF(respose!S14=symbols!$A$13,symbols!$B$13,IF(respose!S14=symbols!$A$11,symbols!$B$11))))</f>
        <v>2</v>
      </c>
      <c r="AC14" s="10">
        <f>IF(respose!T14=symbols!$A$14,symbols!$B$14,IF(respose!T14=symbols!$A$12,symbols!$B$12,IF(respose!T14=symbols!$A$13,symbols!$B$13,IF(respose!T14=symbols!$A$11,symbols!$B$11))))</f>
        <v>2</v>
      </c>
      <c r="AD14" s="10">
        <f>IF(respose!U14=symbols!$A$14,symbols!$B$14,IF(respose!U14=symbols!$A$12,symbols!$B$12,IF(respose!U14=symbols!$A$13,symbols!$B$13,IF(respose!U14=symbols!$A$11,symbols!$B$11))))</f>
        <v>2</v>
      </c>
      <c r="AE14" s="10">
        <f>IF(respose!V14=symbols!$A$14,symbols!$B$14,IF(respose!V14=symbols!$A$12,symbols!$B$12,IF(respose!V14=symbols!$A$13,symbols!$B$13,IF(respose!V14=symbols!$A$11,symbols!$B$11))))</f>
        <v>2</v>
      </c>
      <c r="AF14" s="10">
        <f>IF(respose!W14=symbols!$A$14,symbols!$B$14,IF(respose!W14=symbols!$A$12,symbols!$B$12,IF(respose!W14=symbols!$A$13,symbols!$B$13,IF(respose!W14=symbols!$A$11,symbols!$B$11))))</f>
        <v>2</v>
      </c>
      <c r="AG14" s="10">
        <f>IF(respose!X14=symbols!$A$14,symbols!$B$14,IF(respose!X14=symbols!$A$12,symbols!$B$12,IF(respose!X14=symbols!$A$13,symbols!$B$13,IF(respose!X14=symbols!$A$11,symbols!$B$11))))</f>
        <v>2</v>
      </c>
      <c r="AH14" s="10">
        <f>IF(respose!Y14=symbols!$A$16,symbols!$B$16,symbols!$B$17)</f>
        <v>0</v>
      </c>
    </row>
    <row r="15" spans="1:34">
      <c r="A15">
        <v>14</v>
      </c>
      <c r="B15" s="10" t="str">
        <f>respose!B15</f>
        <v>Female</v>
      </c>
      <c r="C15" s="10" t="str">
        <f>respose!C15</f>
        <v>20-30</v>
      </c>
      <c r="D15" s="10" t="str">
        <f>respose!D15</f>
        <v>Colombo</v>
      </c>
      <c r="E15" s="10" t="str">
        <f>respose!E15</f>
        <v>full-time</v>
      </c>
      <c r="F15" s="10" t="str">
        <f>respose!F15</f>
        <v>Bachelor's Degree</v>
      </c>
      <c r="G15" s="10" t="str">
        <f>respose!G15</f>
        <v>Married</v>
      </c>
      <c r="H15" s="10" t="str">
        <f>respose!H15</f>
        <v>none</v>
      </c>
      <c r="I15" s="10" t="str">
        <f>respose!I15</f>
        <v>100,000 - 200,000</v>
      </c>
      <c r="J15">
        <f>IF(ISNUMBER(SEARCH("Mobile",respose!J15)),1,0)</f>
        <v>1</v>
      </c>
      <c r="K15">
        <f>IF(ISNUMBER(SEARCH("Internet banking through websites",respose!J15)),1,0)</f>
        <v>1</v>
      </c>
      <c r="L15">
        <f>IF(ISNUMBER(SEARCH("Text",respose!J15)),1,0)</f>
        <v>1</v>
      </c>
      <c r="M15">
        <f>IF(ISNUMBER(SEARCH("Visit",respose!J15)),1,0)</f>
        <v>1</v>
      </c>
      <c r="N15" s="10">
        <f>respose!K15</f>
        <v>2</v>
      </c>
      <c r="O15" s="10">
        <f>IF(respose!L15=symbols!$A$3,symbols!$B$3,IF(respose!L15=symbols!$A$4,symbols!$B$4,IF(respose!L15=symbols!$A$5,symbols!$B$5,IF(respose!L15=symbols!$A$6,symbols!$B$6))))</f>
        <v>2</v>
      </c>
      <c r="P15" s="10">
        <f>IF(respose!M15=symbols!$A$3,symbols!$B$3,IF(respose!M15=symbols!$A$4,symbols!$B$4,IF(respose!M15=symbols!$A$5,symbols!$B$5,IF(respose!M15=symbols!$A$6,symbols!$B$6))))</f>
        <v>1</v>
      </c>
      <c r="Q15">
        <f>IF(ISNUMBER(SEARCH("Easier access",respose!N15)),1,0)</f>
        <v>1</v>
      </c>
      <c r="R15">
        <f>IF(ISNUMBER(SEARCH("credit",respose!N15)),1,0)</f>
        <v>1</v>
      </c>
      <c r="S15">
        <f>IF(ISNUMBER(SEARCH("secure",respose!N15)),1,0)</f>
        <v>1</v>
      </c>
      <c r="T15">
        <f>IF(ISNUMBER(SEARCH("history",respose!N15)),1,0)</f>
        <v>0</v>
      </c>
      <c r="U15">
        <f>IF(ISNUMBER(SEARCH("Simple",respose!O15)),1,0)</f>
        <v>0</v>
      </c>
      <c r="V15">
        <f>IF(ISNUMBER(SEARCH("third",respose!O15)),1,0)</f>
        <v>0</v>
      </c>
      <c r="W15">
        <f>IF(ISNUMBER(SEARCH("Faster",respose!O15)),1,0)</f>
        <v>1</v>
      </c>
      <c r="X15">
        <f>IF(ISNUMBER(SEARCH("biometrics",respose!O15)),1,0)</f>
        <v>1</v>
      </c>
      <c r="Y15" s="10">
        <f>IF(respose!P15=symbols!$A$14,symbols!$B$14,IF(respose!P15=symbols!$A$12,symbols!$B$12,IF(respose!P15=symbols!$A$13,symbols!$B$13,IF(respose!P15=symbols!$A$11,symbols!$B$11))))</f>
        <v>3</v>
      </c>
      <c r="Z15" s="10">
        <f>IF(respose!Q15=symbols!$A$14,symbols!$B$14,IF(respose!Q15=symbols!$A$12,symbols!$B$12,IF(respose!Q15=symbols!$A$13,symbols!$B$13,IF(respose!Q15=symbols!$A$11,symbols!$B$11))))</f>
        <v>1</v>
      </c>
      <c r="AA15" s="10">
        <f>IF(respose!R15=symbols!$A$14,symbols!$B$14,IF(respose!R15=symbols!$A$12,symbols!$B$12,IF(respose!R15=symbols!$A$13,symbols!$B$13,IF(respose!R15=symbols!$A$11,symbols!$B$11))))</f>
        <v>2</v>
      </c>
      <c r="AB15" s="10">
        <f>IF(respose!S15=symbols!$A$14,symbols!$B$14,IF(respose!S15=symbols!$A$12,symbols!$B$12,IF(respose!S15=symbols!$A$13,symbols!$B$13,IF(respose!S15=symbols!$A$11,symbols!$B$11))))</f>
        <v>3</v>
      </c>
      <c r="AC15" s="10">
        <f>IF(respose!T15=symbols!$A$14,symbols!$B$14,IF(respose!T15=symbols!$A$12,symbols!$B$12,IF(respose!T15=symbols!$A$13,symbols!$B$13,IF(respose!T15=symbols!$A$11,symbols!$B$11))))</f>
        <v>1</v>
      </c>
      <c r="AD15" s="10">
        <f>IF(respose!U15=symbols!$A$14,symbols!$B$14,IF(respose!U15=symbols!$A$12,symbols!$B$12,IF(respose!U15=symbols!$A$13,symbols!$B$13,IF(respose!U15=symbols!$A$11,symbols!$B$11))))</f>
        <v>0</v>
      </c>
      <c r="AE15" s="10">
        <f>IF(respose!V15=symbols!$A$14,symbols!$B$14,IF(respose!V15=symbols!$A$12,symbols!$B$12,IF(respose!V15=symbols!$A$13,symbols!$B$13,IF(respose!V15=symbols!$A$11,symbols!$B$11))))</f>
        <v>3</v>
      </c>
      <c r="AF15" s="10">
        <f>IF(respose!W15=symbols!$A$14,symbols!$B$14,IF(respose!W15=symbols!$A$12,symbols!$B$12,IF(respose!W15=symbols!$A$13,symbols!$B$13,IF(respose!W15=symbols!$A$11,symbols!$B$11))))</f>
        <v>3</v>
      </c>
      <c r="AG15" s="10">
        <f>IF(respose!X15=symbols!$A$14,symbols!$B$14,IF(respose!X15=symbols!$A$12,symbols!$B$12,IF(respose!X15=symbols!$A$13,symbols!$B$13,IF(respose!X15=symbols!$A$11,symbols!$B$11))))</f>
        <v>1</v>
      </c>
      <c r="AH15" s="10">
        <f>IF(respose!Y15=symbols!$A$16,symbols!$B$16,symbols!$B$17)</f>
        <v>0</v>
      </c>
    </row>
    <row r="16" spans="1:34">
      <c r="A16">
        <v>15</v>
      </c>
      <c r="B16" s="10" t="str">
        <f>respose!B16</f>
        <v>Male</v>
      </c>
      <c r="C16" s="10" t="str">
        <f>respose!C16</f>
        <v>20-30</v>
      </c>
      <c r="D16" s="10" t="str">
        <f>respose!D16</f>
        <v>Colombo</v>
      </c>
      <c r="E16" s="10" t="str">
        <f>respose!E16</f>
        <v>full-time</v>
      </c>
      <c r="F16" s="10" t="str">
        <f>respose!F16</f>
        <v>Post Graduate Degree</v>
      </c>
      <c r="G16" s="10" t="str">
        <f>respose!G16</f>
        <v>Single</v>
      </c>
      <c r="H16" s="10" t="str">
        <f>respose!H16</f>
        <v>none</v>
      </c>
      <c r="I16" s="10" t="str">
        <f>respose!I16</f>
        <v>200,000 - 300,000</v>
      </c>
      <c r="J16">
        <f>IF(ISNUMBER(SEARCH("Mobile",respose!J16)),1,0)</f>
        <v>1</v>
      </c>
      <c r="K16">
        <f>IF(ISNUMBER(SEARCH("Internet banking through websites",respose!J16)),1,0)</f>
        <v>1</v>
      </c>
      <c r="L16">
        <f>IF(ISNUMBER(SEARCH("Text",respose!J16)),1,0)</f>
        <v>0</v>
      </c>
      <c r="M16">
        <f>IF(ISNUMBER(SEARCH("Visit",respose!J16)),1,0)</f>
        <v>1</v>
      </c>
      <c r="N16" s="10">
        <f>respose!K16</f>
        <v>2</v>
      </c>
      <c r="O16" s="10">
        <f>IF(respose!L16=symbols!$A$3,symbols!$B$3,IF(respose!L16=symbols!$A$4,symbols!$B$4,IF(respose!L16=symbols!$A$5,symbols!$B$5,IF(respose!L16=symbols!$A$6,symbols!$B$6))))</f>
        <v>3</v>
      </c>
      <c r="P16" s="10">
        <f>IF(respose!M16=symbols!$A$3,symbols!$B$3,IF(respose!M16=symbols!$A$4,symbols!$B$4,IF(respose!M16=symbols!$A$5,symbols!$B$5,IF(respose!M16=symbols!$A$6,symbols!$B$6))))</f>
        <v>1</v>
      </c>
      <c r="Q16">
        <f>IF(ISNUMBER(SEARCH("Easier access",respose!N16)),1,0)</f>
        <v>1</v>
      </c>
      <c r="R16">
        <f>IF(ISNUMBER(SEARCH("credit",respose!N16)),1,0)</f>
        <v>1</v>
      </c>
      <c r="S16">
        <f>IF(ISNUMBER(SEARCH("secure",respose!N16)),1,0)</f>
        <v>1</v>
      </c>
      <c r="T16">
        <f>IF(ISNUMBER(SEARCH("history",respose!N16)),1,0)</f>
        <v>1</v>
      </c>
      <c r="U16">
        <f>IF(ISNUMBER(SEARCH("Simple",respose!O16)),1,0)</f>
        <v>1</v>
      </c>
      <c r="V16">
        <f>IF(ISNUMBER(SEARCH("third",respose!O16)),1,0)</f>
        <v>1</v>
      </c>
      <c r="W16">
        <f>IF(ISNUMBER(SEARCH("Faster",respose!O16)),1,0)</f>
        <v>1</v>
      </c>
      <c r="X16">
        <f>IF(ISNUMBER(SEARCH("biometrics",respose!O16)),1,0)</f>
        <v>1</v>
      </c>
      <c r="Y16" s="10">
        <f>IF(respose!P16=symbols!$A$14,symbols!$B$14,IF(respose!P16=symbols!$A$12,symbols!$B$12,IF(respose!P16=symbols!$A$13,symbols!$B$13,IF(respose!P16=symbols!$A$11,symbols!$B$11))))</f>
        <v>3</v>
      </c>
      <c r="Z16" s="10">
        <f>IF(respose!Q16=symbols!$A$14,symbols!$B$14,IF(respose!Q16=symbols!$A$12,symbols!$B$12,IF(respose!Q16=symbols!$A$13,symbols!$B$13,IF(respose!Q16=symbols!$A$11,symbols!$B$11))))</f>
        <v>3</v>
      </c>
      <c r="AA16" s="10">
        <f>IF(respose!R16=symbols!$A$14,symbols!$B$14,IF(respose!R16=symbols!$A$12,symbols!$B$12,IF(respose!R16=symbols!$A$13,symbols!$B$13,IF(respose!R16=symbols!$A$11,symbols!$B$11))))</f>
        <v>1</v>
      </c>
      <c r="AB16" s="10">
        <f>IF(respose!S16=symbols!$A$14,symbols!$B$14,IF(respose!S16=symbols!$A$12,symbols!$B$12,IF(respose!S16=symbols!$A$13,symbols!$B$13,IF(respose!S16=symbols!$A$11,symbols!$B$11))))</f>
        <v>3</v>
      </c>
      <c r="AC16" s="10">
        <f>IF(respose!T16=symbols!$A$14,symbols!$B$14,IF(respose!T16=symbols!$A$12,symbols!$B$12,IF(respose!T16=symbols!$A$13,symbols!$B$13,IF(respose!T16=symbols!$A$11,symbols!$B$11))))</f>
        <v>1</v>
      </c>
      <c r="AD16" s="10">
        <f>IF(respose!U16=symbols!$A$14,symbols!$B$14,IF(respose!U16=symbols!$A$12,symbols!$B$12,IF(respose!U16=symbols!$A$13,symbols!$B$13,IF(respose!U16=symbols!$A$11,symbols!$B$11))))</f>
        <v>2</v>
      </c>
      <c r="AE16" s="10">
        <f>IF(respose!V16=symbols!$A$14,symbols!$B$14,IF(respose!V16=symbols!$A$12,symbols!$B$12,IF(respose!V16=symbols!$A$13,symbols!$B$13,IF(respose!V16=symbols!$A$11,symbols!$B$11))))</f>
        <v>3</v>
      </c>
      <c r="AF16" s="10">
        <f>IF(respose!W16=symbols!$A$14,symbols!$B$14,IF(respose!W16=symbols!$A$12,symbols!$B$12,IF(respose!W16=symbols!$A$13,symbols!$B$13,IF(respose!W16=symbols!$A$11,symbols!$B$11))))</f>
        <v>3</v>
      </c>
      <c r="AG16" s="10">
        <f>IF(respose!X16=symbols!$A$14,symbols!$B$14,IF(respose!X16=symbols!$A$12,symbols!$B$12,IF(respose!X16=symbols!$A$13,symbols!$B$13,IF(respose!X16=symbols!$A$11,symbols!$B$11))))</f>
        <v>1</v>
      </c>
      <c r="AH16" s="10">
        <f>IF(respose!Y16=symbols!$A$16,symbols!$B$16,symbols!$B$17)</f>
        <v>0</v>
      </c>
    </row>
    <row r="17" spans="1:34">
      <c r="A17">
        <v>16</v>
      </c>
      <c r="B17" s="10" t="str">
        <f>respose!B17</f>
        <v>Female</v>
      </c>
      <c r="C17" s="10" t="str">
        <f>respose!C17</f>
        <v>20-30</v>
      </c>
      <c r="D17" s="10" t="str">
        <f>respose!D17</f>
        <v>Gampaha</v>
      </c>
      <c r="E17" s="10" t="str">
        <f>respose!E17</f>
        <v>full-time</v>
      </c>
      <c r="F17" s="10" t="str">
        <f>respose!F17</f>
        <v>Bachelor's Degree</v>
      </c>
      <c r="G17" s="10" t="str">
        <f>respose!G17</f>
        <v>Single</v>
      </c>
      <c r="H17" s="10" t="str">
        <f>respose!H17</f>
        <v>none</v>
      </c>
      <c r="I17" s="10" t="str">
        <f>respose!I17</f>
        <v>50,000 - 100,000</v>
      </c>
      <c r="J17">
        <f>IF(ISNUMBER(SEARCH("Mobile",respose!J17)),1,0)</f>
        <v>1</v>
      </c>
      <c r="K17">
        <f>IF(ISNUMBER(SEARCH("Internet banking through websites",respose!J17)),1,0)</f>
        <v>1</v>
      </c>
      <c r="L17">
        <f>IF(ISNUMBER(SEARCH("Text",respose!J17)),1,0)</f>
        <v>0</v>
      </c>
      <c r="M17">
        <f>IF(ISNUMBER(SEARCH("Visit",respose!J17)),1,0)</f>
        <v>0</v>
      </c>
      <c r="N17" s="10">
        <f>respose!K17</f>
        <v>2</v>
      </c>
      <c r="O17" s="10">
        <f>IF(respose!L17=symbols!$A$3,symbols!$B$3,IF(respose!L17=symbols!$A$4,symbols!$B$4,IF(respose!L17=symbols!$A$5,symbols!$B$5,IF(respose!L17=symbols!$A$6,symbols!$B$6))))</f>
        <v>2</v>
      </c>
      <c r="P17" s="10">
        <f>IF(respose!M17=symbols!$A$3,symbols!$B$3,IF(respose!M17=symbols!$A$4,symbols!$B$4,IF(respose!M17=symbols!$A$5,symbols!$B$5,IF(respose!M17=symbols!$A$6,symbols!$B$6))))</f>
        <v>1</v>
      </c>
      <c r="Q17">
        <f>IF(ISNUMBER(SEARCH("Easier access",respose!N17)),1,0)</f>
        <v>1</v>
      </c>
      <c r="R17">
        <f>IF(ISNUMBER(SEARCH("credit",respose!N17)),1,0)</f>
        <v>1</v>
      </c>
      <c r="S17">
        <f>IF(ISNUMBER(SEARCH("secure",respose!N17)),1,0)</f>
        <v>1</v>
      </c>
      <c r="T17">
        <f>IF(ISNUMBER(SEARCH("history",respose!N17)),1,0)</f>
        <v>1</v>
      </c>
      <c r="U17">
        <f>IF(ISNUMBER(SEARCH("Simple",respose!O17)),1,0)</f>
        <v>1</v>
      </c>
      <c r="V17">
        <f>IF(ISNUMBER(SEARCH("third",respose!O17)),1,0)</f>
        <v>1</v>
      </c>
      <c r="W17">
        <f>IF(ISNUMBER(SEARCH("Faster",respose!O17)),1,0)</f>
        <v>1</v>
      </c>
      <c r="X17">
        <f>IF(ISNUMBER(SEARCH("biometrics",respose!O17)),1,0)</f>
        <v>0</v>
      </c>
      <c r="Y17" s="10">
        <f>IF(respose!P17=symbols!$A$14,symbols!$B$14,IF(respose!P17=symbols!$A$12,symbols!$B$12,IF(respose!P17=symbols!$A$13,symbols!$B$13,IF(respose!P17=symbols!$A$11,symbols!$B$11))))</f>
        <v>3</v>
      </c>
      <c r="Z17" s="10">
        <f>IF(respose!Q17=symbols!$A$14,symbols!$B$14,IF(respose!Q17=symbols!$A$12,symbols!$B$12,IF(respose!Q17=symbols!$A$13,symbols!$B$13,IF(respose!Q17=symbols!$A$11,symbols!$B$11))))</f>
        <v>3</v>
      </c>
      <c r="AA17" s="10">
        <f>IF(respose!R17=symbols!$A$14,symbols!$B$14,IF(respose!R17=symbols!$A$12,symbols!$B$12,IF(respose!R17=symbols!$A$13,symbols!$B$13,IF(respose!R17=symbols!$A$11,symbols!$B$11))))</f>
        <v>2</v>
      </c>
      <c r="AB17" s="10">
        <f>IF(respose!S17=symbols!$A$14,symbols!$B$14,IF(respose!S17=symbols!$A$12,symbols!$B$12,IF(respose!S17=symbols!$A$13,symbols!$B$13,IF(respose!S17=symbols!$A$11,symbols!$B$11))))</f>
        <v>2</v>
      </c>
      <c r="AC17" s="10">
        <f>IF(respose!T17=symbols!$A$14,symbols!$B$14,IF(respose!T17=symbols!$A$12,symbols!$B$12,IF(respose!T17=symbols!$A$13,symbols!$B$13,IF(respose!T17=symbols!$A$11,symbols!$B$11))))</f>
        <v>3</v>
      </c>
      <c r="AD17" s="10">
        <f>IF(respose!U17=symbols!$A$14,symbols!$B$14,IF(respose!U17=symbols!$A$12,symbols!$B$12,IF(respose!U17=symbols!$A$13,symbols!$B$13,IF(respose!U17=symbols!$A$11,symbols!$B$11))))</f>
        <v>1</v>
      </c>
      <c r="AE17" s="10">
        <f>IF(respose!V17=symbols!$A$14,symbols!$B$14,IF(respose!V17=symbols!$A$12,symbols!$B$12,IF(respose!V17=symbols!$A$13,symbols!$B$13,IF(respose!V17=symbols!$A$11,symbols!$B$11))))</f>
        <v>3</v>
      </c>
      <c r="AF17" s="10">
        <f>IF(respose!W17=symbols!$A$14,symbols!$B$14,IF(respose!W17=symbols!$A$12,symbols!$B$12,IF(respose!W17=symbols!$A$13,symbols!$B$13,IF(respose!W17=symbols!$A$11,symbols!$B$11))))</f>
        <v>3</v>
      </c>
      <c r="AG17" s="10">
        <f>IF(respose!X17=symbols!$A$14,symbols!$B$14,IF(respose!X17=symbols!$A$12,symbols!$B$12,IF(respose!X17=symbols!$A$13,symbols!$B$13,IF(respose!X17=symbols!$A$11,symbols!$B$11))))</f>
        <v>3</v>
      </c>
      <c r="AH17" s="10">
        <f>IF(respose!Y17=symbols!$A$16,symbols!$B$16,symbols!$B$17)</f>
        <v>0</v>
      </c>
    </row>
    <row r="18" spans="1:34">
      <c r="A18">
        <v>17</v>
      </c>
      <c r="B18" s="10" t="str">
        <f>respose!B18</f>
        <v>Female</v>
      </c>
      <c r="C18" s="10" t="str">
        <f>respose!C18</f>
        <v>41-50</v>
      </c>
      <c r="D18" s="10" t="str">
        <f>respose!D18</f>
        <v>Colombo</v>
      </c>
      <c r="E18" s="10" t="str">
        <f>respose!E18</f>
        <v>full-time</v>
      </c>
      <c r="F18" s="10" t="str">
        <f>respose!F18</f>
        <v>Bachelor's Degree</v>
      </c>
      <c r="G18" s="10" t="str">
        <f>respose!G18</f>
        <v>Married</v>
      </c>
      <c r="H18" s="10" t="str">
        <f>respose!H18</f>
        <v>3 or more</v>
      </c>
      <c r="I18" s="10" t="str">
        <f>respose!I18</f>
        <v>100,000 - 200,000</v>
      </c>
      <c r="J18">
        <f>IF(ISNUMBER(SEARCH("Mobile",respose!J18)),1,0)</f>
        <v>1</v>
      </c>
      <c r="K18">
        <f>IF(ISNUMBER(SEARCH("Internet banking through websites",respose!J18)),1,0)</f>
        <v>1</v>
      </c>
      <c r="L18">
        <f>IF(ISNUMBER(SEARCH("Text",respose!J18)),1,0)</f>
        <v>0</v>
      </c>
      <c r="M18">
        <f>IF(ISNUMBER(SEARCH("Visit",respose!J18)),1,0)</f>
        <v>0</v>
      </c>
      <c r="N18" s="10">
        <f>respose!K18</f>
        <v>2</v>
      </c>
      <c r="O18" s="10">
        <f>IF(respose!L18=symbols!$A$3,symbols!$B$3,IF(respose!L18=symbols!$A$4,symbols!$B$4,IF(respose!L18=symbols!$A$5,symbols!$B$5,IF(respose!L18=symbols!$A$6,symbols!$B$6))))</f>
        <v>3</v>
      </c>
      <c r="P18" s="10">
        <f>IF(respose!M18=symbols!$A$3,symbols!$B$3,IF(respose!M18=symbols!$A$4,symbols!$B$4,IF(respose!M18=symbols!$A$5,symbols!$B$5,IF(respose!M18=symbols!$A$6,symbols!$B$6))))</f>
        <v>0</v>
      </c>
      <c r="Q18">
        <f>IF(ISNUMBER(SEARCH("Easier access",respose!N18)),1,0)</f>
        <v>1</v>
      </c>
      <c r="R18">
        <f>IF(ISNUMBER(SEARCH("credit",respose!N18)),1,0)</f>
        <v>1</v>
      </c>
      <c r="S18">
        <f>IF(ISNUMBER(SEARCH("secure",respose!N18)),1,0)</f>
        <v>0</v>
      </c>
      <c r="T18">
        <f>IF(ISNUMBER(SEARCH("history",respose!N18)),1,0)</f>
        <v>0</v>
      </c>
      <c r="U18">
        <f>IF(ISNUMBER(SEARCH("Simple",respose!O18)),1,0)</f>
        <v>1</v>
      </c>
      <c r="V18">
        <f>IF(ISNUMBER(SEARCH("third",respose!O18)),1,0)</f>
        <v>1</v>
      </c>
      <c r="W18">
        <f>IF(ISNUMBER(SEARCH("Faster",respose!O18)),1,0)</f>
        <v>1</v>
      </c>
      <c r="X18">
        <f>IF(ISNUMBER(SEARCH("biometrics",respose!O18)),1,0)</f>
        <v>1</v>
      </c>
      <c r="Y18" s="10">
        <f>IF(respose!P18=symbols!$A$14,symbols!$B$14,IF(respose!P18=symbols!$A$12,symbols!$B$12,IF(respose!P18=symbols!$A$13,symbols!$B$13,IF(respose!P18=symbols!$A$11,symbols!$B$11))))</f>
        <v>3</v>
      </c>
      <c r="Z18" s="10">
        <f>IF(respose!Q18=symbols!$A$14,symbols!$B$14,IF(respose!Q18=symbols!$A$12,symbols!$B$12,IF(respose!Q18=symbols!$A$13,symbols!$B$13,IF(respose!Q18=symbols!$A$11,symbols!$B$11))))</f>
        <v>1</v>
      </c>
      <c r="AA18" s="10">
        <f>IF(respose!R18=symbols!$A$14,symbols!$B$14,IF(respose!R18=symbols!$A$12,symbols!$B$12,IF(respose!R18=symbols!$A$13,symbols!$B$13,IF(respose!R18=symbols!$A$11,symbols!$B$11))))</f>
        <v>3</v>
      </c>
      <c r="AB18" s="10">
        <f>IF(respose!S18=symbols!$A$14,symbols!$B$14,IF(respose!S18=symbols!$A$12,symbols!$B$12,IF(respose!S18=symbols!$A$13,symbols!$B$13,IF(respose!S18=symbols!$A$11,symbols!$B$11))))</f>
        <v>3</v>
      </c>
      <c r="AC18" s="10">
        <f>IF(respose!T18=symbols!$A$14,symbols!$B$14,IF(respose!T18=symbols!$A$12,symbols!$B$12,IF(respose!T18=symbols!$A$13,symbols!$B$13,IF(respose!T18=symbols!$A$11,symbols!$B$11))))</f>
        <v>2</v>
      </c>
      <c r="AD18" s="10">
        <f>IF(respose!U18=symbols!$A$14,symbols!$B$14,IF(respose!U18=symbols!$A$12,symbols!$B$12,IF(respose!U18=symbols!$A$13,symbols!$B$13,IF(respose!U18=symbols!$A$11,symbols!$B$11))))</f>
        <v>2</v>
      </c>
      <c r="AE18" s="10">
        <f>IF(respose!V18=symbols!$A$14,symbols!$B$14,IF(respose!V18=symbols!$A$12,symbols!$B$12,IF(respose!V18=symbols!$A$13,symbols!$B$13,IF(respose!V18=symbols!$A$11,symbols!$B$11))))</f>
        <v>3</v>
      </c>
      <c r="AF18" s="10">
        <f>IF(respose!W18=symbols!$A$14,symbols!$B$14,IF(respose!W18=symbols!$A$12,symbols!$B$12,IF(respose!W18=symbols!$A$13,symbols!$B$13,IF(respose!W18=symbols!$A$11,symbols!$B$11))))</f>
        <v>2</v>
      </c>
      <c r="AG18" s="10">
        <f>IF(respose!X18=symbols!$A$14,symbols!$B$14,IF(respose!X18=symbols!$A$12,symbols!$B$12,IF(respose!X18=symbols!$A$13,symbols!$B$13,IF(respose!X18=symbols!$A$11,symbols!$B$11))))</f>
        <v>0</v>
      </c>
      <c r="AH18" s="10">
        <f>IF(respose!Y18=symbols!$A$16,symbols!$B$16,symbols!$B$17)</f>
        <v>0</v>
      </c>
    </row>
    <row r="19" spans="1:34">
      <c r="A19">
        <v>18</v>
      </c>
      <c r="B19" s="10" t="str">
        <f>respose!B19</f>
        <v>Male</v>
      </c>
      <c r="C19" s="10" t="str">
        <f>respose!C19</f>
        <v>31-40</v>
      </c>
      <c r="D19" s="10" t="str">
        <f>respose!D19</f>
        <v>Gampaha</v>
      </c>
      <c r="E19" s="10" t="str">
        <f>respose!E19</f>
        <v>full-time</v>
      </c>
      <c r="F19" s="10" t="str">
        <f>respose!F19</f>
        <v>Bachelor's Degree</v>
      </c>
      <c r="G19" s="10" t="str">
        <f>respose!G19</f>
        <v>Married</v>
      </c>
      <c r="H19" s="10">
        <f>respose!H19</f>
        <v>1</v>
      </c>
      <c r="I19" s="10" t="str">
        <f>respose!I19</f>
        <v>200,000 - 300,000</v>
      </c>
      <c r="J19">
        <f>IF(ISNUMBER(SEARCH("Mobile",respose!J19)),1,0)</f>
        <v>0</v>
      </c>
      <c r="K19">
        <f>IF(ISNUMBER(SEARCH("Internet banking through websites",respose!J19)),1,0)</f>
        <v>1</v>
      </c>
      <c r="L19">
        <f>IF(ISNUMBER(SEARCH("Text",respose!J19)),1,0)</f>
        <v>0</v>
      </c>
      <c r="M19">
        <f>IF(ISNUMBER(SEARCH("Visit",respose!J19)),1,0)</f>
        <v>1</v>
      </c>
      <c r="N19" s="10">
        <f>respose!K19</f>
        <v>1</v>
      </c>
      <c r="O19" s="10">
        <f>IF(respose!L19=symbols!$A$3,symbols!$B$3,IF(respose!L19=symbols!$A$4,symbols!$B$4,IF(respose!L19=symbols!$A$5,symbols!$B$5,IF(respose!L19=symbols!$A$6,symbols!$B$6))))</f>
        <v>3</v>
      </c>
      <c r="P19" s="10">
        <f>IF(respose!M19=symbols!$A$3,symbols!$B$3,IF(respose!M19=symbols!$A$4,symbols!$B$4,IF(respose!M19=symbols!$A$5,symbols!$B$5,IF(respose!M19=symbols!$A$6,symbols!$B$6))))</f>
        <v>1</v>
      </c>
      <c r="Q19">
        <f>IF(ISNUMBER(SEARCH("Easier access",respose!N19)),1,0)</f>
        <v>1</v>
      </c>
      <c r="R19">
        <f>IF(ISNUMBER(SEARCH("credit",respose!N19)),1,0)</f>
        <v>1</v>
      </c>
      <c r="S19">
        <f>IF(ISNUMBER(SEARCH("secure",respose!N19)),1,0)</f>
        <v>1</v>
      </c>
      <c r="T19">
        <f>IF(ISNUMBER(SEARCH("history",respose!N19)),1,0)</f>
        <v>1</v>
      </c>
      <c r="U19">
        <f>IF(ISNUMBER(SEARCH("Simple",respose!O19)),1,0)</f>
        <v>1</v>
      </c>
      <c r="V19">
        <f>IF(ISNUMBER(SEARCH("third",respose!O19)),1,0)</f>
        <v>0</v>
      </c>
      <c r="W19">
        <f>IF(ISNUMBER(SEARCH("Faster",respose!O19)),1,0)</f>
        <v>1</v>
      </c>
      <c r="X19">
        <f>IF(ISNUMBER(SEARCH("biometrics",respose!O19)),1,0)</f>
        <v>1</v>
      </c>
      <c r="Y19" s="10">
        <f>IF(respose!P19=symbols!$A$14,symbols!$B$14,IF(respose!P19=symbols!$A$12,symbols!$B$12,IF(respose!P19=symbols!$A$13,symbols!$B$13,IF(respose!P19=symbols!$A$11,symbols!$B$11))))</f>
        <v>3</v>
      </c>
      <c r="Z19" s="10">
        <f>IF(respose!Q19=symbols!$A$14,symbols!$B$14,IF(respose!Q19=symbols!$A$12,symbols!$B$12,IF(respose!Q19=symbols!$A$13,symbols!$B$13,IF(respose!Q19=symbols!$A$11,symbols!$B$11))))</f>
        <v>3</v>
      </c>
      <c r="AA19" s="10">
        <f>IF(respose!R19=symbols!$A$14,symbols!$B$14,IF(respose!R19=symbols!$A$12,symbols!$B$12,IF(respose!R19=symbols!$A$13,symbols!$B$13,IF(respose!R19=symbols!$A$11,symbols!$B$11))))</f>
        <v>3</v>
      </c>
      <c r="AB19" s="10">
        <f>IF(respose!S19=symbols!$A$14,symbols!$B$14,IF(respose!S19=symbols!$A$12,symbols!$B$12,IF(respose!S19=symbols!$A$13,symbols!$B$13,IF(respose!S19=symbols!$A$11,symbols!$B$11))))</f>
        <v>3</v>
      </c>
      <c r="AC19" s="10">
        <f>IF(respose!T19=symbols!$A$14,symbols!$B$14,IF(respose!T19=symbols!$A$12,symbols!$B$12,IF(respose!T19=symbols!$A$13,symbols!$B$13,IF(respose!T19=symbols!$A$11,symbols!$B$11))))</f>
        <v>3</v>
      </c>
      <c r="AD19" s="10">
        <f>IF(respose!U19=symbols!$A$14,symbols!$B$14,IF(respose!U19=symbols!$A$12,symbols!$B$12,IF(respose!U19=symbols!$A$13,symbols!$B$13,IF(respose!U19=symbols!$A$11,symbols!$B$11))))</f>
        <v>3</v>
      </c>
      <c r="AE19" s="10">
        <f>IF(respose!V19=symbols!$A$14,symbols!$B$14,IF(respose!V19=symbols!$A$12,symbols!$B$12,IF(respose!V19=symbols!$A$13,symbols!$B$13,IF(respose!V19=symbols!$A$11,symbols!$B$11))))</f>
        <v>3</v>
      </c>
      <c r="AF19" s="10">
        <f>IF(respose!W19=symbols!$A$14,symbols!$B$14,IF(respose!W19=symbols!$A$12,symbols!$B$12,IF(respose!W19=symbols!$A$13,symbols!$B$13,IF(respose!W19=symbols!$A$11,symbols!$B$11))))</f>
        <v>3</v>
      </c>
      <c r="AG19" s="10">
        <f>IF(respose!X19=symbols!$A$14,symbols!$B$14,IF(respose!X19=symbols!$A$12,symbols!$B$12,IF(respose!X19=symbols!$A$13,symbols!$B$13,IF(respose!X19=symbols!$A$11,symbols!$B$11))))</f>
        <v>3</v>
      </c>
      <c r="AH19" s="10">
        <f>IF(respose!Y19=symbols!$A$16,symbols!$B$16,symbols!$B$17)</f>
        <v>1</v>
      </c>
    </row>
    <row r="20" spans="1:34">
      <c r="A20">
        <v>19</v>
      </c>
      <c r="B20" s="10" t="str">
        <f>respose!B20</f>
        <v>Male</v>
      </c>
      <c r="C20" s="10" t="str">
        <f>respose!C20</f>
        <v>31-40</v>
      </c>
      <c r="D20" s="10" t="str">
        <f>respose!D20</f>
        <v>Colombo</v>
      </c>
      <c r="E20" s="10" t="str">
        <f>respose!E20</f>
        <v>full-time</v>
      </c>
      <c r="F20" s="10" t="str">
        <f>respose!F20</f>
        <v>Bachelor's Degree</v>
      </c>
      <c r="G20" s="10" t="str">
        <f>respose!G20</f>
        <v>Married</v>
      </c>
      <c r="H20" s="10">
        <f>respose!H20</f>
        <v>1</v>
      </c>
      <c r="I20" s="10" t="str">
        <f>respose!I20</f>
        <v>More than 300,000</v>
      </c>
      <c r="J20">
        <f>IF(ISNUMBER(SEARCH("Mobile",respose!J20)),1,0)</f>
        <v>0</v>
      </c>
      <c r="K20">
        <f>IF(ISNUMBER(SEARCH("Internet banking through websites",respose!J20)),1,0)</f>
        <v>1</v>
      </c>
      <c r="L20">
        <f>IF(ISNUMBER(SEARCH("Text",respose!J20)),1,0)</f>
        <v>0</v>
      </c>
      <c r="M20">
        <f>IF(ISNUMBER(SEARCH("Visit",respose!J20)),1,0)</f>
        <v>0</v>
      </c>
      <c r="N20" s="10">
        <f>respose!K20</f>
        <v>1</v>
      </c>
      <c r="O20" s="10">
        <f>IF(respose!L20=symbols!$A$3,symbols!$B$3,IF(respose!L20=symbols!$A$4,symbols!$B$4,IF(respose!L20=symbols!$A$5,symbols!$B$5,IF(respose!L20=symbols!$A$6,symbols!$B$6))))</f>
        <v>0</v>
      </c>
      <c r="P20" s="10">
        <f>IF(respose!M20=symbols!$A$3,symbols!$B$3,IF(respose!M20=symbols!$A$4,symbols!$B$4,IF(respose!M20=symbols!$A$5,symbols!$B$5,IF(respose!M20=symbols!$A$6,symbols!$B$6))))</f>
        <v>1</v>
      </c>
      <c r="Q20">
        <f>IF(ISNUMBER(SEARCH("Easier access",respose!N20)),1,0)</f>
        <v>0</v>
      </c>
      <c r="R20">
        <f>IF(ISNUMBER(SEARCH("credit",respose!N20)),1,0)</f>
        <v>1</v>
      </c>
      <c r="S20">
        <f>IF(ISNUMBER(SEARCH("secure",respose!N20)),1,0)</f>
        <v>0</v>
      </c>
      <c r="T20">
        <f>IF(ISNUMBER(SEARCH("history",respose!N20)),1,0)</f>
        <v>0</v>
      </c>
      <c r="U20">
        <f>IF(ISNUMBER(SEARCH("Simple",respose!O20)),1,0)</f>
        <v>0</v>
      </c>
      <c r="V20">
        <f>IF(ISNUMBER(SEARCH("third",respose!O20)),1,0)</f>
        <v>0</v>
      </c>
      <c r="W20">
        <f>IF(ISNUMBER(SEARCH("Faster",respose!O20)),1,0)</f>
        <v>1</v>
      </c>
      <c r="X20">
        <f>IF(ISNUMBER(SEARCH("biometrics",respose!O20)),1,0)</f>
        <v>0</v>
      </c>
      <c r="Y20" s="10">
        <f>IF(respose!P20=symbols!$A$14,symbols!$B$14,IF(respose!P20=symbols!$A$12,symbols!$B$12,IF(respose!P20=symbols!$A$13,symbols!$B$13,IF(respose!P20=symbols!$A$11,symbols!$B$11))))</f>
        <v>3</v>
      </c>
      <c r="Z20" s="10">
        <f>IF(respose!Q20=symbols!$A$14,symbols!$B$14,IF(respose!Q20=symbols!$A$12,symbols!$B$12,IF(respose!Q20=symbols!$A$13,symbols!$B$13,IF(respose!Q20=symbols!$A$11,symbols!$B$11))))</f>
        <v>3</v>
      </c>
      <c r="AA20" s="10">
        <f>IF(respose!R20=symbols!$A$14,symbols!$B$14,IF(respose!R20=symbols!$A$12,symbols!$B$12,IF(respose!R20=symbols!$A$13,symbols!$B$13,IF(respose!R20=symbols!$A$11,symbols!$B$11))))</f>
        <v>3</v>
      </c>
      <c r="AB20" s="10">
        <f>IF(respose!S20=symbols!$A$14,symbols!$B$14,IF(respose!S20=symbols!$A$12,symbols!$B$12,IF(respose!S20=symbols!$A$13,symbols!$B$13,IF(respose!S20=symbols!$A$11,symbols!$B$11))))</f>
        <v>3</v>
      </c>
      <c r="AC20" s="10">
        <f>IF(respose!T20=symbols!$A$14,symbols!$B$14,IF(respose!T20=symbols!$A$12,symbols!$B$12,IF(respose!T20=symbols!$A$13,symbols!$B$13,IF(respose!T20=symbols!$A$11,symbols!$B$11))))</f>
        <v>3</v>
      </c>
      <c r="AD20" s="10">
        <f>IF(respose!U20=symbols!$A$14,symbols!$B$14,IF(respose!U20=symbols!$A$12,symbols!$B$12,IF(respose!U20=symbols!$A$13,symbols!$B$13,IF(respose!U20=symbols!$A$11,symbols!$B$11))))</f>
        <v>3</v>
      </c>
      <c r="AE20" s="10">
        <f>IF(respose!V20=symbols!$A$14,symbols!$B$14,IF(respose!V20=symbols!$A$12,symbols!$B$12,IF(respose!V20=symbols!$A$13,symbols!$B$13,IF(respose!V20=symbols!$A$11,symbols!$B$11))))</f>
        <v>3</v>
      </c>
      <c r="AF20" s="10">
        <f>IF(respose!W20=symbols!$A$14,symbols!$B$14,IF(respose!W20=symbols!$A$12,symbols!$B$12,IF(respose!W20=symbols!$A$13,symbols!$B$13,IF(respose!W20=symbols!$A$11,symbols!$B$11))))</f>
        <v>3</v>
      </c>
      <c r="AG20" s="10">
        <f>IF(respose!X20=symbols!$A$14,symbols!$B$14,IF(respose!X20=symbols!$A$12,symbols!$B$12,IF(respose!X20=symbols!$A$13,symbols!$B$13,IF(respose!X20=symbols!$A$11,symbols!$B$11))))</f>
        <v>3</v>
      </c>
      <c r="AH20" s="10">
        <f>IF(respose!Y20=symbols!$A$16,symbols!$B$16,symbols!$B$17)</f>
        <v>0</v>
      </c>
    </row>
    <row r="21" spans="1:34">
      <c r="A21">
        <v>20</v>
      </c>
      <c r="B21" s="10" t="str">
        <f>respose!B21</f>
        <v>Male</v>
      </c>
      <c r="C21" s="10" t="str">
        <f>respose!C21</f>
        <v>20-30</v>
      </c>
      <c r="D21" s="10" t="str">
        <f>respose!D21</f>
        <v>Colombo</v>
      </c>
      <c r="E21" s="10" t="str">
        <f>respose!E21</f>
        <v>full-time</v>
      </c>
      <c r="F21" s="10" t="str">
        <f>respose!F21</f>
        <v>Bachelor's Degree</v>
      </c>
      <c r="G21" s="10" t="str">
        <f>respose!G21</f>
        <v>Married</v>
      </c>
      <c r="H21" s="10" t="str">
        <f>respose!H21</f>
        <v>none</v>
      </c>
      <c r="I21" s="10" t="str">
        <f>respose!I21</f>
        <v>100,000 - 200,000</v>
      </c>
      <c r="J21">
        <f>IF(ISNUMBER(SEARCH("Mobile",respose!J21)),1,0)</f>
        <v>1</v>
      </c>
      <c r="K21">
        <f>IF(ISNUMBER(SEARCH("Internet banking through websites",respose!J21)),1,0)</f>
        <v>1</v>
      </c>
      <c r="L21">
        <f>IF(ISNUMBER(SEARCH("Text",respose!J21)),1,0)</f>
        <v>0</v>
      </c>
      <c r="M21">
        <f>IF(ISNUMBER(SEARCH("Visit",respose!J21)),1,0)</f>
        <v>1</v>
      </c>
      <c r="N21" s="10">
        <f>respose!K21</f>
        <v>2</v>
      </c>
      <c r="O21" s="10">
        <f>IF(respose!L21=symbols!$A$3,symbols!$B$3,IF(respose!L21=symbols!$A$4,symbols!$B$4,IF(respose!L21=symbols!$A$5,symbols!$B$5,IF(respose!L21=symbols!$A$6,symbols!$B$6))))</f>
        <v>3</v>
      </c>
      <c r="P21" s="10">
        <f>IF(respose!M21=symbols!$A$3,symbols!$B$3,IF(respose!M21=symbols!$A$4,symbols!$B$4,IF(respose!M21=symbols!$A$5,symbols!$B$5,IF(respose!M21=symbols!$A$6,symbols!$B$6))))</f>
        <v>1</v>
      </c>
      <c r="Q21">
        <f>IF(ISNUMBER(SEARCH("Easier access",respose!N21)),1,0)</f>
        <v>1</v>
      </c>
      <c r="R21">
        <f>IF(ISNUMBER(SEARCH("credit",respose!N21)),1,0)</f>
        <v>1</v>
      </c>
      <c r="S21">
        <f>IF(ISNUMBER(SEARCH("secure",respose!N21)),1,0)</f>
        <v>1</v>
      </c>
      <c r="T21">
        <f>IF(ISNUMBER(SEARCH("history",respose!N21)),1,0)</f>
        <v>1</v>
      </c>
      <c r="U21">
        <f>IF(ISNUMBER(SEARCH("Simple",respose!O21)),1,0)</f>
        <v>1</v>
      </c>
      <c r="V21">
        <f>IF(ISNUMBER(SEARCH("third",respose!O21)),1,0)</f>
        <v>1</v>
      </c>
      <c r="W21">
        <f>IF(ISNUMBER(SEARCH("Faster",respose!O21)),1,0)</f>
        <v>0</v>
      </c>
      <c r="X21">
        <f>IF(ISNUMBER(SEARCH("biometrics",respose!O21)),1,0)</f>
        <v>1</v>
      </c>
      <c r="Y21" s="10">
        <f>IF(respose!P21=symbols!$A$14,symbols!$B$14,IF(respose!P21=symbols!$A$12,symbols!$B$12,IF(respose!P21=symbols!$A$13,symbols!$B$13,IF(respose!P21=symbols!$A$11,symbols!$B$11))))</f>
        <v>2</v>
      </c>
      <c r="Z21" s="10">
        <f>IF(respose!Q21=symbols!$A$14,symbols!$B$14,IF(respose!Q21=symbols!$A$12,symbols!$B$12,IF(respose!Q21=symbols!$A$13,symbols!$B$13,IF(respose!Q21=symbols!$A$11,symbols!$B$11))))</f>
        <v>2</v>
      </c>
      <c r="AA21" s="10">
        <f>IF(respose!R21=symbols!$A$14,symbols!$B$14,IF(respose!R21=symbols!$A$12,symbols!$B$12,IF(respose!R21=symbols!$A$13,symbols!$B$13,IF(respose!R21=symbols!$A$11,symbols!$B$11))))</f>
        <v>1</v>
      </c>
      <c r="AB21" s="10">
        <f>IF(respose!S21=symbols!$A$14,symbols!$B$14,IF(respose!S21=symbols!$A$12,symbols!$B$12,IF(respose!S21=symbols!$A$13,symbols!$B$13,IF(respose!S21=symbols!$A$11,symbols!$B$11))))</f>
        <v>2</v>
      </c>
      <c r="AC21" s="10">
        <f>IF(respose!T21=symbols!$A$14,symbols!$B$14,IF(respose!T21=symbols!$A$12,symbols!$B$12,IF(respose!T21=symbols!$A$13,symbols!$B$13,IF(respose!T21=symbols!$A$11,symbols!$B$11))))</f>
        <v>1</v>
      </c>
      <c r="AD21" s="10">
        <f>IF(respose!U21=symbols!$A$14,symbols!$B$14,IF(respose!U21=symbols!$A$12,symbols!$B$12,IF(respose!U21=symbols!$A$13,symbols!$B$13,IF(respose!U21=symbols!$A$11,symbols!$B$11))))</f>
        <v>2</v>
      </c>
      <c r="AE21" s="10">
        <f>IF(respose!V21=symbols!$A$14,symbols!$B$14,IF(respose!V21=symbols!$A$12,symbols!$B$12,IF(respose!V21=symbols!$A$13,symbols!$B$13,IF(respose!V21=symbols!$A$11,symbols!$B$11))))</f>
        <v>2</v>
      </c>
      <c r="AF21" s="10">
        <f>IF(respose!W21=symbols!$A$14,symbols!$B$14,IF(respose!W21=symbols!$A$12,symbols!$B$12,IF(respose!W21=symbols!$A$13,symbols!$B$13,IF(respose!W21=symbols!$A$11,symbols!$B$11))))</f>
        <v>2</v>
      </c>
      <c r="AG21" s="10">
        <f>IF(respose!X21=symbols!$A$14,symbols!$B$14,IF(respose!X21=symbols!$A$12,symbols!$B$12,IF(respose!X21=symbols!$A$13,symbols!$B$13,IF(respose!X21=symbols!$A$11,symbols!$B$11))))</f>
        <v>0</v>
      </c>
      <c r="AH21" s="10">
        <f>IF(respose!Y21=symbols!$A$16,symbols!$B$16,symbols!$B$17)</f>
        <v>0</v>
      </c>
    </row>
    <row r="22" spans="1:34">
      <c r="A22">
        <v>21</v>
      </c>
      <c r="B22" s="10" t="str">
        <f>respose!B22</f>
        <v>Female</v>
      </c>
      <c r="C22" s="10" t="str">
        <f>respose!C22</f>
        <v>20-30</v>
      </c>
      <c r="D22" s="10" t="str">
        <f>respose!D22</f>
        <v>Colombo</v>
      </c>
      <c r="E22" s="10" t="str">
        <f>respose!E22</f>
        <v>full-time</v>
      </c>
      <c r="F22" s="10" t="str">
        <f>respose!F22</f>
        <v>Bachelor's Degree</v>
      </c>
      <c r="G22" s="10" t="str">
        <f>respose!G22</f>
        <v>Married</v>
      </c>
      <c r="H22" s="10" t="s">
        <v>32</v>
      </c>
      <c r="I22" s="10">
        <f>respose!I22</f>
        <v>0</v>
      </c>
      <c r="J22">
        <f>IF(ISNUMBER(SEARCH("Mobile",respose!J22)),1,0)</f>
        <v>1</v>
      </c>
      <c r="K22">
        <f>IF(ISNUMBER(SEARCH("Internet banking through websites",respose!J22)),1,0)</f>
        <v>1</v>
      </c>
      <c r="L22">
        <f>IF(ISNUMBER(SEARCH("Text",respose!J22)),1,0)</f>
        <v>0</v>
      </c>
      <c r="M22">
        <f>IF(ISNUMBER(SEARCH("Visit",respose!J22)),1,0)</f>
        <v>0</v>
      </c>
      <c r="N22" s="10" t="str">
        <f>respose!K22</f>
        <v>3 or more</v>
      </c>
      <c r="O22" s="10">
        <f>IF(respose!L22=symbols!$A$3,symbols!$B$3,IF(respose!L22=symbols!$A$4,symbols!$B$4,IF(respose!L22=symbols!$A$5,symbols!$B$5,IF(respose!L22=symbols!$A$6,symbols!$B$6))))</f>
        <v>3</v>
      </c>
      <c r="P22" s="10">
        <f>IF(respose!M22=symbols!$A$3,symbols!$B$3,IF(respose!M22=symbols!$A$4,symbols!$B$4,IF(respose!M22=symbols!$A$5,symbols!$B$5,IF(respose!M22=symbols!$A$6,symbols!$B$6))))</f>
        <v>1</v>
      </c>
      <c r="Q22">
        <f>IF(ISNUMBER(SEARCH("Easier access",respose!N22)),1,0)</f>
        <v>1</v>
      </c>
      <c r="R22">
        <f>IF(ISNUMBER(SEARCH("credit",respose!N22)),1,0)</f>
        <v>1</v>
      </c>
      <c r="S22">
        <f>IF(ISNUMBER(SEARCH("secure",respose!N22)),1,0)</f>
        <v>1</v>
      </c>
      <c r="T22">
        <f>IF(ISNUMBER(SEARCH("history",respose!N22)),1,0)</f>
        <v>1</v>
      </c>
      <c r="U22">
        <f>IF(ISNUMBER(SEARCH("Simple",respose!O22)),1,0)</f>
        <v>1</v>
      </c>
      <c r="V22">
        <f>IF(ISNUMBER(SEARCH("third",respose!O22)),1,0)</f>
        <v>1</v>
      </c>
      <c r="W22">
        <f>IF(ISNUMBER(SEARCH("Faster",respose!O22)),1,0)</f>
        <v>1</v>
      </c>
      <c r="X22">
        <f>IF(ISNUMBER(SEARCH("biometrics",respose!O22)),1,0)</f>
        <v>1</v>
      </c>
      <c r="Y22" s="10">
        <f>IF(respose!P22=symbols!$A$14,symbols!$B$14,IF(respose!P22=symbols!$A$12,symbols!$B$12,IF(respose!P22=symbols!$A$13,symbols!$B$13,IF(respose!P22=symbols!$A$11,symbols!$B$11))))</f>
        <v>3</v>
      </c>
      <c r="Z22" s="10">
        <f>IF(respose!Q22=symbols!$A$14,symbols!$B$14,IF(respose!Q22=symbols!$A$12,symbols!$B$12,IF(respose!Q22=symbols!$A$13,symbols!$B$13,IF(respose!Q22=symbols!$A$11,symbols!$B$11))))</f>
        <v>1</v>
      </c>
      <c r="AA22" s="10">
        <f>IF(respose!R22=symbols!$A$14,symbols!$B$14,IF(respose!R22=symbols!$A$12,symbols!$B$12,IF(respose!R22=symbols!$A$13,symbols!$B$13,IF(respose!R22=symbols!$A$11,symbols!$B$11))))</f>
        <v>3</v>
      </c>
      <c r="AB22" s="10">
        <f>IF(respose!S22=symbols!$A$14,symbols!$B$14,IF(respose!S22=symbols!$A$12,symbols!$B$12,IF(respose!S22=symbols!$A$13,symbols!$B$13,IF(respose!S22=symbols!$A$11,symbols!$B$11))))</f>
        <v>3</v>
      </c>
      <c r="AC22" s="10">
        <f>IF(respose!T22=symbols!$A$14,symbols!$B$14,IF(respose!T22=symbols!$A$12,symbols!$B$12,IF(respose!T22=symbols!$A$13,symbols!$B$13,IF(respose!T22=symbols!$A$11,symbols!$B$11))))</f>
        <v>1</v>
      </c>
      <c r="AD22" s="10">
        <f>IF(respose!U22=symbols!$A$14,symbols!$B$14,IF(respose!U22=symbols!$A$12,symbols!$B$12,IF(respose!U22=symbols!$A$13,symbols!$B$13,IF(respose!U22=symbols!$A$11,symbols!$B$11))))</f>
        <v>0</v>
      </c>
      <c r="AE22" s="10">
        <f>IF(respose!V22=symbols!$A$14,symbols!$B$14,IF(respose!V22=symbols!$A$12,symbols!$B$12,IF(respose!V22=symbols!$A$13,symbols!$B$13,IF(respose!V22=symbols!$A$11,symbols!$B$11))))</f>
        <v>3</v>
      </c>
      <c r="AF22" s="10">
        <f>IF(respose!W22=symbols!$A$14,symbols!$B$14,IF(respose!W22=symbols!$A$12,symbols!$B$12,IF(respose!W22=symbols!$A$13,symbols!$B$13,IF(respose!W22=symbols!$A$11,symbols!$B$11))))</f>
        <v>3</v>
      </c>
      <c r="AG22" s="10">
        <f>IF(respose!X22=symbols!$A$14,symbols!$B$14,IF(respose!X22=symbols!$A$12,symbols!$B$12,IF(respose!X22=symbols!$A$13,symbols!$B$13,IF(respose!X22=symbols!$A$11,symbols!$B$11))))</f>
        <v>3</v>
      </c>
      <c r="AH22" s="10">
        <f>IF(respose!Y22=symbols!$A$16,symbols!$B$16,symbols!$B$17)</f>
        <v>0</v>
      </c>
    </row>
    <row r="23" spans="1:34">
      <c r="A23">
        <v>22</v>
      </c>
      <c r="B23" s="10" t="str">
        <f>respose!B23</f>
        <v>Male</v>
      </c>
      <c r="C23" s="10" t="str">
        <f>respose!C23</f>
        <v>20-30</v>
      </c>
      <c r="D23" s="10" t="str">
        <f>respose!D23</f>
        <v>Colombo</v>
      </c>
      <c r="E23" s="10" t="str">
        <f>respose!E23</f>
        <v>student/ internship</v>
      </c>
      <c r="F23" s="10" t="str">
        <f>respose!F23</f>
        <v>Bachelor's Degree</v>
      </c>
      <c r="G23" s="10" t="str">
        <f>respose!G23</f>
        <v>Single</v>
      </c>
      <c r="H23" s="10" t="str">
        <f>respose!H23</f>
        <v>none</v>
      </c>
      <c r="I23" s="10" t="str">
        <f>respose!I23</f>
        <v>Less than 50,000</v>
      </c>
      <c r="J23">
        <f>IF(ISNUMBER(SEARCH("Mobile",respose!J23)),1,0)</f>
        <v>1</v>
      </c>
      <c r="K23">
        <f>IF(ISNUMBER(SEARCH("Internet banking through websites",respose!J23)),1,0)</f>
        <v>0</v>
      </c>
      <c r="L23">
        <f>IF(ISNUMBER(SEARCH("Text",respose!J23)),1,0)</f>
        <v>0</v>
      </c>
      <c r="M23">
        <f>IF(ISNUMBER(SEARCH("Visit",respose!J23)),1,0)</f>
        <v>0</v>
      </c>
      <c r="N23" s="10" t="str">
        <f>respose!K23</f>
        <v>3 or more</v>
      </c>
      <c r="O23" s="10">
        <f>IF(respose!L23=symbols!$A$3,symbols!$B$3,IF(respose!L23=symbols!$A$4,symbols!$B$4,IF(respose!L23=symbols!$A$5,symbols!$B$5,IF(respose!L23=symbols!$A$6,symbols!$B$6))))</f>
        <v>3</v>
      </c>
      <c r="P23" s="10">
        <f>IF(respose!M23=symbols!$A$3,symbols!$B$3,IF(respose!M23=symbols!$A$4,symbols!$B$4,IF(respose!M23=symbols!$A$5,symbols!$B$5,IF(respose!M23=symbols!$A$6,symbols!$B$6))))</f>
        <v>1</v>
      </c>
      <c r="Q23">
        <f>IF(ISNUMBER(SEARCH("Easier access",respose!N23)),1,0)</f>
        <v>1</v>
      </c>
      <c r="R23">
        <f>IF(ISNUMBER(SEARCH("credit",respose!N23)),1,0)</f>
        <v>0</v>
      </c>
      <c r="S23">
        <f>IF(ISNUMBER(SEARCH("secure",respose!N23)),1,0)</f>
        <v>0</v>
      </c>
      <c r="T23">
        <f>IF(ISNUMBER(SEARCH("history",respose!N23)),1,0)</f>
        <v>0</v>
      </c>
      <c r="U23">
        <f>IF(ISNUMBER(SEARCH("Simple",respose!O23)),1,0)</f>
        <v>1</v>
      </c>
      <c r="V23">
        <f>IF(ISNUMBER(SEARCH("third",respose!O23)),1,0)</f>
        <v>1</v>
      </c>
      <c r="W23">
        <f>IF(ISNUMBER(SEARCH("Faster",respose!O23)),1,0)</f>
        <v>0</v>
      </c>
      <c r="X23">
        <f>IF(ISNUMBER(SEARCH("biometrics",respose!O23)),1,0)</f>
        <v>0</v>
      </c>
      <c r="Y23" s="10">
        <f>IF(respose!P23=symbols!$A$14,symbols!$B$14,IF(respose!P23=symbols!$A$12,symbols!$B$12,IF(respose!P23=symbols!$A$13,symbols!$B$13,IF(respose!P23=symbols!$A$11,symbols!$B$11))))</f>
        <v>3</v>
      </c>
      <c r="Z23" s="10">
        <f>IF(respose!Q23=symbols!$A$14,symbols!$B$14,IF(respose!Q23=symbols!$A$12,symbols!$B$12,IF(respose!Q23=symbols!$A$13,symbols!$B$13,IF(respose!Q23=symbols!$A$11,symbols!$B$11))))</f>
        <v>3</v>
      </c>
      <c r="AA23" s="10">
        <f>IF(respose!R23=symbols!$A$14,symbols!$B$14,IF(respose!R23=symbols!$A$12,symbols!$B$12,IF(respose!R23=symbols!$A$13,symbols!$B$13,IF(respose!R23=symbols!$A$11,symbols!$B$11))))</f>
        <v>2</v>
      </c>
      <c r="AB23" s="10">
        <f>IF(respose!S23=symbols!$A$14,symbols!$B$14,IF(respose!S23=symbols!$A$12,symbols!$B$12,IF(respose!S23=symbols!$A$13,symbols!$B$13,IF(respose!S23=symbols!$A$11,symbols!$B$11))))</f>
        <v>2</v>
      </c>
      <c r="AC23" s="10">
        <f>IF(respose!T23=symbols!$A$14,symbols!$B$14,IF(respose!T23=symbols!$A$12,symbols!$B$12,IF(respose!T23=symbols!$A$13,symbols!$B$13,IF(respose!T23=symbols!$A$11,symbols!$B$11))))</f>
        <v>1</v>
      </c>
      <c r="AD23" s="10">
        <f>IF(respose!U23=symbols!$A$14,symbols!$B$14,IF(respose!U23=symbols!$A$12,symbols!$B$12,IF(respose!U23=symbols!$A$13,symbols!$B$13,IF(respose!U23=symbols!$A$11,symbols!$B$11))))</f>
        <v>0</v>
      </c>
      <c r="AE23" s="10">
        <f>IF(respose!V23=symbols!$A$14,symbols!$B$14,IF(respose!V23=symbols!$A$12,symbols!$B$12,IF(respose!V23=symbols!$A$13,symbols!$B$13,IF(respose!V23=symbols!$A$11,symbols!$B$11))))</f>
        <v>0</v>
      </c>
      <c r="AF23" s="10">
        <f>IF(respose!W23=symbols!$A$14,symbols!$B$14,IF(respose!W23=symbols!$A$12,symbols!$B$12,IF(respose!W23=symbols!$A$13,symbols!$B$13,IF(respose!W23=symbols!$A$11,symbols!$B$11))))</f>
        <v>2</v>
      </c>
      <c r="AG23" s="10">
        <f>IF(respose!X23=symbols!$A$14,symbols!$B$14,IF(respose!X23=symbols!$A$12,symbols!$B$12,IF(respose!X23=symbols!$A$13,symbols!$B$13,IF(respose!X23=symbols!$A$11,symbols!$B$11))))</f>
        <v>0</v>
      </c>
      <c r="AH23" s="10">
        <f>IF(respose!Y23=symbols!$A$16,symbols!$B$16,symbols!$B$17)</f>
        <v>1</v>
      </c>
    </row>
    <row r="24" spans="1:34">
      <c r="A24">
        <v>23</v>
      </c>
      <c r="B24" s="10" t="str">
        <f>respose!B24</f>
        <v>Male</v>
      </c>
      <c r="C24" s="10" t="str">
        <f>respose!C24</f>
        <v>20-30</v>
      </c>
      <c r="D24" s="10" t="str">
        <f>respose!D24</f>
        <v>Jaffna</v>
      </c>
      <c r="E24" s="10" t="str">
        <f>respose!E24</f>
        <v>full-time</v>
      </c>
      <c r="F24" s="10" t="str">
        <f>respose!F24</f>
        <v>Bachelor's Degree</v>
      </c>
      <c r="G24" s="10" t="str">
        <f>respose!G24</f>
        <v>Single</v>
      </c>
      <c r="H24" s="10" t="str">
        <f>respose!H24</f>
        <v>none</v>
      </c>
      <c r="I24" s="10" t="str">
        <f>respose!I24</f>
        <v>50,000 - 100,000</v>
      </c>
      <c r="J24">
        <f>IF(ISNUMBER(SEARCH("Mobile",respose!J24)),1,0)</f>
        <v>1</v>
      </c>
      <c r="K24">
        <f>IF(ISNUMBER(SEARCH("Internet banking through websites",respose!J24)),1,0)</f>
        <v>1</v>
      </c>
      <c r="L24">
        <f>IF(ISNUMBER(SEARCH("Text",respose!J24)),1,0)</f>
        <v>0</v>
      </c>
      <c r="M24">
        <f>IF(ISNUMBER(SEARCH("Visit",respose!J24)),1,0)</f>
        <v>0</v>
      </c>
      <c r="N24" s="10">
        <f>respose!K24</f>
        <v>1</v>
      </c>
      <c r="O24" s="10">
        <f>IF(respose!L24=symbols!$A$3,symbols!$B$3,IF(respose!L24=symbols!$A$4,symbols!$B$4,IF(respose!L24=symbols!$A$5,symbols!$B$5,IF(respose!L24=symbols!$A$6,symbols!$B$6))))</f>
        <v>3</v>
      </c>
      <c r="P24" s="10">
        <f>IF(respose!M24=symbols!$A$3,symbols!$B$3,IF(respose!M24=symbols!$A$4,symbols!$B$4,IF(respose!M24=symbols!$A$5,symbols!$B$5,IF(respose!M24=symbols!$A$6,symbols!$B$6))))</f>
        <v>3</v>
      </c>
      <c r="Q24">
        <f>IF(ISNUMBER(SEARCH("Easier access",respose!N24)),1,0)</f>
        <v>1</v>
      </c>
      <c r="R24">
        <f>IF(ISNUMBER(SEARCH("credit",respose!N24)),1,0)</f>
        <v>1</v>
      </c>
      <c r="S24">
        <f>IF(ISNUMBER(SEARCH("secure",respose!N24)),1,0)</f>
        <v>1</v>
      </c>
      <c r="T24">
        <f>IF(ISNUMBER(SEARCH("history",respose!N24)),1,0)</f>
        <v>0</v>
      </c>
      <c r="U24">
        <f>IF(ISNUMBER(SEARCH("Simple",respose!O24)),1,0)</f>
        <v>0</v>
      </c>
      <c r="V24">
        <f>IF(ISNUMBER(SEARCH("third",respose!O24)),1,0)</f>
        <v>1</v>
      </c>
      <c r="W24">
        <f>IF(ISNUMBER(SEARCH("Faster",respose!O24)),1,0)</f>
        <v>1</v>
      </c>
      <c r="X24">
        <f>IF(ISNUMBER(SEARCH("biometrics",respose!O24)),1,0)</f>
        <v>1</v>
      </c>
      <c r="Y24" s="10">
        <f>IF(respose!P24=symbols!$A$14,symbols!$B$14,IF(respose!P24=symbols!$A$12,symbols!$B$12,IF(respose!P24=symbols!$A$13,symbols!$B$13,IF(respose!P24=symbols!$A$11,symbols!$B$11))))</f>
        <v>2</v>
      </c>
      <c r="Z24" s="10">
        <f>IF(respose!Q24=symbols!$A$14,symbols!$B$14,IF(respose!Q24=symbols!$A$12,symbols!$B$12,IF(respose!Q24=symbols!$A$13,symbols!$B$13,IF(respose!Q24=symbols!$A$11,symbols!$B$11))))</f>
        <v>2</v>
      </c>
      <c r="AA24" s="10">
        <f>IF(respose!R24=symbols!$A$14,symbols!$B$14,IF(respose!R24=symbols!$A$12,symbols!$B$12,IF(respose!R24=symbols!$A$13,symbols!$B$13,IF(respose!R24=symbols!$A$11,symbols!$B$11))))</f>
        <v>2</v>
      </c>
      <c r="AB24" s="10">
        <f>IF(respose!S24=symbols!$A$14,symbols!$B$14,IF(respose!S24=symbols!$A$12,symbols!$B$12,IF(respose!S24=symbols!$A$13,symbols!$B$13,IF(respose!S24=symbols!$A$11,symbols!$B$11))))</f>
        <v>2</v>
      </c>
      <c r="AC24" s="10">
        <f>IF(respose!T24=symbols!$A$14,symbols!$B$14,IF(respose!T24=symbols!$A$12,symbols!$B$12,IF(respose!T24=symbols!$A$13,symbols!$B$13,IF(respose!T24=symbols!$A$11,symbols!$B$11))))</f>
        <v>2</v>
      </c>
      <c r="AD24" s="10">
        <f>IF(respose!U24=symbols!$A$14,symbols!$B$14,IF(respose!U24=symbols!$A$12,symbols!$B$12,IF(respose!U24=symbols!$A$13,symbols!$B$13,IF(respose!U24=symbols!$A$11,symbols!$B$11))))</f>
        <v>2</v>
      </c>
      <c r="AE24" s="10">
        <f>IF(respose!V24=symbols!$A$14,symbols!$B$14,IF(respose!V24=symbols!$A$12,symbols!$B$12,IF(respose!V24=symbols!$A$13,symbols!$B$13,IF(respose!V24=symbols!$A$11,symbols!$B$11))))</f>
        <v>2</v>
      </c>
      <c r="AF24" s="10">
        <f>IF(respose!W24=symbols!$A$14,symbols!$B$14,IF(respose!W24=symbols!$A$12,symbols!$B$12,IF(respose!W24=symbols!$A$13,symbols!$B$13,IF(respose!W24=symbols!$A$11,symbols!$B$11))))</f>
        <v>2</v>
      </c>
      <c r="AG24" s="10">
        <f>IF(respose!X24=symbols!$A$14,symbols!$B$14,IF(respose!X24=symbols!$A$12,symbols!$B$12,IF(respose!X24=symbols!$A$13,symbols!$B$13,IF(respose!X24=symbols!$A$11,symbols!$B$11))))</f>
        <v>2</v>
      </c>
      <c r="AH24" s="10">
        <f>IF(respose!Y24=symbols!$A$16,symbols!$B$16,symbols!$B$17)</f>
        <v>1</v>
      </c>
    </row>
    <row r="25" spans="1:34">
      <c r="A25">
        <v>24</v>
      </c>
      <c r="B25" s="10" t="str">
        <f>respose!B25</f>
        <v>Female</v>
      </c>
      <c r="C25" s="10" t="str">
        <f>respose!C25</f>
        <v>20-30</v>
      </c>
      <c r="D25" s="10" t="str">
        <f>respose!D25</f>
        <v>Colombo</v>
      </c>
      <c r="E25" s="10" t="str">
        <f>respose!E25</f>
        <v>full-time</v>
      </c>
      <c r="F25" s="10" t="str">
        <f>respose!F25</f>
        <v>Bachelor's Degree</v>
      </c>
      <c r="G25" s="10" t="str">
        <f>respose!G25</f>
        <v>Single</v>
      </c>
      <c r="H25" s="10" t="str">
        <f>respose!H25</f>
        <v>none</v>
      </c>
      <c r="I25" s="10" t="str">
        <f>respose!I25</f>
        <v>50,000 - 100,000</v>
      </c>
      <c r="J25">
        <f>IF(ISNUMBER(SEARCH("Mobile",respose!J25)),1,0)</f>
        <v>1</v>
      </c>
      <c r="K25">
        <f>IF(ISNUMBER(SEARCH("Internet banking through websites",respose!J25)),1,0)</f>
        <v>1</v>
      </c>
      <c r="L25">
        <f>IF(ISNUMBER(SEARCH("Text",respose!J25)),1,0)</f>
        <v>0</v>
      </c>
      <c r="M25">
        <f>IF(ISNUMBER(SEARCH("Visit",respose!J25)),1,0)</f>
        <v>0</v>
      </c>
      <c r="N25" s="10">
        <f>respose!K25</f>
        <v>1</v>
      </c>
      <c r="O25" s="10">
        <f>IF(respose!L25=symbols!$A$3,symbols!$B$3,IF(respose!L25=symbols!$A$4,symbols!$B$4,IF(respose!L25=symbols!$A$5,symbols!$B$5,IF(respose!L25=symbols!$A$6,symbols!$B$6))))</f>
        <v>3</v>
      </c>
      <c r="P25" s="10">
        <f>IF(respose!M25=symbols!$A$3,symbols!$B$3,IF(respose!M25=symbols!$A$4,symbols!$B$4,IF(respose!M25=symbols!$A$5,symbols!$B$5,IF(respose!M25=symbols!$A$6,symbols!$B$6))))</f>
        <v>1</v>
      </c>
      <c r="Q25">
        <f>IF(ISNUMBER(SEARCH("Easier access",respose!N25)),1,0)</f>
        <v>1</v>
      </c>
      <c r="R25">
        <f>IF(ISNUMBER(SEARCH("credit",respose!N25)),1,0)</f>
        <v>1</v>
      </c>
      <c r="S25">
        <f>IF(ISNUMBER(SEARCH("secure",respose!N25)),1,0)</f>
        <v>0</v>
      </c>
      <c r="T25">
        <f>IF(ISNUMBER(SEARCH("history",respose!N25)),1,0)</f>
        <v>0</v>
      </c>
      <c r="U25">
        <f>IF(ISNUMBER(SEARCH("Simple",respose!O25)),1,0)</f>
        <v>1</v>
      </c>
      <c r="V25">
        <f>IF(ISNUMBER(SEARCH("third",respose!O25)),1,0)</f>
        <v>1</v>
      </c>
      <c r="W25">
        <f>IF(ISNUMBER(SEARCH("Faster",respose!O25)),1,0)</f>
        <v>1</v>
      </c>
      <c r="X25">
        <f>IF(ISNUMBER(SEARCH("biometrics",respose!O25)),1,0)</f>
        <v>0</v>
      </c>
      <c r="Y25" s="10">
        <f>IF(respose!P25=symbols!$A$14,symbols!$B$14,IF(respose!P25=symbols!$A$12,symbols!$B$12,IF(respose!P25=symbols!$A$13,symbols!$B$13,IF(respose!P25=symbols!$A$11,symbols!$B$11))))</f>
        <v>3</v>
      </c>
      <c r="Z25" s="10">
        <f>IF(respose!Q25=symbols!$A$14,symbols!$B$14,IF(respose!Q25=symbols!$A$12,symbols!$B$12,IF(respose!Q25=symbols!$A$13,symbols!$B$13,IF(respose!Q25=symbols!$A$11,symbols!$B$11))))</f>
        <v>1</v>
      </c>
      <c r="AA25" s="10">
        <f>IF(respose!R25=symbols!$A$14,symbols!$B$14,IF(respose!R25=symbols!$A$12,symbols!$B$12,IF(respose!R25=symbols!$A$13,symbols!$B$13,IF(respose!R25=symbols!$A$11,symbols!$B$11))))</f>
        <v>3</v>
      </c>
      <c r="AB25" s="10">
        <f>IF(respose!S25=symbols!$A$14,symbols!$B$14,IF(respose!S25=symbols!$A$12,symbols!$B$12,IF(respose!S25=symbols!$A$13,symbols!$B$13,IF(respose!S25=symbols!$A$11,symbols!$B$11))))</f>
        <v>2</v>
      </c>
      <c r="AC25" s="10">
        <f>IF(respose!T25=symbols!$A$14,symbols!$B$14,IF(respose!T25=symbols!$A$12,symbols!$B$12,IF(respose!T25=symbols!$A$13,symbols!$B$13,IF(respose!T25=symbols!$A$11,symbols!$B$11))))</f>
        <v>0</v>
      </c>
      <c r="AD25" s="10">
        <f>IF(respose!U25=symbols!$A$14,symbols!$B$14,IF(respose!U25=symbols!$A$12,symbols!$B$12,IF(respose!U25=symbols!$A$13,symbols!$B$13,IF(respose!U25=symbols!$A$11,symbols!$B$11))))</f>
        <v>0</v>
      </c>
      <c r="AE25" s="10">
        <f>IF(respose!V25=symbols!$A$14,symbols!$B$14,IF(respose!V25=symbols!$A$12,symbols!$B$12,IF(respose!V25=symbols!$A$13,symbols!$B$13,IF(respose!V25=symbols!$A$11,symbols!$B$11))))</f>
        <v>0</v>
      </c>
      <c r="AF25" s="10">
        <f>IF(respose!W25=symbols!$A$14,symbols!$B$14,IF(respose!W25=symbols!$A$12,symbols!$B$12,IF(respose!W25=symbols!$A$13,symbols!$B$13,IF(respose!W25=symbols!$A$11,symbols!$B$11))))</f>
        <v>3</v>
      </c>
      <c r="AG25" s="10">
        <f>IF(respose!X25=symbols!$A$14,symbols!$B$14,IF(respose!X25=symbols!$A$12,symbols!$B$12,IF(respose!X25=symbols!$A$13,symbols!$B$13,IF(respose!X25=symbols!$A$11,symbols!$B$11))))</f>
        <v>0</v>
      </c>
      <c r="AH25" s="10">
        <f>IF(respose!Y25=symbols!$A$16,symbols!$B$16,symbols!$B$17)</f>
        <v>0</v>
      </c>
    </row>
    <row r="26" spans="1:34">
      <c r="A26">
        <v>25</v>
      </c>
      <c r="B26" s="10" t="str">
        <f>respose!B26</f>
        <v>Male</v>
      </c>
      <c r="C26" s="10" t="str">
        <f>respose!C26</f>
        <v>31-40</v>
      </c>
      <c r="D26" s="10" t="str">
        <f>respose!D26</f>
        <v>Colombo</v>
      </c>
      <c r="E26" s="10" t="str">
        <f>respose!E26</f>
        <v>full-time</v>
      </c>
      <c r="F26" s="10" t="str">
        <f>respose!F26</f>
        <v>Post Graduate Degree</v>
      </c>
      <c r="G26" s="10" t="str">
        <f>respose!G26</f>
        <v>Single</v>
      </c>
      <c r="H26" s="10" t="str">
        <f>respose!H26</f>
        <v>none</v>
      </c>
      <c r="I26" s="10" t="str">
        <f>respose!I26</f>
        <v>100,000 - 200,000</v>
      </c>
      <c r="J26">
        <f>IF(ISNUMBER(SEARCH("Mobile",respose!J26)),1,0)</f>
        <v>1</v>
      </c>
      <c r="K26">
        <f>IF(ISNUMBER(SEARCH("Internet banking through websites",respose!J26)),1,0)</f>
        <v>1</v>
      </c>
      <c r="L26">
        <f>IF(ISNUMBER(SEARCH("Text",respose!J26)),1,0)</f>
        <v>1</v>
      </c>
      <c r="M26">
        <f>IF(ISNUMBER(SEARCH("Visit",respose!J26)),1,0)</f>
        <v>1</v>
      </c>
      <c r="N26" s="10">
        <f>respose!K26</f>
        <v>1</v>
      </c>
      <c r="O26" s="10">
        <f>IF(respose!L26=symbols!$A$3,symbols!$B$3,IF(respose!L26=symbols!$A$4,symbols!$B$4,IF(respose!L26=symbols!$A$5,symbols!$B$5,IF(respose!L26=symbols!$A$6,symbols!$B$6))))</f>
        <v>3</v>
      </c>
      <c r="P26" s="10">
        <f>IF(respose!M26=symbols!$A$3,symbols!$B$3,IF(respose!M26=symbols!$A$4,symbols!$B$4,IF(respose!M26=symbols!$A$5,symbols!$B$5,IF(respose!M26=symbols!$A$6,symbols!$B$6))))</f>
        <v>1</v>
      </c>
      <c r="Q26">
        <f>IF(ISNUMBER(SEARCH("Easier access",respose!N26)),1,0)</f>
        <v>1</v>
      </c>
      <c r="R26">
        <f>IF(ISNUMBER(SEARCH("credit",respose!N26)),1,0)</f>
        <v>1</v>
      </c>
      <c r="S26">
        <f>IF(ISNUMBER(SEARCH("secure",respose!N26)),1,0)</f>
        <v>1</v>
      </c>
      <c r="T26">
        <f>IF(ISNUMBER(SEARCH("history",respose!N26)),1,0)</f>
        <v>1</v>
      </c>
      <c r="U26">
        <f>IF(ISNUMBER(SEARCH("Simple",respose!O26)),1,0)</f>
        <v>1</v>
      </c>
      <c r="V26">
        <f>IF(ISNUMBER(SEARCH("third",respose!O26)),1,0)</f>
        <v>1</v>
      </c>
      <c r="W26">
        <f>IF(ISNUMBER(SEARCH("Faster",respose!O26)),1,0)</f>
        <v>1</v>
      </c>
      <c r="X26">
        <f>IF(ISNUMBER(SEARCH("biometrics",respose!O26)),1,0)</f>
        <v>1</v>
      </c>
      <c r="Y26" s="10">
        <f>IF(respose!P26=symbols!$A$14,symbols!$B$14,IF(respose!P26=symbols!$A$12,symbols!$B$12,IF(respose!P26=symbols!$A$13,symbols!$B$13,IF(respose!P26=symbols!$A$11,symbols!$B$11))))</f>
        <v>3</v>
      </c>
      <c r="Z26" s="10">
        <f>IF(respose!Q26=symbols!$A$14,symbols!$B$14,IF(respose!Q26=symbols!$A$12,symbols!$B$12,IF(respose!Q26=symbols!$A$13,symbols!$B$13,IF(respose!Q26=symbols!$A$11,symbols!$B$11))))</f>
        <v>3</v>
      </c>
      <c r="AA26" s="10">
        <f>IF(respose!R26=symbols!$A$14,symbols!$B$14,IF(respose!R26=symbols!$A$12,symbols!$B$12,IF(respose!R26=symbols!$A$13,symbols!$B$13,IF(respose!R26=symbols!$A$11,symbols!$B$11))))</f>
        <v>1</v>
      </c>
      <c r="AB26" s="10">
        <f>IF(respose!S26=symbols!$A$14,symbols!$B$14,IF(respose!S26=symbols!$A$12,symbols!$B$12,IF(respose!S26=symbols!$A$13,symbols!$B$13,IF(respose!S26=symbols!$A$11,symbols!$B$11))))</f>
        <v>3</v>
      </c>
      <c r="AC26" s="10">
        <f>IF(respose!T26=symbols!$A$14,symbols!$B$14,IF(respose!T26=symbols!$A$12,symbols!$B$12,IF(respose!T26=symbols!$A$13,symbols!$B$13,IF(respose!T26=symbols!$A$11,symbols!$B$11))))</f>
        <v>1</v>
      </c>
      <c r="AD26" s="10">
        <f>IF(respose!U26=symbols!$A$14,symbols!$B$14,IF(respose!U26=symbols!$A$12,symbols!$B$12,IF(respose!U26=symbols!$A$13,symbols!$B$13,IF(respose!U26=symbols!$A$11,symbols!$B$11))))</f>
        <v>1</v>
      </c>
      <c r="AE26" s="10">
        <f>IF(respose!V26=symbols!$A$14,symbols!$B$14,IF(respose!V26=symbols!$A$12,symbols!$B$12,IF(respose!V26=symbols!$A$13,symbols!$B$13,IF(respose!V26=symbols!$A$11,symbols!$B$11))))</f>
        <v>3</v>
      </c>
      <c r="AF26" s="10">
        <f>IF(respose!W26=symbols!$A$14,symbols!$B$14,IF(respose!W26=symbols!$A$12,symbols!$B$12,IF(respose!W26=symbols!$A$13,symbols!$B$13,IF(respose!W26=symbols!$A$11,symbols!$B$11))))</f>
        <v>3</v>
      </c>
      <c r="AG26" s="10">
        <f>IF(respose!X26=symbols!$A$14,symbols!$B$14,IF(respose!X26=symbols!$A$12,symbols!$B$12,IF(respose!X26=symbols!$A$13,symbols!$B$13,IF(respose!X26=symbols!$A$11,symbols!$B$11))))</f>
        <v>3</v>
      </c>
      <c r="AH26" s="10">
        <f>IF(respose!Y26=symbols!$A$16,symbols!$B$16,symbols!$B$17)</f>
        <v>1</v>
      </c>
    </row>
    <row r="27" spans="1:34">
      <c r="A27">
        <v>26</v>
      </c>
      <c r="B27" s="10" t="str">
        <f>respose!B27</f>
        <v>Female</v>
      </c>
      <c r="C27" s="10" t="str">
        <f>respose!C27</f>
        <v>20-30</v>
      </c>
      <c r="D27" s="10" t="str">
        <f>respose!D27</f>
        <v>Colombo</v>
      </c>
      <c r="E27" s="10" t="str">
        <f>respose!E27</f>
        <v>full-time</v>
      </c>
      <c r="F27" s="10" t="str">
        <f>respose!F27</f>
        <v>Post Graduate Degree</v>
      </c>
      <c r="G27" s="10" t="str">
        <f>respose!G27</f>
        <v>Single</v>
      </c>
      <c r="H27" s="10" t="str">
        <f>respose!H27</f>
        <v>none</v>
      </c>
      <c r="I27" s="10" t="str">
        <f>respose!I27</f>
        <v>50,000 - 100,000</v>
      </c>
      <c r="J27">
        <f>IF(ISNUMBER(SEARCH("Mobile",respose!J27)),1,0)</f>
        <v>1</v>
      </c>
      <c r="K27">
        <f>IF(ISNUMBER(SEARCH("Internet banking through websites",respose!J27)),1,0)</f>
        <v>1</v>
      </c>
      <c r="L27">
        <f>IF(ISNUMBER(SEARCH("Text",respose!J27)),1,0)</f>
        <v>0</v>
      </c>
      <c r="M27">
        <f>IF(ISNUMBER(SEARCH("Visit",respose!J27)),1,0)</f>
        <v>0</v>
      </c>
      <c r="N27" s="10" t="str">
        <f>respose!K27</f>
        <v>3 or more</v>
      </c>
      <c r="O27" s="10">
        <f>IF(respose!L27=symbols!$A$3,symbols!$B$3,IF(respose!L27=symbols!$A$4,symbols!$B$4,IF(respose!L27=symbols!$A$5,symbols!$B$5,IF(respose!L27=symbols!$A$6,symbols!$B$6))))</f>
        <v>2</v>
      </c>
      <c r="P27" s="10">
        <f>IF(respose!M27=symbols!$A$3,symbols!$B$3,IF(respose!M27=symbols!$A$4,symbols!$B$4,IF(respose!M27=symbols!$A$5,symbols!$B$5,IF(respose!M27=symbols!$A$6,symbols!$B$6))))</f>
        <v>1</v>
      </c>
      <c r="Q27">
        <f>IF(ISNUMBER(SEARCH("Easier access",respose!N27)),1,0)</f>
        <v>1</v>
      </c>
      <c r="R27">
        <f>IF(ISNUMBER(SEARCH("credit",respose!N27)),1,0)</f>
        <v>1</v>
      </c>
      <c r="S27">
        <f>IF(ISNUMBER(SEARCH("secure",respose!N27)),1,0)</f>
        <v>1</v>
      </c>
      <c r="T27">
        <f>IF(ISNUMBER(SEARCH("history",respose!N27)),1,0)</f>
        <v>1</v>
      </c>
      <c r="U27">
        <f>IF(ISNUMBER(SEARCH("Simple",respose!O27)),1,0)</f>
        <v>1</v>
      </c>
      <c r="V27">
        <f>IF(ISNUMBER(SEARCH("third",respose!O27)),1,0)</f>
        <v>1</v>
      </c>
      <c r="W27">
        <f>IF(ISNUMBER(SEARCH("Faster",respose!O27)),1,0)</f>
        <v>1</v>
      </c>
      <c r="X27">
        <f>IF(ISNUMBER(SEARCH("biometrics",respose!O27)),1,0)</f>
        <v>1</v>
      </c>
      <c r="Y27" s="10">
        <f>IF(respose!P27=symbols!$A$14,symbols!$B$14,IF(respose!P27=symbols!$A$12,symbols!$B$12,IF(respose!P27=symbols!$A$13,symbols!$B$13,IF(respose!P27=symbols!$A$11,symbols!$B$11))))</f>
        <v>3</v>
      </c>
      <c r="Z27" s="10">
        <f>IF(respose!Q27=symbols!$A$14,symbols!$B$14,IF(respose!Q27=symbols!$A$12,symbols!$B$12,IF(respose!Q27=symbols!$A$13,symbols!$B$13,IF(respose!Q27=symbols!$A$11,symbols!$B$11))))</f>
        <v>3</v>
      </c>
      <c r="AA27" s="10">
        <f>IF(respose!R27=symbols!$A$14,symbols!$B$14,IF(respose!R27=symbols!$A$12,symbols!$B$12,IF(respose!R27=symbols!$A$13,symbols!$B$13,IF(respose!R27=symbols!$A$11,symbols!$B$11))))</f>
        <v>3</v>
      </c>
      <c r="AB27" s="10">
        <f>IF(respose!S27=symbols!$A$14,symbols!$B$14,IF(respose!S27=symbols!$A$12,symbols!$B$12,IF(respose!S27=symbols!$A$13,symbols!$B$13,IF(respose!S27=symbols!$A$11,symbols!$B$11))))</f>
        <v>3</v>
      </c>
      <c r="AC27" s="10">
        <f>IF(respose!T27=symbols!$A$14,symbols!$B$14,IF(respose!T27=symbols!$A$12,symbols!$B$12,IF(respose!T27=symbols!$A$13,symbols!$B$13,IF(respose!T27=symbols!$A$11,symbols!$B$11))))</f>
        <v>3</v>
      </c>
      <c r="AD27" s="10">
        <f>IF(respose!U27=symbols!$A$14,symbols!$B$14,IF(respose!U27=symbols!$A$12,symbols!$B$12,IF(respose!U27=symbols!$A$13,symbols!$B$13,IF(respose!U27=symbols!$A$11,symbols!$B$11))))</f>
        <v>3</v>
      </c>
      <c r="AE27" s="10">
        <f>IF(respose!V27=symbols!$A$14,symbols!$B$14,IF(respose!V27=symbols!$A$12,symbols!$B$12,IF(respose!V27=symbols!$A$13,symbols!$B$13,IF(respose!V27=symbols!$A$11,symbols!$B$11))))</f>
        <v>3</v>
      </c>
      <c r="AF27" s="10">
        <f>IF(respose!W27=symbols!$A$14,symbols!$B$14,IF(respose!W27=symbols!$A$12,symbols!$B$12,IF(respose!W27=symbols!$A$13,symbols!$B$13,IF(respose!W27=symbols!$A$11,symbols!$B$11))))</f>
        <v>3</v>
      </c>
      <c r="AG27" s="10">
        <f>IF(respose!X27=symbols!$A$14,symbols!$B$14,IF(respose!X27=symbols!$A$12,symbols!$B$12,IF(respose!X27=symbols!$A$13,symbols!$B$13,IF(respose!X27=symbols!$A$11,symbols!$B$11))))</f>
        <v>3</v>
      </c>
      <c r="AH27" s="10">
        <f>IF(respose!Y27=symbols!$A$16,symbols!$B$16,symbols!$B$17)</f>
        <v>0</v>
      </c>
    </row>
    <row r="28" spans="1:34">
      <c r="A28">
        <v>27</v>
      </c>
      <c r="B28" s="10" t="str">
        <f>respose!B28</f>
        <v>Male</v>
      </c>
      <c r="C28" s="10" t="str">
        <f>respose!C28</f>
        <v>20-30</v>
      </c>
      <c r="D28" s="10" t="str">
        <f>respose!D28</f>
        <v>Colombo</v>
      </c>
      <c r="E28" s="10" t="str">
        <f>respose!E28</f>
        <v>full-time</v>
      </c>
      <c r="F28" s="10" t="str">
        <f>respose!F28</f>
        <v>Bachelor's Degree</v>
      </c>
      <c r="G28" s="10" t="str">
        <f>respose!G28</f>
        <v>Single</v>
      </c>
      <c r="H28" s="10" t="str">
        <f>respose!H28</f>
        <v>none</v>
      </c>
      <c r="I28" s="10" t="str">
        <f>respose!I28</f>
        <v>50,000 - 100,000</v>
      </c>
      <c r="J28">
        <f>IF(ISNUMBER(SEARCH("Mobile",respose!J28)),1,0)</f>
        <v>1</v>
      </c>
      <c r="K28">
        <f>IF(ISNUMBER(SEARCH("Internet banking through websites",respose!J28)),1,0)</f>
        <v>0</v>
      </c>
      <c r="L28">
        <f>IF(ISNUMBER(SEARCH("Text",respose!J28)),1,0)</f>
        <v>0</v>
      </c>
      <c r="M28">
        <f>IF(ISNUMBER(SEARCH("Visit",respose!J28)),1,0)</f>
        <v>0</v>
      </c>
      <c r="N28" s="10" t="str">
        <f>respose!K28</f>
        <v>3 or more</v>
      </c>
      <c r="O28" s="10">
        <f>IF(respose!L28=symbols!$A$3,symbols!$B$3,IF(respose!L28=symbols!$A$4,symbols!$B$4,IF(respose!L28=symbols!$A$5,symbols!$B$5,IF(respose!L28=symbols!$A$6,symbols!$B$6))))</f>
        <v>3</v>
      </c>
      <c r="P28" s="10">
        <f>IF(respose!M28=symbols!$A$3,symbols!$B$3,IF(respose!M28=symbols!$A$4,symbols!$B$4,IF(respose!M28=symbols!$A$5,symbols!$B$5,IF(respose!M28=symbols!$A$6,symbols!$B$6))))</f>
        <v>1</v>
      </c>
      <c r="Q28">
        <f>IF(ISNUMBER(SEARCH("Easier access",respose!N28)),1,0)</f>
        <v>0</v>
      </c>
      <c r="R28">
        <f>IF(ISNUMBER(SEARCH("credit",respose!N28)),1,0)</f>
        <v>1</v>
      </c>
      <c r="S28">
        <f>IF(ISNUMBER(SEARCH("secure",respose!N28)),1,0)</f>
        <v>0</v>
      </c>
      <c r="T28">
        <f>IF(ISNUMBER(SEARCH("history",respose!N28)),1,0)</f>
        <v>0</v>
      </c>
      <c r="U28">
        <f>IF(ISNUMBER(SEARCH("Simple",respose!O28)),1,0)</f>
        <v>0</v>
      </c>
      <c r="V28">
        <f>IF(ISNUMBER(SEARCH("third",respose!O28)),1,0)</f>
        <v>0</v>
      </c>
      <c r="W28">
        <f>IF(ISNUMBER(SEARCH("Faster",respose!O28)),1,0)</f>
        <v>1</v>
      </c>
      <c r="X28">
        <f>IF(ISNUMBER(SEARCH("biometrics",respose!O28)),1,0)</f>
        <v>0</v>
      </c>
      <c r="Y28" s="10">
        <f>IF(respose!P28=symbols!$A$14,symbols!$B$14,IF(respose!P28=symbols!$A$12,symbols!$B$12,IF(respose!P28=symbols!$A$13,symbols!$B$13,IF(respose!P28=symbols!$A$11,symbols!$B$11))))</f>
        <v>3</v>
      </c>
      <c r="Z28" s="10">
        <f>IF(respose!Q28=symbols!$A$14,symbols!$B$14,IF(respose!Q28=symbols!$A$12,symbols!$B$12,IF(respose!Q28=symbols!$A$13,symbols!$B$13,IF(respose!Q28=symbols!$A$11,symbols!$B$11))))</f>
        <v>2</v>
      </c>
      <c r="AA28" s="10">
        <f>IF(respose!R28=symbols!$A$14,symbols!$B$14,IF(respose!R28=symbols!$A$12,symbols!$B$12,IF(respose!R28=symbols!$A$13,symbols!$B$13,IF(respose!R28=symbols!$A$11,symbols!$B$11))))</f>
        <v>3</v>
      </c>
      <c r="AB28" s="10">
        <f>IF(respose!S28=symbols!$A$14,symbols!$B$14,IF(respose!S28=symbols!$A$12,symbols!$B$12,IF(respose!S28=symbols!$A$13,symbols!$B$13,IF(respose!S28=symbols!$A$11,symbols!$B$11))))</f>
        <v>2</v>
      </c>
      <c r="AC28" s="10">
        <f>IF(respose!T28=symbols!$A$14,symbols!$B$14,IF(respose!T28=symbols!$A$12,symbols!$B$12,IF(respose!T28=symbols!$A$13,symbols!$B$13,IF(respose!T28=symbols!$A$11,symbols!$B$11))))</f>
        <v>2</v>
      </c>
      <c r="AD28" s="10">
        <f>IF(respose!U28=symbols!$A$14,symbols!$B$14,IF(respose!U28=symbols!$A$12,symbols!$B$12,IF(respose!U28=symbols!$A$13,symbols!$B$13,IF(respose!U28=symbols!$A$11,symbols!$B$11))))</f>
        <v>1</v>
      </c>
      <c r="AE28" s="10">
        <f>IF(respose!V28=symbols!$A$14,symbols!$B$14,IF(respose!V28=symbols!$A$12,symbols!$B$12,IF(respose!V28=symbols!$A$13,symbols!$B$13,IF(respose!V28=symbols!$A$11,symbols!$B$11))))</f>
        <v>3</v>
      </c>
      <c r="AF28" s="10">
        <f>IF(respose!W28=symbols!$A$14,symbols!$B$14,IF(respose!W28=symbols!$A$12,symbols!$B$12,IF(respose!W28=symbols!$A$13,symbols!$B$13,IF(respose!W28=symbols!$A$11,symbols!$B$11))))</f>
        <v>1</v>
      </c>
      <c r="AG28" s="10">
        <f>IF(respose!X28=symbols!$A$14,symbols!$B$14,IF(respose!X28=symbols!$A$12,symbols!$B$12,IF(respose!X28=symbols!$A$13,symbols!$B$13,IF(respose!X28=symbols!$A$11,symbols!$B$11))))</f>
        <v>1</v>
      </c>
      <c r="AH28" s="10">
        <f>IF(respose!Y28=symbols!$A$16,symbols!$B$16,symbols!$B$17)</f>
        <v>1</v>
      </c>
    </row>
    <row r="29" spans="1:34">
      <c r="A29">
        <v>28</v>
      </c>
      <c r="B29" s="10" t="str">
        <f>respose!B29</f>
        <v>Female</v>
      </c>
      <c r="C29" s="10" t="str">
        <f>respose!C29</f>
        <v>20-30</v>
      </c>
      <c r="D29" s="10" t="str">
        <f>respose!D29</f>
        <v>Gampaha</v>
      </c>
      <c r="E29" s="10" t="str">
        <f>respose!E29</f>
        <v>full-time</v>
      </c>
      <c r="F29" s="10" t="str">
        <f>respose!F29</f>
        <v>Post Graduate Degree</v>
      </c>
      <c r="G29" s="10" t="str">
        <f>respose!G29</f>
        <v>Single</v>
      </c>
      <c r="H29" s="10" t="str">
        <f>respose!H29</f>
        <v>none</v>
      </c>
      <c r="I29" s="10" t="str">
        <f>respose!I29</f>
        <v>100,000 - 200,000</v>
      </c>
      <c r="J29">
        <f>IF(ISNUMBER(SEARCH("Mobile",respose!J29)),1,0)</f>
        <v>1</v>
      </c>
      <c r="K29">
        <f>IF(ISNUMBER(SEARCH("Internet banking through websites",respose!J29)),1,0)</f>
        <v>1</v>
      </c>
      <c r="L29">
        <f>IF(ISNUMBER(SEARCH("Text",respose!J29)),1,0)</f>
        <v>1</v>
      </c>
      <c r="M29">
        <f>IF(ISNUMBER(SEARCH("Visit",respose!J29)),1,0)</f>
        <v>0</v>
      </c>
      <c r="N29" s="10">
        <f>respose!K29</f>
        <v>1</v>
      </c>
      <c r="O29" s="10">
        <f>IF(respose!L29=symbols!$A$3,symbols!$B$3,IF(respose!L29=symbols!$A$4,symbols!$B$4,IF(respose!L29=symbols!$A$5,symbols!$B$5,IF(respose!L29=symbols!$A$6,symbols!$B$6))))</f>
        <v>3</v>
      </c>
      <c r="P29" s="10">
        <f>IF(respose!M29=symbols!$A$3,symbols!$B$3,IF(respose!M29=symbols!$A$4,symbols!$B$4,IF(respose!M29=symbols!$A$5,symbols!$B$5,IF(respose!M29=symbols!$A$6,symbols!$B$6))))</f>
        <v>1</v>
      </c>
      <c r="Q29">
        <f>IF(ISNUMBER(SEARCH("Easier access",respose!N29)),1,0)</f>
        <v>1</v>
      </c>
      <c r="R29">
        <f>IF(ISNUMBER(SEARCH("credit",respose!N29)),1,0)</f>
        <v>1</v>
      </c>
      <c r="S29">
        <f>IF(ISNUMBER(SEARCH("secure",respose!N29)),1,0)</f>
        <v>1</v>
      </c>
      <c r="T29">
        <f>IF(ISNUMBER(SEARCH("history",respose!N29)),1,0)</f>
        <v>1</v>
      </c>
      <c r="U29">
        <f>IF(ISNUMBER(SEARCH("Simple",respose!O29)),1,0)</f>
        <v>1</v>
      </c>
      <c r="V29">
        <f>IF(ISNUMBER(SEARCH("third",respose!O29)),1,0)</f>
        <v>1</v>
      </c>
      <c r="W29">
        <f>IF(ISNUMBER(SEARCH("Faster",respose!O29)),1,0)</f>
        <v>1</v>
      </c>
      <c r="X29">
        <f>IF(ISNUMBER(SEARCH("biometrics",respose!O29)),1,0)</f>
        <v>1</v>
      </c>
      <c r="Y29" s="10">
        <f>IF(respose!P29=symbols!$A$14,symbols!$B$14,IF(respose!P29=symbols!$A$12,symbols!$B$12,IF(respose!P29=symbols!$A$13,symbols!$B$13,IF(respose!P29=symbols!$A$11,symbols!$B$11))))</f>
        <v>1</v>
      </c>
      <c r="Z29" s="10">
        <f>IF(respose!Q29=symbols!$A$14,symbols!$B$14,IF(respose!Q29=symbols!$A$12,symbols!$B$12,IF(respose!Q29=symbols!$A$13,symbols!$B$13,IF(respose!Q29=symbols!$A$11,symbols!$B$11))))</f>
        <v>1</v>
      </c>
      <c r="AA29" s="10">
        <f>IF(respose!R29=symbols!$A$14,symbols!$B$14,IF(respose!R29=symbols!$A$12,symbols!$B$12,IF(respose!R29=symbols!$A$13,symbols!$B$13,IF(respose!R29=symbols!$A$11,symbols!$B$11))))</f>
        <v>2</v>
      </c>
      <c r="AB29" s="10">
        <f>IF(respose!S29=symbols!$A$14,symbols!$B$14,IF(respose!S29=symbols!$A$12,symbols!$B$12,IF(respose!S29=symbols!$A$13,symbols!$B$13,IF(respose!S29=symbols!$A$11,symbols!$B$11))))</f>
        <v>2</v>
      </c>
      <c r="AC29" s="10">
        <f>IF(respose!T29=symbols!$A$14,symbols!$B$14,IF(respose!T29=symbols!$A$12,symbols!$B$12,IF(respose!T29=symbols!$A$13,symbols!$B$13,IF(respose!T29=symbols!$A$11,symbols!$B$11))))</f>
        <v>1</v>
      </c>
      <c r="AD29" s="10">
        <f>IF(respose!U29=symbols!$A$14,symbols!$B$14,IF(respose!U29=symbols!$A$12,symbols!$B$12,IF(respose!U29=symbols!$A$13,symbols!$B$13,IF(respose!U29=symbols!$A$11,symbols!$B$11))))</f>
        <v>1</v>
      </c>
      <c r="AE29" s="10">
        <f>IF(respose!V29=symbols!$A$14,symbols!$B$14,IF(respose!V29=symbols!$A$12,symbols!$B$12,IF(respose!V29=symbols!$A$13,symbols!$B$13,IF(respose!V29=symbols!$A$11,symbols!$B$11))))</f>
        <v>1</v>
      </c>
      <c r="AF29" s="10">
        <f>IF(respose!W29=symbols!$A$14,symbols!$B$14,IF(respose!W29=symbols!$A$12,symbols!$B$12,IF(respose!W29=symbols!$A$13,symbols!$B$13,IF(respose!W29=symbols!$A$11,symbols!$B$11))))</f>
        <v>1</v>
      </c>
      <c r="AG29" s="10">
        <f>IF(respose!X29=symbols!$A$14,symbols!$B$14,IF(respose!X29=symbols!$A$12,symbols!$B$12,IF(respose!X29=symbols!$A$13,symbols!$B$13,IF(respose!X29=symbols!$A$11,symbols!$B$11))))</f>
        <v>1</v>
      </c>
      <c r="AH29" s="10">
        <f>IF(respose!Y29=symbols!$A$16,symbols!$B$16,symbols!$B$17)</f>
        <v>0</v>
      </c>
    </row>
    <row r="30" spans="1:34">
      <c r="A30">
        <v>29</v>
      </c>
      <c r="B30" s="10" t="str">
        <f>respose!B30</f>
        <v>Female</v>
      </c>
      <c r="C30" s="10" t="str">
        <f>respose!C30</f>
        <v>20-30</v>
      </c>
      <c r="D30" s="10" t="str">
        <f>respose!D30</f>
        <v>Kaluthara</v>
      </c>
      <c r="E30" s="10" t="str">
        <f>respose!E30</f>
        <v>full-time</v>
      </c>
      <c r="F30" s="10" t="str">
        <f>respose!F30</f>
        <v>Bachelor's Degree</v>
      </c>
      <c r="G30" s="10" t="str">
        <f>respose!G30</f>
        <v>Single</v>
      </c>
      <c r="H30" s="10" t="str">
        <f>respose!H30</f>
        <v>none</v>
      </c>
      <c r="I30" s="10" t="str">
        <f>respose!I30</f>
        <v>200,000 - 300,000</v>
      </c>
      <c r="J30">
        <f>IF(ISNUMBER(SEARCH("Mobile",respose!J30)),1,0)</f>
        <v>1</v>
      </c>
      <c r="K30">
        <f>IF(ISNUMBER(SEARCH("Internet banking through websites",respose!J30)),1,0)</f>
        <v>1</v>
      </c>
      <c r="L30">
        <f>IF(ISNUMBER(SEARCH("Text",respose!J30)),1,0)</f>
        <v>0</v>
      </c>
      <c r="M30">
        <f>IF(ISNUMBER(SEARCH("Visit",respose!J30)),1,0)</f>
        <v>0</v>
      </c>
      <c r="N30" s="10" t="str">
        <f>respose!K30</f>
        <v>3 or more</v>
      </c>
      <c r="O30" s="10">
        <f>IF(respose!L30=symbols!$A$3,symbols!$B$3,IF(respose!L30=symbols!$A$4,symbols!$B$4,IF(respose!L30=symbols!$A$5,symbols!$B$5,IF(respose!L30=symbols!$A$6,symbols!$B$6))))</f>
        <v>3</v>
      </c>
      <c r="P30" s="10">
        <f>IF(respose!M30=symbols!$A$3,symbols!$B$3,IF(respose!M30=symbols!$A$4,symbols!$B$4,IF(respose!M30=symbols!$A$5,symbols!$B$5,IF(respose!M30=symbols!$A$6,symbols!$B$6))))</f>
        <v>1</v>
      </c>
      <c r="Q30">
        <f>IF(ISNUMBER(SEARCH("Easier access",respose!N30)),1,0)</f>
        <v>1</v>
      </c>
      <c r="R30">
        <f>IF(ISNUMBER(SEARCH("credit",respose!N30)),1,0)</f>
        <v>1</v>
      </c>
      <c r="S30">
        <f>IF(ISNUMBER(SEARCH("secure",respose!N30)),1,0)</f>
        <v>1</v>
      </c>
      <c r="T30">
        <f>IF(ISNUMBER(SEARCH("history",respose!N30)),1,0)</f>
        <v>1</v>
      </c>
      <c r="U30">
        <f>IF(ISNUMBER(SEARCH("Simple",respose!O30)),1,0)</f>
        <v>1</v>
      </c>
      <c r="V30">
        <f>IF(ISNUMBER(SEARCH("third",respose!O30)),1,0)</f>
        <v>1</v>
      </c>
      <c r="W30">
        <f>IF(ISNUMBER(SEARCH("Faster",respose!O30)),1,0)</f>
        <v>0</v>
      </c>
      <c r="X30">
        <f>IF(ISNUMBER(SEARCH("biometrics",respose!O30)),1,0)</f>
        <v>1</v>
      </c>
      <c r="Y30" s="10">
        <f>IF(respose!P30=symbols!$A$14,symbols!$B$14,IF(respose!P30=symbols!$A$12,symbols!$B$12,IF(respose!P30=symbols!$A$13,symbols!$B$13,IF(respose!P30=symbols!$A$11,symbols!$B$11))))</f>
        <v>3</v>
      </c>
      <c r="Z30" s="10">
        <f>IF(respose!Q30=symbols!$A$14,symbols!$B$14,IF(respose!Q30=symbols!$A$12,symbols!$B$12,IF(respose!Q30=symbols!$A$13,symbols!$B$13,IF(respose!Q30=symbols!$A$11,symbols!$B$11))))</f>
        <v>1</v>
      </c>
      <c r="AA30" s="10">
        <f>IF(respose!R30=symbols!$A$14,symbols!$B$14,IF(respose!R30=symbols!$A$12,symbols!$B$12,IF(respose!R30=symbols!$A$13,symbols!$B$13,IF(respose!R30=symbols!$A$11,symbols!$B$11))))</f>
        <v>2</v>
      </c>
      <c r="AB30" s="10">
        <f>IF(respose!S30=symbols!$A$14,symbols!$B$14,IF(respose!S30=symbols!$A$12,symbols!$B$12,IF(respose!S30=symbols!$A$13,symbols!$B$13,IF(respose!S30=symbols!$A$11,symbols!$B$11))))</f>
        <v>2</v>
      </c>
      <c r="AC30" s="10">
        <f>IF(respose!T30=symbols!$A$14,symbols!$B$14,IF(respose!T30=symbols!$A$12,symbols!$B$12,IF(respose!T30=symbols!$A$13,symbols!$B$13,IF(respose!T30=symbols!$A$11,symbols!$B$11))))</f>
        <v>2</v>
      </c>
      <c r="AD30" s="10">
        <f>IF(respose!U30=symbols!$A$14,symbols!$B$14,IF(respose!U30=symbols!$A$12,symbols!$B$12,IF(respose!U30=symbols!$A$13,symbols!$B$13,IF(respose!U30=symbols!$A$11,symbols!$B$11))))</f>
        <v>1</v>
      </c>
      <c r="AE30" s="10">
        <f>IF(respose!V30=symbols!$A$14,symbols!$B$14,IF(respose!V30=symbols!$A$12,symbols!$B$12,IF(respose!V30=symbols!$A$13,symbols!$B$13,IF(respose!V30=symbols!$A$11,symbols!$B$11))))</f>
        <v>3</v>
      </c>
      <c r="AF30" s="10">
        <f>IF(respose!W30=symbols!$A$14,symbols!$B$14,IF(respose!W30=symbols!$A$12,symbols!$B$12,IF(respose!W30=symbols!$A$13,symbols!$B$13,IF(respose!W30=symbols!$A$11,symbols!$B$11))))</f>
        <v>2</v>
      </c>
      <c r="AG30" s="10">
        <f>IF(respose!X30=symbols!$A$14,symbols!$B$14,IF(respose!X30=symbols!$A$12,symbols!$B$12,IF(respose!X30=symbols!$A$13,symbols!$B$13,IF(respose!X30=symbols!$A$11,symbols!$B$11))))</f>
        <v>1</v>
      </c>
      <c r="AH30" s="10">
        <f>IF(respose!Y30=symbols!$A$16,symbols!$B$16,symbols!$B$17)</f>
        <v>1</v>
      </c>
    </row>
    <row r="31" spans="1:34">
      <c r="A31">
        <v>30</v>
      </c>
      <c r="B31" s="10" t="str">
        <f>respose!B31</f>
        <v>Male</v>
      </c>
      <c r="C31" s="10" t="str">
        <f>respose!C31</f>
        <v>20-30</v>
      </c>
      <c r="D31" s="10" t="str">
        <f>respose!D31</f>
        <v>Colombo</v>
      </c>
      <c r="E31" s="10" t="str">
        <f>respose!E31</f>
        <v>full-time</v>
      </c>
      <c r="F31" s="10" t="str">
        <f>respose!F31</f>
        <v>Bachelor's Degree</v>
      </c>
      <c r="G31" s="10" t="str">
        <f>respose!G31</f>
        <v>Single</v>
      </c>
      <c r="H31" s="10" t="str">
        <f>respose!H31</f>
        <v>none</v>
      </c>
      <c r="I31" s="10" t="str">
        <f>respose!I31</f>
        <v>100,000 - 200,000</v>
      </c>
      <c r="J31">
        <f>IF(ISNUMBER(SEARCH("Mobile",respose!J31)),1,0)</f>
        <v>1</v>
      </c>
      <c r="K31">
        <f>IF(ISNUMBER(SEARCH("Internet banking through websites",respose!J31)),1,0)</f>
        <v>0</v>
      </c>
      <c r="L31">
        <f>IF(ISNUMBER(SEARCH("Text",respose!J31)),1,0)</f>
        <v>0</v>
      </c>
      <c r="M31">
        <f>IF(ISNUMBER(SEARCH("Visit",respose!J31)),1,0)</f>
        <v>0</v>
      </c>
      <c r="N31" s="10">
        <f>respose!K31</f>
        <v>1</v>
      </c>
      <c r="O31" s="10">
        <f>IF(respose!L31=symbols!$A$3,symbols!$B$3,IF(respose!L31=symbols!$A$4,symbols!$B$4,IF(respose!L31=symbols!$A$5,symbols!$B$5,IF(respose!L31=symbols!$A$6,symbols!$B$6))))</f>
        <v>3</v>
      </c>
      <c r="P31" s="10">
        <f>IF(respose!M31=symbols!$A$3,symbols!$B$3,IF(respose!M31=symbols!$A$4,symbols!$B$4,IF(respose!M31=symbols!$A$5,symbols!$B$5,IF(respose!M31=symbols!$A$6,symbols!$B$6))))</f>
        <v>0</v>
      </c>
      <c r="Q31">
        <f>IF(ISNUMBER(SEARCH("Easier access",respose!N31)),1,0)</f>
        <v>1</v>
      </c>
      <c r="R31">
        <f>IF(ISNUMBER(SEARCH("credit",respose!N31)),1,0)</f>
        <v>1</v>
      </c>
      <c r="S31">
        <f>IF(ISNUMBER(SEARCH("secure",respose!N31)),1,0)</f>
        <v>0</v>
      </c>
      <c r="T31">
        <f>IF(ISNUMBER(SEARCH("history",respose!N31)),1,0)</f>
        <v>0</v>
      </c>
      <c r="U31">
        <f>IF(ISNUMBER(SEARCH("Simple",respose!O31)),1,0)</f>
        <v>1</v>
      </c>
      <c r="V31">
        <f>IF(ISNUMBER(SEARCH("third",respose!O31)),1,0)</f>
        <v>1</v>
      </c>
      <c r="W31">
        <f>IF(ISNUMBER(SEARCH("Faster",respose!O31)),1,0)</f>
        <v>0</v>
      </c>
      <c r="X31">
        <f>IF(ISNUMBER(SEARCH("biometrics",respose!O31)),1,0)</f>
        <v>0</v>
      </c>
      <c r="Y31" s="10">
        <f>IF(respose!P31=symbols!$A$14,symbols!$B$14,IF(respose!P31=symbols!$A$12,symbols!$B$12,IF(respose!P31=symbols!$A$13,symbols!$B$13,IF(respose!P31=symbols!$A$11,symbols!$B$11))))</f>
        <v>2</v>
      </c>
      <c r="Z31" s="10">
        <f>IF(respose!Q31=symbols!$A$14,symbols!$B$14,IF(respose!Q31=symbols!$A$12,symbols!$B$12,IF(respose!Q31=symbols!$A$13,symbols!$B$13,IF(respose!Q31=symbols!$A$11,symbols!$B$11))))</f>
        <v>2</v>
      </c>
      <c r="AA31" s="10">
        <f>IF(respose!R31=symbols!$A$14,symbols!$B$14,IF(respose!R31=symbols!$A$12,symbols!$B$12,IF(respose!R31=symbols!$A$13,symbols!$B$13,IF(respose!R31=symbols!$A$11,symbols!$B$11))))</f>
        <v>2</v>
      </c>
      <c r="AB31" s="10">
        <f>IF(respose!S31=symbols!$A$14,symbols!$B$14,IF(respose!S31=symbols!$A$12,symbols!$B$12,IF(respose!S31=symbols!$A$13,symbols!$B$13,IF(respose!S31=symbols!$A$11,symbols!$B$11))))</f>
        <v>2</v>
      </c>
      <c r="AC31" s="10">
        <f>IF(respose!T31=symbols!$A$14,symbols!$B$14,IF(respose!T31=symbols!$A$12,symbols!$B$12,IF(respose!T31=symbols!$A$13,symbols!$B$13,IF(respose!T31=symbols!$A$11,symbols!$B$11))))</f>
        <v>2</v>
      </c>
      <c r="AD31" s="10">
        <f>IF(respose!U31=symbols!$A$14,symbols!$B$14,IF(respose!U31=symbols!$A$12,symbols!$B$12,IF(respose!U31=symbols!$A$13,symbols!$B$13,IF(respose!U31=symbols!$A$11,symbols!$B$11))))</f>
        <v>2</v>
      </c>
      <c r="AE31" s="10">
        <f>IF(respose!V31=symbols!$A$14,symbols!$B$14,IF(respose!V31=symbols!$A$12,symbols!$B$12,IF(respose!V31=symbols!$A$13,symbols!$B$13,IF(respose!V31=symbols!$A$11,symbols!$B$11))))</f>
        <v>2</v>
      </c>
      <c r="AF31" s="10">
        <f>IF(respose!W31=symbols!$A$14,symbols!$B$14,IF(respose!W31=symbols!$A$12,symbols!$B$12,IF(respose!W31=symbols!$A$13,symbols!$B$13,IF(respose!W31=symbols!$A$11,symbols!$B$11))))</f>
        <v>2</v>
      </c>
      <c r="AG31" s="10">
        <f>IF(respose!X31=symbols!$A$14,symbols!$B$14,IF(respose!X31=symbols!$A$12,symbols!$B$12,IF(respose!X31=symbols!$A$13,symbols!$B$13,IF(respose!X31=symbols!$A$11,symbols!$B$11))))</f>
        <v>2</v>
      </c>
      <c r="AH31" s="10">
        <f>IF(respose!Y31=symbols!$A$16,symbols!$B$16,symbols!$B$17)</f>
        <v>0</v>
      </c>
    </row>
    <row r="32" spans="1:34">
      <c r="A32">
        <v>31</v>
      </c>
      <c r="B32" s="10" t="str">
        <f>respose!B32</f>
        <v>Female</v>
      </c>
      <c r="C32" s="10" t="str">
        <f>respose!C32</f>
        <v>20-30</v>
      </c>
      <c r="D32" s="10" t="str">
        <f>respose!D32</f>
        <v>Rathnapura</v>
      </c>
      <c r="E32" s="10" t="str">
        <f>respose!E32</f>
        <v>full-time</v>
      </c>
      <c r="F32" s="10" t="str">
        <f>respose!F32</f>
        <v>Bachelor's Degree</v>
      </c>
      <c r="G32" s="10" t="str">
        <f>respose!G32</f>
        <v>Married</v>
      </c>
      <c r="H32" s="10" t="str">
        <f>respose!H32</f>
        <v>none</v>
      </c>
      <c r="I32" s="10" t="str">
        <f>respose!I32</f>
        <v>Less than 50,000</v>
      </c>
      <c r="J32">
        <f>IF(ISNUMBER(SEARCH("Mobile",respose!J32)),1,0)</f>
        <v>1</v>
      </c>
      <c r="K32">
        <f>IF(ISNUMBER(SEARCH("Internet banking through websites",respose!J32)),1,0)</f>
        <v>0</v>
      </c>
      <c r="L32">
        <f>IF(ISNUMBER(SEARCH("Text",respose!J32)),1,0)</f>
        <v>0</v>
      </c>
      <c r="M32">
        <f>IF(ISNUMBER(SEARCH("Visit",respose!J32)),1,0)</f>
        <v>0</v>
      </c>
      <c r="N32" s="10">
        <f>respose!K32</f>
        <v>2</v>
      </c>
      <c r="O32" s="10">
        <f>IF(respose!L32=symbols!$A$3,symbols!$B$3,IF(respose!L32=symbols!$A$4,symbols!$B$4,IF(respose!L32=symbols!$A$5,symbols!$B$5,IF(respose!L32=symbols!$A$6,symbols!$B$6))))</f>
        <v>3</v>
      </c>
      <c r="P32" s="10">
        <f>IF(respose!M32=symbols!$A$3,symbols!$B$3,IF(respose!M32=symbols!$A$4,symbols!$B$4,IF(respose!M32=symbols!$A$5,symbols!$B$5,IF(respose!M32=symbols!$A$6,symbols!$B$6))))</f>
        <v>1</v>
      </c>
      <c r="Q32">
        <f>IF(ISNUMBER(SEARCH("Easier access",respose!N32)),1,0)</f>
        <v>1</v>
      </c>
      <c r="R32">
        <f>IF(ISNUMBER(SEARCH("credit",respose!N32)),1,0)</f>
        <v>1</v>
      </c>
      <c r="S32">
        <f>IF(ISNUMBER(SEARCH("secure",respose!N32)),1,0)</f>
        <v>1</v>
      </c>
      <c r="T32">
        <f>IF(ISNUMBER(SEARCH("history",respose!N32)),1,0)</f>
        <v>0</v>
      </c>
      <c r="U32">
        <f>IF(ISNUMBER(SEARCH("Simple",respose!O32)),1,0)</f>
        <v>1</v>
      </c>
      <c r="V32">
        <f>IF(ISNUMBER(SEARCH("third",respose!O32)),1,0)</f>
        <v>1</v>
      </c>
      <c r="W32">
        <f>IF(ISNUMBER(SEARCH("Faster",respose!O32)),1,0)</f>
        <v>1</v>
      </c>
      <c r="X32">
        <f>IF(ISNUMBER(SEARCH("biometrics",respose!O32)),1,0)</f>
        <v>1</v>
      </c>
      <c r="Y32" s="10">
        <f>IF(respose!P32=symbols!$A$14,symbols!$B$14,IF(respose!P32=symbols!$A$12,symbols!$B$12,IF(respose!P32=symbols!$A$13,symbols!$B$13,IF(respose!P32=symbols!$A$11,symbols!$B$11))))</f>
        <v>3</v>
      </c>
      <c r="Z32" s="10">
        <f>IF(respose!Q32=symbols!$A$14,symbols!$B$14,IF(respose!Q32=symbols!$A$12,symbols!$B$12,IF(respose!Q32=symbols!$A$13,symbols!$B$13,IF(respose!Q32=symbols!$A$11,symbols!$B$11))))</f>
        <v>3</v>
      </c>
      <c r="AA32" s="10">
        <f>IF(respose!R32=symbols!$A$14,symbols!$B$14,IF(respose!R32=symbols!$A$12,symbols!$B$12,IF(respose!R32=symbols!$A$13,symbols!$B$13,IF(respose!R32=symbols!$A$11,symbols!$B$11))))</f>
        <v>3</v>
      </c>
      <c r="AB32" s="10">
        <f>IF(respose!S32=symbols!$A$14,symbols!$B$14,IF(respose!S32=symbols!$A$12,symbols!$B$12,IF(respose!S32=symbols!$A$13,symbols!$B$13,IF(respose!S32=symbols!$A$11,symbols!$B$11))))</f>
        <v>3</v>
      </c>
      <c r="AC32" s="10">
        <f>IF(respose!T32=symbols!$A$14,symbols!$B$14,IF(respose!T32=symbols!$A$12,symbols!$B$12,IF(respose!T32=symbols!$A$13,symbols!$B$13,IF(respose!T32=symbols!$A$11,symbols!$B$11))))</f>
        <v>2</v>
      </c>
      <c r="AD32" s="10">
        <f>IF(respose!U32=symbols!$A$14,symbols!$B$14,IF(respose!U32=symbols!$A$12,symbols!$B$12,IF(respose!U32=symbols!$A$13,symbols!$B$13,IF(respose!U32=symbols!$A$11,symbols!$B$11))))</f>
        <v>0</v>
      </c>
      <c r="AE32" s="10">
        <f>IF(respose!V32=symbols!$A$14,symbols!$B$14,IF(respose!V32=symbols!$A$12,symbols!$B$12,IF(respose!V32=symbols!$A$13,symbols!$B$13,IF(respose!V32=symbols!$A$11,symbols!$B$11))))</f>
        <v>3</v>
      </c>
      <c r="AF32" s="10">
        <f>IF(respose!W32=symbols!$A$14,symbols!$B$14,IF(respose!W32=symbols!$A$12,symbols!$B$12,IF(respose!W32=symbols!$A$13,symbols!$B$13,IF(respose!W32=symbols!$A$11,symbols!$B$11))))</f>
        <v>1</v>
      </c>
      <c r="AG32" s="10">
        <f>IF(respose!X32=symbols!$A$14,symbols!$B$14,IF(respose!X32=symbols!$A$12,symbols!$B$12,IF(respose!X32=symbols!$A$13,symbols!$B$13,IF(respose!X32=symbols!$A$11,symbols!$B$11))))</f>
        <v>0</v>
      </c>
      <c r="AH32" s="10">
        <f>IF(respose!Y32=symbols!$A$16,symbols!$B$16,symbols!$B$17)</f>
        <v>1</v>
      </c>
    </row>
    <row r="33" spans="1:34">
      <c r="A33">
        <v>32</v>
      </c>
      <c r="B33" s="10" t="str">
        <f>respose!B33</f>
        <v>Male</v>
      </c>
      <c r="C33" s="10" t="str">
        <f>respose!C33</f>
        <v>20-30</v>
      </c>
      <c r="D33" s="10" t="str">
        <f>respose!D33</f>
        <v>Colombo</v>
      </c>
      <c r="E33" s="10" t="str">
        <f>respose!E33</f>
        <v>full-time</v>
      </c>
      <c r="F33" s="10" t="str">
        <f>respose!F33</f>
        <v>Bachelor's Degree</v>
      </c>
      <c r="G33" s="10" t="str">
        <f>respose!G33</f>
        <v>Single</v>
      </c>
      <c r="H33" s="10" t="str">
        <f>respose!H33</f>
        <v>none</v>
      </c>
      <c r="I33" s="10" t="str">
        <f>respose!I33</f>
        <v>50,000 - 100,000</v>
      </c>
      <c r="J33">
        <f>IF(ISNUMBER(SEARCH("Mobile",respose!J33)),1,0)</f>
        <v>1</v>
      </c>
      <c r="K33">
        <f>IF(ISNUMBER(SEARCH("Internet banking through websites",respose!J33)),1,0)</f>
        <v>1</v>
      </c>
      <c r="L33">
        <f>IF(ISNUMBER(SEARCH("Text",respose!J33)),1,0)</f>
        <v>0</v>
      </c>
      <c r="M33">
        <f>IF(ISNUMBER(SEARCH("Visit",respose!J33)),1,0)</f>
        <v>0</v>
      </c>
      <c r="N33" s="10">
        <f>respose!K33</f>
        <v>2</v>
      </c>
      <c r="O33" s="10">
        <f>IF(respose!L33=symbols!$A$3,symbols!$B$3,IF(respose!L33=symbols!$A$4,symbols!$B$4,IF(respose!L33=symbols!$A$5,symbols!$B$5,IF(respose!L33=symbols!$A$6,symbols!$B$6))))</f>
        <v>2</v>
      </c>
      <c r="P33" s="10">
        <f>IF(respose!M33=symbols!$A$3,symbols!$B$3,IF(respose!M33=symbols!$A$4,symbols!$B$4,IF(respose!M33=symbols!$A$5,symbols!$B$5,IF(respose!M33=symbols!$A$6,symbols!$B$6))))</f>
        <v>1</v>
      </c>
      <c r="Q33">
        <f>IF(ISNUMBER(SEARCH("Easier access",respose!N33)),1,0)</f>
        <v>0</v>
      </c>
      <c r="R33">
        <f>IF(ISNUMBER(SEARCH("credit",respose!N33)),1,0)</f>
        <v>0</v>
      </c>
      <c r="S33">
        <f>IF(ISNUMBER(SEARCH("secure",respose!N33)),1,0)</f>
        <v>1</v>
      </c>
      <c r="T33">
        <f>IF(ISNUMBER(SEARCH("history",respose!N33)),1,0)</f>
        <v>0</v>
      </c>
      <c r="U33">
        <f>IF(ISNUMBER(SEARCH("Simple",respose!O33)),1,0)</f>
        <v>0</v>
      </c>
      <c r="V33">
        <f>IF(ISNUMBER(SEARCH("third",respose!O33)),1,0)</f>
        <v>0</v>
      </c>
      <c r="W33">
        <f>IF(ISNUMBER(SEARCH("Faster",respose!O33)),1,0)</f>
        <v>1</v>
      </c>
      <c r="X33">
        <f>IF(ISNUMBER(SEARCH("biometrics",respose!O33)),1,0)</f>
        <v>1</v>
      </c>
      <c r="Y33" s="10">
        <f>IF(respose!P33=symbols!$A$14,symbols!$B$14,IF(respose!P33=symbols!$A$12,symbols!$B$12,IF(respose!P33=symbols!$A$13,symbols!$B$13,IF(respose!P33=symbols!$A$11,symbols!$B$11))))</f>
        <v>3</v>
      </c>
      <c r="Z33" s="10">
        <f>IF(respose!Q33=symbols!$A$14,symbols!$B$14,IF(respose!Q33=symbols!$A$12,symbols!$B$12,IF(respose!Q33=symbols!$A$13,symbols!$B$13,IF(respose!Q33=symbols!$A$11,symbols!$B$11))))</f>
        <v>1</v>
      </c>
      <c r="AA33" s="10">
        <f>IF(respose!R33=symbols!$A$14,symbols!$B$14,IF(respose!R33=symbols!$A$12,symbols!$B$12,IF(respose!R33=symbols!$A$13,symbols!$B$13,IF(respose!R33=symbols!$A$11,symbols!$B$11))))</f>
        <v>3</v>
      </c>
      <c r="AB33" s="10">
        <f>IF(respose!S33=symbols!$A$14,symbols!$B$14,IF(respose!S33=symbols!$A$12,symbols!$B$12,IF(respose!S33=symbols!$A$13,symbols!$B$13,IF(respose!S33=symbols!$A$11,symbols!$B$11))))</f>
        <v>2</v>
      </c>
      <c r="AC33" s="10">
        <f>IF(respose!T33=symbols!$A$14,symbols!$B$14,IF(respose!T33=symbols!$A$12,symbols!$B$12,IF(respose!T33=symbols!$A$13,symbols!$B$13,IF(respose!T33=symbols!$A$11,symbols!$B$11))))</f>
        <v>2</v>
      </c>
      <c r="AD33" s="10">
        <f>IF(respose!U33=symbols!$A$14,symbols!$B$14,IF(respose!U33=symbols!$A$12,symbols!$B$12,IF(respose!U33=symbols!$A$13,symbols!$B$13,IF(respose!U33=symbols!$A$11,symbols!$B$11))))</f>
        <v>3</v>
      </c>
      <c r="AE33" s="10">
        <f>IF(respose!V33=symbols!$A$14,symbols!$B$14,IF(respose!V33=symbols!$A$12,symbols!$B$12,IF(respose!V33=symbols!$A$13,symbols!$B$13,IF(respose!V33=symbols!$A$11,symbols!$B$11))))</f>
        <v>2</v>
      </c>
      <c r="AF33" s="10">
        <f>IF(respose!W33=symbols!$A$14,symbols!$B$14,IF(respose!W33=symbols!$A$12,symbols!$B$12,IF(respose!W33=symbols!$A$13,symbols!$B$13,IF(respose!W33=symbols!$A$11,symbols!$B$11))))</f>
        <v>0</v>
      </c>
      <c r="AG33" s="10">
        <f>IF(respose!X33=symbols!$A$14,symbols!$B$14,IF(respose!X33=symbols!$A$12,symbols!$B$12,IF(respose!X33=symbols!$A$13,symbols!$B$13,IF(respose!X33=symbols!$A$11,symbols!$B$11))))</f>
        <v>0</v>
      </c>
      <c r="AH33" s="10">
        <f>IF(respose!Y33=symbols!$A$16,symbols!$B$16,symbols!$B$17)</f>
        <v>1</v>
      </c>
    </row>
    <row r="34" spans="1:34">
      <c r="A34">
        <v>33</v>
      </c>
      <c r="B34" s="10" t="str">
        <f>respose!B34</f>
        <v>Female</v>
      </c>
      <c r="C34" s="10" t="str">
        <f>respose!C34</f>
        <v>20-30</v>
      </c>
      <c r="D34" s="10" t="str">
        <f>respose!D34</f>
        <v>Colombo</v>
      </c>
      <c r="E34" s="10" t="str">
        <f>respose!E34</f>
        <v>student/ internship</v>
      </c>
      <c r="F34" s="10" t="str">
        <f>respose!F34</f>
        <v>Bachelor's Degree</v>
      </c>
      <c r="G34" s="10" t="str">
        <f>respose!G34</f>
        <v>Single</v>
      </c>
      <c r="H34" s="10" t="str">
        <f>respose!H34</f>
        <v>none</v>
      </c>
      <c r="I34" s="10" t="str">
        <f>respose!I34</f>
        <v>Less than 50,000</v>
      </c>
      <c r="J34">
        <f>IF(ISNUMBER(SEARCH("Mobile",respose!J34)),1,0)</f>
        <v>1</v>
      </c>
      <c r="K34">
        <f>IF(ISNUMBER(SEARCH("Internet banking through websites",respose!J34)),1,0)</f>
        <v>0</v>
      </c>
      <c r="L34">
        <f>IF(ISNUMBER(SEARCH("Text",respose!J34)),1,0)</f>
        <v>0</v>
      </c>
      <c r="M34">
        <f>IF(ISNUMBER(SEARCH("Visit",respose!J34)),1,0)</f>
        <v>1</v>
      </c>
      <c r="N34" s="10">
        <f>respose!K34</f>
        <v>1</v>
      </c>
      <c r="O34" s="10">
        <f>IF(respose!L34=symbols!$A$3,symbols!$B$3,IF(respose!L34=symbols!$A$4,symbols!$B$4,IF(respose!L34=symbols!$A$5,symbols!$B$5,IF(respose!L34=symbols!$A$6,symbols!$B$6))))</f>
        <v>3</v>
      </c>
      <c r="P34" s="10">
        <f>IF(respose!M34=symbols!$A$3,symbols!$B$3,IF(respose!M34=symbols!$A$4,symbols!$B$4,IF(respose!M34=symbols!$A$5,symbols!$B$5,IF(respose!M34=symbols!$A$6,symbols!$B$6))))</f>
        <v>1</v>
      </c>
      <c r="Q34">
        <f>IF(ISNUMBER(SEARCH("Easier access",respose!N34)),1,0)</f>
        <v>1</v>
      </c>
      <c r="R34">
        <f>IF(ISNUMBER(SEARCH("credit",respose!N34)),1,0)</f>
        <v>0</v>
      </c>
      <c r="S34">
        <f>IF(ISNUMBER(SEARCH("secure",respose!N34)),1,0)</f>
        <v>0</v>
      </c>
      <c r="T34">
        <f>IF(ISNUMBER(SEARCH("history",respose!N34)),1,0)</f>
        <v>0</v>
      </c>
      <c r="U34">
        <f>IF(ISNUMBER(SEARCH("Simple",respose!O34)),1,0)</f>
        <v>1</v>
      </c>
      <c r="V34">
        <f>IF(ISNUMBER(SEARCH("third",respose!O34)),1,0)</f>
        <v>1</v>
      </c>
      <c r="W34">
        <f>IF(ISNUMBER(SEARCH("Faster",respose!O34)),1,0)</f>
        <v>1</v>
      </c>
      <c r="X34">
        <f>IF(ISNUMBER(SEARCH("biometrics",respose!O34)),1,0)</f>
        <v>0</v>
      </c>
      <c r="Y34" s="10">
        <f>IF(respose!P34=symbols!$A$14,symbols!$B$14,IF(respose!P34=symbols!$A$12,symbols!$B$12,IF(respose!P34=symbols!$A$13,symbols!$B$13,IF(respose!P34=symbols!$A$11,symbols!$B$11))))</f>
        <v>3</v>
      </c>
      <c r="Z34" s="10">
        <f>IF(respose!Q34=symbols!$A$14,symbols!$B$14,IF(respose!Q34=symbols!$A$12,symbols!$B$12,IF(respose!Q34=symbols!$A$13,symbols!$B$13,IF(respose!Q34=symbols!$A$11,symbols!$B$11))))</f>
        <v>1</v>
      </c>
      <c r="AA34" s="10">
        <f>IF(respose!R34=symbols!$A$14,symbols!$B$14,IF(respose!R34=symbols!$A$12,symbols!$B$12,IF(respose!R34=symbols!$A$13,symbols!$B$13,IF(respose!R34=symbols!$A$11,symbols!$B$11))))</f>
        <v>1</v>
      </c>
      <c r="AB34" s="10">
        <f>IF(respose!S34=symbols!$A$14,symbols!$B$14,IF(respose!S34=symbols!$A$12,symbols!$B$12,IF(respose!S34=symbols!$A$13,symbols!$B$13,IF(respose!S34=symbols!$A$11,symbols!$B$11))))</f>
        <v>2</v>
      </c>
      <c r="AC34" s="10">
        <f>IF(respose!T34=symbols!$A$14,symbols!$B$14,IF(respose!T34=symbols!$A$12,symbols!$B$12,IF(respose!T34=symbols!$A$13,symbols!$B$13,IF(respose!T34=symbols!$A$11,symbols!$B$11))))</f>
        <v>2</v>
      </c>
      <c r="AD34" s="10">
        <f>IF(respose!U34=symbols!$A$14,symbols!$B$14,IF(respose!U34=symbols!$A$12,symbols!$B$12,IF(respose!U34=symbols!$A$13,symbols!$B$13,IF(respose!U34=symbols!$A$11,symbols!$B$11))))</f>
        <v>3</v>
      </c>
      <c r="AE34" s="10">
        <f>IF(respose!V34=symbols!$A$14,symbols!$B$14,IF(respose!V34=symbols!$A$12,symbols!$B$12,IF(respose!V34=symbols!$A$13,symbols!$B$13,IF(respose!V34=symbols!$A$11,symbols!$B$11))))</f>
        <v>0</v>
      </c>
      <c r="AF34" s="10">
        <f>IF(respose!W34=symbols!$A$14,symbols!$B$14,IF(respose!W34=symbols!$A$12,symbols!$B$12,IF(respose!W34=symbols!$A$13,symbols!$B$13,IF(respose!W34=symbols!$A$11,symbols!$B$11))))</f>
        <v>3</v>
      </c>
      <c r="AG34" s="10">
        <f>IF(respose!X34=symbols!$A$14,symbols!$B$14,IF(respose!X34=symbols!$A$12,symbols!$B$12,IF(respose!X34=symbols!$A$13,symbols!$B$13,IF(respose!X34=symbols!$A$11,symbols!$B$11))))</f>
        <v>0</v>
      </c>
      <c r="AH34" s="10">
        <f>IF(respose!Y34=symbols!$A$16,symbols!$B$16,symbols!$B$17)</f>
        <v>1</v>
      </c>
    </row>
    <row r="35" spans="1:34">
      <c r="A35">
        <v>34</v>
      </c>
      <c r="B35" s="10" t="str">
        <f>respose!B35</f>
        <v>Male</v>
      </c>
      <c r="C35" s="10" t="str">
        <f>respose!C35</f>
        <v>20-30</v>
      </c>
      <c r="D35" s="10" t="str">
        <f>respose!D35</f>
        <v>Colombo</v>
      </c>
      <c r="E35" s="10" t="str">
        <f>respose!E35</f>
        <v>full-time</v>
      </c>
      <c r="F35" s="10" t="str">
        <f>respose!F35</f>
        <v>passed A/L</v>
      </c>
      <c r="G35" s="10" t="str">
        <f>respose!G35</f>
        <v>Single</v>
      </c>
      <c r="H35" s="10" t="str">
        <f>respose!H35</f>
        <v>none</v>
      </c>
      <c r="I35" s="10" t="str">
        <f>respose!I35</f>
        <v>200,000 - 300,000</v>
      </c>
      <c r="J35">
        <f>IF(ISNUMBER(SEARCH("Mobile",respose!J35)),1,0)</f>
        <v>1</v>
      </c>
      <c r="K35">
        <f>IF(ISNUMBER(SEARCH("Internet banking through websites",respose!J35)),1,0)</f>
        <v>0</v>
      </c>
      <c r="L35">
        <f>IF(ISNUMBER(SEARCH("Text",respose!J35)),1,0)</f>
        <v>0</v>
      </c>
      <c r="M35">
        <f>IF(ISNUMBER(SEARCH("Visit",respose!J35)),1,0)</f>
        <v>0</v>
      </c>
      <c r="N35" s="10">
        <f>respose!K35</f>
        <v>1</v>
      </c>
      <c r="O35" s="10">
        <f>IF(respose!L35=symbols!$A$3,symbols!$B$3,IF(respose!L35=symbols!$A$4,symbols!$B$4,IF(respose!L35=symbols!$A$5,symbols!$B$5,IF(respose!L35=symbols!$A$6,symbols!$B$6))))</f>
        <v>3</v>
      </c>
      <c r="P35" s="10">
        <f>IF(respose!M35=symbols!$A$3,symbols!$B$3,IF(respose!M35=symbols!$A$4,symbols!$B$4,IF(respose!M35=symbols!$A$5,symbols!$B$5,IF(respose!M35=symbols!$A$6,symbols!$B$6))))</f>
        <v>1</v>
      </c>
      <c r="Q35">
        <f>IF(ISNUMBER(SEARCH("Easier access",respose!N35)),1,0)</f>
        <v>1</v>
      </c>
      <c r="R35">
        <f>IF(ISNUMBER(SEARCH("credit",respose!N35)),1,0)</f>
        <v>0</v>
      </c>
      <c r="S35">
        <f>IF(ISNUMBER(SEARCH("secure",respose!N35)),1,0)</f>
        <v>0</v>
      </c>
      <c r="T35">
        <f>IF(ISNUMBER(SEARCH("history",respose!N35)),1,0)</f>
        <v>1</v>
      </c>
      <c r="U35">
        <f>IF(ISNUMBER(SEARCH("Simple",respose!O35)),1,0)</f>
        <v>1</v>
      </c>
      <c r="V35">
        <f>IF(ISNUMBER(SEARCH("third",respose!O35)),1,0)</f>
        <v>0</v>
      </c>
      <c r="W35">
        <f>IF(ISNUMBER(SEARCH("Faster",respose!O35)),1,0)</f>
        <v>0</v>
      </c>
      <c r="X35">
        <f>IF(ISNUMBER(SEARCH("biometrics",respose!O35)),1,0)</f>
        <v>1</v>
      </c>
      <c r="Y35" s="10">
        <f>IF(respose!P35=symbols!$A$14,symbols!$B$14,IF(respose!P35=symbols!$A$12,symbols!$B$12,IF(respose!P35=symbols!$A$13,symbols!$B$13,IF(respose!P35=symbols!$A$11,symbols!$B$11))))</f>
        <v>3</v>
      </c>
      <c r="Z35" s="10">
        <f>IF(respose!Q35=symbols!$A$14,symbols!$B$14,IF(respose!Q35=symbols!$A$12,symbols!$B$12,IF(respose!Q35=symbols!$A$13,symbols!$B$13,IF(respose!Q35=symbols!$A$11,symbols!$B$11))))</f>
        <v>3</v>
      </c>
      <c r="AA35" s="10">
        <f>IF(respose!R35=symbols!$A$14,symbols!$B$14,IF(respose!R35=symbols!$A$12,symbols!$B$12,IF(respose!R35=symbols!$A$13,symbols!$B$13,IF(respose!R35=symbols!$A$11,symbols!$B$11))))</f>
        <v>3</v>
      </c>
      <c r="AB35" s="10">
        <f>IF(respose!S35=symbols!$A$14,symbols!$B$14,IF(respose!S35=symbols!$A$12,symbols!$B$12,IF(respose!S35=symbols!$A$13,symbols!$B$13,IF(respose!S35=symbols!$A$11,symbols!$B$11))))</f>
        <v>3</v>
      </c>
      <c r="AC35" s="10">
        <f>IF(respose!T35=symbols!$A$14,symbols!$B$14,IF(respose!T35=symbols!$A$12,symbols!$B$12,IF(respose!T35=symbols!$A$13,symbols!$B$13,IF(respose!T35=symbols!$A$11,symbols!$B$11))))</f>
        <v>3</v>
      </c>
      <c r="AD35" s="10">
        <f>IF(respose!U35=symbols!$A$14,symbols!$B$14,IF(respose!U35=symbols!$A$12,symbols!$B$12,IF(respose!U35=symbols!$A$13,symbols!$B$13,IF(respose!U35=symbols!$A$11,symbols!$B$11))))</f>
        <v>3</v>
      </c>
      <c r="AE35" s="10">
        <f>IF(respose!V35=symbols!$A$14,symbols!$B$14,IF(respose!V35=symbols!$A$12,symbols!$B$12,IF(respose!V35=symbols!$A$13,symbols!$B$13,IF(respose!V35=symbols!$A$11,symbols!$B$11))))</f>
        <v>3</v>
      </c>
      <c r="AF35" s="10">
        <f>IF(respose!W35=symbols!$A$14,symbols!$B$14,IF(respose!W35=symbols!$A$12,symbols!$B$12,IF(respose!W35=symbols!$A$13,symbols!$B$13,IF(respose!W35=symbols!$A$11,symbols!$B$11))))</f>
        <v>3</v>
      </c>
      <c r="AG35" s="10">
        <f>IF(respose!X35=symbols!$A$14,symbols!$B$14,IF(respose!X35=symbols!$A$12,symbols!$B$12,IF(respose!X35=symbols!$A$13,symbols!$B$13,IF(respose!X35=symbols!$A$11,symbols!$B$11))))</f>
        <v>3</v>
      </c>
      <c r="AH35" s="10">
        <f>IF(respose!Y35=symbols!$A$16,symbols!$B$16,symbols!$B$17)</f>
        <v>1</v>
      </c>
    </row>
    <row r="36" spans="1:34">
      <c r="A36">
        <v>35</v>
      </c>
      <c r="B36" s="10" t="str">
        <f>respose!B36</f>
        <v>Female</v>
      </c>
      <c r="C36" s="10" t="str">
        <f>respose!C36</f>
        <v>20-30</v>
      </c>
      <c r="D36" s="10" t="str">
        <f>respose!D36</f>
        <v>Anuradhapura</v>
      </c>
      <c r="E36" s="10" t="str">
        <f>respose!E36</f>
        <v>full-time</v>
      </c>
      <c r="F36" s="10" t="str">
        <f>respose!F36</f>
        <v>Bachelor's Degree</v>
      </c>
      <c r="G36" s="10" t="str">
        <f>respose!G36</f>
        <v>Single</v>
      </c>
      <c r="H36" s="10" t="str">
        <f>respose!H36</f>
        <v>none</v>
      </c>
      <c r="I36" s="10" t="str">
        <f>respose!I36</f>
        <v>100,000 - 200,000</v>
      </c>
      <c r="J36">
        <f>IF(ISNUMBER(SEARCH("Mobile",respose!J36)),1,0)</f>
        <v>1</v>
      </c>
      <c r="K36">
        <f>IF(ISNUMBER(SEARCH("Internet banking through websites",respose!J36)),1,0)</f>
        <v>0</v>
      </c>
      <c r="L36">
        <f>IF(ISNUMBER(SEARCH("Text",respose!J36)),1,0)</f>
        <v>0</v>
      </c>
      <c r="M36">
        <f>IF(ISNUMBER(SEARCH("Visit",respose!J36)),1,0)</f>
        <v>0</v>
      </c>
      <c r="N36" s="10" t="str">
        <f>respose!K36</f>
        <v>3 or more</v>
      </c>
      <c r="O36" s="10">
        <f>IF(respose!L36=symbols!$A$3,symbols!$B$3,IF(respose!L36=symbols!$A$4,symbols!$B$4,IF(respose!L36=symbols!$A$5,symbols!$B$5,IF(respose!L36=symbols!$A$6,symbols!$B$6))))</f>
        <v>3</v>
      </c>
      <c r="P36" s="10">
        <f>IF(respose!M36=symbols!$A$3,symbols!$B$3,IF(respose!M36=symbols!$A$4,symbols!$B$4,IF(respose!M36=symbols!$A$5,symbols!$B$5,IF(respose!M36=symbols!$A$6,symbols!$B$6))))</f>
        <v>1</v>
      </c>
      <c r="Q36">
        <f>IF(ISNUMBER(SEARCH("Easier access",respose!N36)),1,0)</f>
        <v>1</v>
      </c>
      <c r="R36">
        <f>IF(ISNUMBER(SEARCH("credit",respose!N36)),1,0)</f>
        <v>1</v>
      </c>
      <c r="S36">
        <f>IF(ISNUMBER(SEARCH("secure",respose!N36)),1,0)</f>
        <v>0</v>
      </c>
      <c r="T36">
        <f>IF(ISNUMBER(SEARCH("history",respose!N36)),1,0)</f>
        <v>0</v>
      </c>
      <c r="U36">
        <f>IF(ISNUMBER(SEARCH("Simple",respose!O36)),1,0)</f>
        <v>1</v>
      </c>
      <c r="V36">
        <f>IF(ISNUMBER(SEARCH("third",respose!O36)),1,0)</f>
        <v>0</v>
      </c>
      <c r="W36">
        <f>IF(ISNUMBER(SEARCH("Faster",respose!O36)),1,0)</f>
        <v>1</v>
      </c>
      <c r="X36">
        <f>IF(ISNUMBER(SEARCH("biometrics",respose!O36)),1,0)</f>
        <v>1</v>
      </c>
      <c r="Y36" s="10">
        <f>IF(respose!P36=symbols!$A$14,symbols!$B$14,IF(respose!P36=symbols!$A$12,symbols!$B$12,IF(respose!P36=symbols!$A$13,symbols!$B$13,IF(respose!P36=symbols!$A$11,symbols!$B$11))))</f>
        <v>3</v>
      </c>
      <c r="Z36" s="10">
        <f>IF(respose!Q36=symbols!$A$14,symbols!$B$14,IF(respose!Q36=symbols!$A$12,symbols!$B$12,IF(respose!Q36=symbols!$A$13,symbols!$B$13,IF(respose!Q36=symbols!$A$11,symbols!$B$11))))</f>
        <v>2</v>
      </c>
      <c r="AA36" s="10">
        <f>IF(respose!R36=symbols!$A$14,symbols!$B$14,IF(respose!R36=symbols!$A$12,symbols!$B$12,IF(respose!R36=symbols!$A$13,symbols!$B$13,IF(respose!R36=symbols!$A$11,symbols!$B$11))))</f>
        <v>3</v>
      </c>
      <c r="AB36" s="10">
        <f>IF(respose!S36=symbols!$A$14,symbols!$B$14,IF(respose!S36=symbols!$A$12,symbols!$B$12,IF(respose!S36=symbols!$A$13,symbols!$B$13,IF(respose!S36=symbols!$A$11,symbols!$B$11))))</f>
        <v>2</v>
      </c>
      <c r="AC36" s="10">
        <f>IF(respose!T36=symbols!$A$14,symbols!$B$14,IF(respose!T36=symbols!$A$12,symbols!$B$12,IF(respose!T36=symbols!$A$13,symbols!$B$13,IF(respose!T36=symbols!$A$11,symbols!$B$11))))</f>
        <v>1</v>
      </c>
      <c r="AD36" s="10">
        <f>IF(respose!U36=symbols!$A$14,symbols!$B$14,IF(respose!U36=symbols!$A$12,symbols!$B$12,IF(respose!U36=symbols!$A$13,symbols!$B$13,IF(respose!U36=symbols!$A$11,symbols!$B$11))))</f>
        <v>1</v>
      </c>
      <c r="AE36" s="10">
        <f>IF(respose!V36=symbols!$A$14,symbols!$B$14,IF(respose!V36=symbols!$A$12,symbols!$B$12,IF(respose!V36=symbols!$A$13,symbols!$B$13,IF(respose!V36=symbols!$A$11,symbols!$B$11))))</f>
        <v>3</v>
      </c>
      <c r="AF36" s="10">
        <f>IF(respose!W36=symbols!$A$14,symbols!$B$14,IF(respose!W36=symbols!$A$12,symbols!$B$12,IF(respose!W36=symbols!$A$13,symbols!$B$13,IF(respose!W36=symbols!$A$11,symbols!$B$11))))</f>
        <v>2</v>
      </c>
      <c r="AG36" s="10">
        <f>IF(respose!X36=symbols!$A$14,symbols!$B$14,IF(respose!X36=symbols!$A$12,symbols!$B$12,IF(respose!X36=symbols!$A$13,symbols!$B$13,IF(respose!X36=symbols!$A$11,symbols!$B$11))))</f>
        <v>1</v>
      </c>
      <c r="AH36" s="10">
        <f>IF(respose!Y36=symbols!$A$16,symbols!$B$16,symbols!$B$17)</f>
        <v>1</v>
      </c>
    </row>
    <row r="37" spans="1:34">
      <c r="A37">
        <v>36</v>
      </c>
      <c r="B37" s="10" t="str">
        <f>respose!B37</f>
        <v>Female</v>
      </c>
      <c r="C37" s="10" t="str">
        <f>respose!C37</f>
        <v>31-40</v>
      </c>
      <c r="D37" s="10" t="str">
        <f>respose!D37</f>
        <v>Colombo</v>
      </c>
      <c r="E37" s="10" t="str">
        <f>respose!E37</f>
        <v>full-time</v>
      </c>
      <c r="F37" s="10" t="str">
        <f>respose!F37</f>
        <v>Bachelor's Degree</v>
      </c>
      <c r="G37" s="10" t="str">
        <f>respose!G37</f>
        <v>Married</v>
      </c>
      <c r="H37" s="10">
        <f>respose!H37</f>
        <v>1</v>
      </c>
      <c r="I37" s="10">
        <f>respose!I37</f>
        <v>0</v>
      </c>
      <c r="J37">
        <f>IF(ISNUMBER(SEARCH("Mobile",respose!J37)),1,0)</f>
        <v>1</v>
      </c>
      <c r="K37">
        <f>IF(ISNUMBER(SEARCH("Internet banking through websites",respose!J37)),1,0)</f>
        <v>1</v>
      </c>
      <c r="L37">
        <f>IF(ISNUMBER(SEARCH("Text",respose!J37)),1,0)</f>
        <v>0</v>
      </c>
      <c r="M37">
        <f>IF(ISNUMBER(SEARCH("Visit",respose!J37)),1,0)</f>
        <v>0</v>
      </c>
      <c r="N37" s="10" t="str">
        <f>respose!K37</f>
        <v>3 or more</v>
      </c>
      <c r="O37" s="10">
        <f>IF(respose!L37=symbols!$A$3,symbols!$B$3,IF(respose!L37=symbols!$A$4,symbols!$B$4,IF(respose!L37=symbols!$A$5,symbols!$B$5,IF(respose!L37=symbols!$A$6,symbols!$B$6))))</f>
        <v>2</v>
      </c>
      <c r="P37" s="10">
        <f>IF(respose!M37=symbols!$A$3,symbols!$B$3,IF(respose!M37=symbols!$A$4,symbols!$B$4,IF(respose!M37=symbols!$A$5,symbols!$B$5,IF(respose!M37=symbols!$A$6,symbols!$B$6))))</f>
        <v>1</v>
      </c>
      <c r="Q37">
        <f>IF(ISNUMBER(SEARCH("Easier access",respose!N37)),1,0)</f>
        <v>1</v>
      </c>
      <c r="R37">
        <f>IF(ISNUMBER(SEARCH("credit",respose!N37)),1,0)</f>
        <v>1</v>
      </c>
      <c r="S37">
        <f>IF(ISNUMBER(SEARCH("secure",respose!N37)),1,0)</f>
        <v>1</v>
      </c>
      <c r="T37">
        <f>IF(ISNUMBER(SEARCH("history",respose!N37)),1,0)</f>
        <v>0</v>
      </c>
      <c r="U37">
        <f>IF(ISNUMBER(SEARCH("Simple",respose!O37)),1,0)</f>
        <v>1</v>
      </c>
      <c r="V37">
        <f>IF(ISNUMBER(SEARCH("third",respose!O37)),1,0)</f>
        <v>1</v>
      </c>
      <c r="W37">
        <f>IF(ISNUMBER(SEARCH("Faster",respose!O37)),1,0)</f>
        <v>1</v>
      </c>
      <c r="X37">
        <f>IF(ISNUMBER(SEARCH("biometrics",respose!O37)),1,0)</f>
        <v>0</v>
      </c>
      <c r="Y37" s="10">
        <f>IF(respose!P37=symbols!$A$14,symbols!$B$14,IF(respose!P37=symbols!$A$12,symbols!$B$12,IF(respose!P37=symbols!$A$13,symbols!$B$13,IF(respose!P37=symbols!$A$11,symbols!$B$11))))</f>
        <v>3</v>
      </c>
      <c r="Z37" s="10">
        <f>IF(respose!Q37=symbols!$A$14,symbols!$B$14,IF(respose!Q37=symbols!$A$12,symbols!$B$12,IF(respose!Q37=symbols!$A$13,symbols!$B$13,IF(respose!Q37=symbols!$A$11,symbols!$B$11))))</f>
        <v>1</v>
      </c>
      <c r="AA37" s="10">
        <f>IF(respose!R37=symbols!$A$14,symbols!$B$14,IF(respose!R37=symbols!$A$12,symbols!$B$12,IF(respose!R37=symbols!$A$13,symbols!$B$13,IF(respose!R37=symbols!$A$11,symbols!$B$11))))</f>
        <v>3</v>
      </c>
      <c r="AB37" s="10">
        <f>IF(respose!S37=symbols!$A$14,symbols!$B$14,IF(respose!S37=symbols!$A$12,symbols!$B$12,IF(respose!S37=symbols!$A$13,symbols!$B$13,IF(respose!S37=symbols!$A$11,symbols!$B$11))))</f>
        <v>3</v>
      </c>
      <c r="AC37" s="10">
        <f>IF(respose!T37=symbols!$A$14,symbols!$B$14,IF(respose!T37=symbols!$A$12,symbols!$B$12,IF(respose!T37=symbols!$A$13,symbols!$B$13,IF(respose!T37=symbols!$A$11,symbols!$B$11))))</f>
        <v>3</v>
      </c>
      <c r="AD37" s="10">
        <f>IF(respose!U37=symbols!$A$14,symbols!$B$14,IF(respose!U37=symbols!$A$12,symbols!$B$12,IF(respose!U37=symbols!$A$13,symbols!$B$13,IF(respose!U37=symbols!$A$11,symbols!$B$11))))</f>
        <v>1</v>
      </c>
      <c r="AE37" s="10">
        <f>IF(respose!V37=symbols!$A$14,symbols!$B$14,IF(respose!V37=symbols!$A$12,symbols!$B$12,IF(respose!V37=symbols!$A$13,symbols!$B$13,IF(respose!V37=symbols!$A$11,symbols!$B$11))))</f>
        <v>3</v>
      </c>
      <c r="AF37" s="10">
        <f>IF(respose!W37=symbols!$A$14,symbols!$B$14,IF(respose!W37=symbols!$A$12,symbols!$B$12,IF(respose!W37=symbols!$A$13,symbols!$B$13,IF(respose!W37=symbols!$A$11,symbols!$B$11))))</f>
        <v>3</v>
      </c>
      <c r="AG37" s="10">
        <f>IF(respose!X37=symbols!$A$14,symbols!$B$14,IF(respose!X37=symbols!$A$12,symbols!$B$12,IF(respose!X37=symbols!$A$13,symbols!$B$13,IF(respose!X37=symbols!$A$11,symbols!$B$11))))</f>
        <v>1</v>
      </c>
      <c r="AH37" s="10">
        <f>IF(respose!Y37=symbols!$A$16,symbols!$B$16,symbols!$B$17)</f>
        <v>0</v>
      </c>
    </row>
    <row r="38" spans="1:34">
      <c r="A38">
        <v>37</v>
      </c>
      <c r="B38" s="10" t="str">
        <f>respose!B38</f>
        <v>Female</v>
      </c>
      <c r="C38" s="10" t="str">
        <f>respose!C38</f>
        <v>41-50</v>
      </c>
      <c r="D38" s="10" t="str">
        <f>respose!D38</f>
        <v>Galle</v>
      </c>
      <c r="E38" s="10" t="str">
        <f>respose!E38</f>
        <v>full-time</v>
      </c>
      <c r="F38" s="10" t="str">
        <f>respose!F38</f>
        <v>Post Graduate Degree</v>
      </c>
      <c r="G38" s="10" t="str">
        <f>respose!G38</f>
        <v>Married</v>
      </c>
      <c r="H38" s="10">
        <f>respose!H38</f>
        <v>2</v>
      </c>
      <c r="I38" s="10" t="str">
        <f>respose!I38</f>
        <v>200,000 - 300,000</v>
      </c>
      <c r="J38">
        <f>IF(ISNUMBER(SEARCH("Mobile",respose!J38)),1,0)</f>
        <v>0</v>
      </c>
      <c r="K38">
        <f>IF(ISNUMBER(SEARCH("Internet banking through websites",respose!J38)),1,0)</f>
        <v>1</v>
      </c>
      <c r="L38">
        <f>IF(ISNUMBER(SEARCH("Text",respose!J38)),1,0)</f>
        <v>0</v>
      </c>
      <c r="M38">
        <f>IF(ISNUMBER(SEARCH("Visit",respose!J38)),1,0)</f>
        <v>1</v>
      </c>
      <c r="N38" s="10">
        <f>respose!K38</f>
        <v>1</v>
      </c>
      <c r="O38" s="10">
        <f>IF(respose!L38=symbols!$A$3,symbols!$B$3,IF(respose!L38=symbols!$A$4,symbols!$B$4,IF(respose!L38=symbols!$A$5,symbols!$B$5,IF(respose!L38=symbols!$A$6,symbols!$B$6))))</f>
        <v>2</v>
      </c>
      <c r="P38" s="10">
        <f>IF(respose!M38=symbols!$A$3,symbols!$B$3,IF(respose!M38=symbols!$A$4,symbols!$B$4,IF(respose!M38=symbols!$A$5,symbols!$B$5,IF(respose!M38=symbols!$A$6,symbols!$B$6))))</f>
        <v>2</v>
      </c>
      <c r="Q38">
        <f>IF(ISNUMBER(SEARCH("Easier access",respose!N38)),1,0)</f>
        <v>1</v>
      </c>
      <c r="R38">
        <f>IF(ISNUMBER(SEARCH("credit",respose!N38)),1,0)</f>
        <v>0</v>
      </c>
      <c r="S38">
        <f>IF(ISNUMBER(SEARCH("secure",respose!N38)),1,0)</f>
        <v>1</v>
      </c>
      <c r="T38">
        <f>IF(ISNUMBER(SEARCH("history",respose!N38)),1,0)</f>
        <v>0</v>
      </c>
      <c r="U38">
        <f>IF(ISNUMBER(SEARCH("Simple",respose!O38)),1,0)</f>
        <v>1</v>
      </c>
      <c r="V38">
        <f>IF(ISNUMBER(SEARCH("third",respose!O38)),1,0)</f>
        <v>0</v>
      </c>
      <c r="W38">
        <f>IF(ISNUMBER(SEARCH("Faster",respose!O38)),1,0)</f>
        <v>1</v>
      </c>
      <c r="X38">
        <f>IF(ISNUMBER(SEARCH("biometrics",respose!O38)),1,0)</f>
        <v>0</v>
      </c>
      <c r="Y38" s="10">
        <f>IF(respose!P38=symbols!$A$14,symbols!$B$14,IF(respose!P38=symbols!$A$12,symbols!$B$12,IF(respose!P38=symbols!$A$13,symbols!$B$13,IF(respose!P38=symbols!$A$11,symbols!$B$11))))</f>
        <v>3</v>
      </c>
      <c r="Z38" s="10">
        <f>IF(respose!Q38=symbols!$A$14,symbols!$B$14,IF(respose!Q38=symbols!$A$12,symbols!$B$12,IF(respose!Q38=symbols!$A$13,symbols!$B$13,IF(respose!Q38=symbols!$A$11,symbols!$B$11))))</f>
        <v>1</v>
      </c>
      <c r="AA38" s="10">
        <f>IF(respose!R38=symbols!$A$14,symbols!$B$14,IF(respose!R38=symbols!$A$12,symbols!$B$12,IF(respose!R38=symbols!$A$13,symbols!$B$13,IF(respose!R38=symbols!$A$11,symbols!$B$11))))</f>
        <v>3</v>
      </c>
      <c r="AB38" s="10">
        <f>IF(respose!S38=symbols!$A$14,symbols!$B$14,IF(respose!S38=symbols!$A$12,symbols!$B$12,IF(respose!S38=symbols!$A$13,symbols!$B$13,IF(respose!S38=symbols!$A$11,symbols!$B$11))))</f>
        <v>3</v>
      </c>
      <c r="AC38" s="10">
        <f>IF(respose!T38=symbols!$A$14,symbols!$B$14,IF(respose!T38=symbols!$A$12,symbols!$B$12,IF(respose!T38=symbols!$A$13,symbols!$B$13,IF(respose!T38=symbols!$A$11,symbols!$B$11))))</f>
        <v>2</v>
      </c>
      <c r="AD38" s="10">
        <f>IF(respose!U38=symbols!$A$14,symbols!$B$14,IF(respose!U38=symbols!$A$12,symbols!$B$12,IF(respose!U38=symbols!$A$13,symbols!$B$13,IF(respose!U38=symbols!$A$11,symbols!$B$11))))</f>
        <v>0</v>
      </c>
      <c r="AE38" s="10">
        <f>IF(respose!V38=symbols!$A$14,symbols!$B$14,IF(respose!V38=symbols!$A$12,symbols!$B$12,IF(respose!V38=symbols!$A$13,symbols!$B$13,IF(respose!V38=symbols!$A$11,symbols!$B$11))))</f>
        <v>3</v>
      </c>
      <c r="AF38" s="10">
        <f>IF(respose!W38=symbols!$A$14,symbols!$B$14,IF(respose!W38=symbols!$A$12,symbols!$B$12,IF(respose!W38=symbols!$A$13,symbols!$B$13,IF(respose!W38=symbols!$A$11,symbols!$B$11))))</f>
        <v>0</v>
      </c>
      <c r="AG38" s="10">
        <f>IF(respose!X38=symbols!$A$14,symbols!$B$14,IF(respose!X38=symbols!$A$12,symbols!$B$12,IF(respose!X38=symbols!$A$13,symbols!$B$13,IF(respose!X38=symbols!$A$11,symbols!$B$11))))</f>
        <v>0</v>
      </c>
      <c r="AH38" s="10">
        <f>IF(respose!Y38=symbols!$A$16,symbols!$B$16,symbols!$B$17)</f>
        <v>1</v>
      </c>
    </row>
    <row r="39" spans="1:34">
      <c r="A39">
        <v>38</v>
      </c>
      <c r="B39" s="10" t="str">
        <f>respose!B39</f>
        <v>Male</v>
      </c>
      <c r="C39" s="10" t="str">
        <f>respose!C39</f>
        <v>20-30</v>
      </c>
      <c r="D39" s="10" t="str">
        <f>respose!D39</f>
        <v>Colombo</v>
      </c>
      <c r="E39" s="10" t="str">
        <f>respose!E39</f>
        <v>full-time</v>
      </c>
      <c r="F39" s="10" t="str">
        <f>respose!F39</f>
        <v>Bachelor's Degree</v>
      </c>
      <c r="G39" s="10" t="str">
        <f>respose!G39</f>
        <v>Single</v>
      </c>
      <c r="H39" s="10" t="str">
        <f>respose!H39</f>
        <v>none</v>
      </c>
      <c r="I39" s="10" t="str">
        <f>respose!I39</f>
        <v>100,000 - 200,000</v>
      </c>
      <c r="J39">
        <f>IF(ISNUMBER(SEARCH("Mobile",respose!J39)),1,0)</f>
        <v>1</v>
      </c>
      <c r="K39">
        <f>IF(ISNUMBER(SEARCH("Internet banking through websites",respose!J39)),1,0)</f>
        <v>0</v>
      </c>
      <c r="L39">
        <f>IF(ISNUMBER(SEARCH("Text",respose!J39)),1,0)</f>
        <v>0</v>
      </c>
      <c r="M39">
        <f>IF(ISNUMBER(SEARCH("Visit",respose!J39)),1,0)</f>
        <v>0</v>
      </c>
      <c r="N39" s="10">
        <f>respose!K39</f>
        <v>1</v>
      </c>
      <c r="O39" s="10">
        <f>IF(respose!L39=symbols!$A$3,symbols!$B$3,IF(respose!L39=symbols!$A$4,symbols!$B$4,IF(respose!L39=symbols!$A$5,symbols!$B$5,IF(respose!L39=symbols!$A$6,symbols!$B$6))))</f>
        <v>3</v>
      </c>
      <c r="P39" s="10">
        <f>IF(respose!M39=symbols!$A$3,symbols!$B$3,IF(respose!M39=symbols!$A$4,symbols!$B$4,IF(respose!M39=symbols!$A$5,symbols!$B$5,IF(respose!M39=symbols!$A$6,symbols!$B$6))))</f>
        <v>1</v>
      </c>
      <c r="Q39">
        <f>IF(ISNUMBER(SEARCH("Easier access",respose!N39)),1,0)</f>
        <v>1</v>
      </c>
      <c r="R39">
        <f>IF(ISNUMBER(SEARCH("credit",respose!N39)),1,0)</f>
        <v>1</v>
      </c>
      <c r="S39">
        <f>IF(ISNUMBER(SEARCH("secure",respose!N39)),1,0)</f>
        <v>0</v>
      </c>
      <c r="T39">
        <f>IF(ISNUMBER(SEARCH("history",respose!N39)),1,0)</f>
        <v>1</v>
      </c>
      <c r="U39">
        <f>IF(ISNUMBER(SEARCH("Simple",respose!O39)),1,0)</f>
        <v>1</v>
      </c>
      <c r="V39">
        <f>IF(ISNUMBER(SEARCH("third",respose!O39)),1,0)</f>
        <v>0</v>
      </c>
      <c r="W39">
        <f>IF(ISNUMBER(SEARCH("Faster",respose!O39)),1,0)</f>
        <v>1</v>
      </c>
      <c r="X39">
        <f>IF(ISNUMBER(SEARCH("biometrics",respose!O39)),1,0)</f>
        <v>0</v>
      </c>
      <c r="Y39" s="10">
        <f>IF(respose!P39=symbols!$A$14,symbols!$B$14,IF(respose!P39=symbols!$A$12,symbols!$B$12,IF(respose!P39=symbols!$A$13,symbols!$B$13,IF(respose!P39=symbols!$A$11,symbols!$B$11))))</f>
        <v>3</v>
      </c>
      <c r="Z39" s="10">
        <f>IF(respose!Q39=symbols!$A$14,symbols!$B$14,IF(respose!Q39=symbols!$A$12,symbols!$B$12,IF(respose!Q39=symbols!$A$13,symbols!$B$13,IF(respose!Q39=symbols!$A$11,symbols!$B$11))))</f>
        <v>3</v>
      </c>
      <c r="AA39" s="10">
        <f>IF(respose!R39=symbols!$A$14,symbols!$B$14,IF(respose!R39=symbols!$A$12,symbols!$B$12,IF(respose!R39=symbols!$A$13,symbols!$B$13,IF(respose!R39=symbols!$A$11,symbols!$B$11))))</f>
        <v>3</v>
      </c>
      <c r="AB39" s="10">
        <f>IF(respose!S39=symbols!$A$14,symbols!$B$14,IF(respose!S39=symbols!$A$12,symbols!$B$12,IF(respose!S39=symbols!$A$13,symbols!$B$13,IF(respose!S39=symbols!$A$11,symbols!$B$11))))</f>
        <v>3</v>
      </c>
      <c r="AC39" s="10">
        <f>IF(respose!T39=symbols!$A$14,symbols!$B$14,IF(respose!T39=symbols!$A$12,symbols!$B$12,IF(respose!T39=symbols!$A$13,symbols!$B$13,IF(respose!T39=symbols!$A$11,symbols!$B$11))))</f>
        <v>2</v>
      </c>
      <c r="AD39" s="10">
        <f>IF(respose!U39=symbols!$A$14,symbols!$B$14,IF(respose!U39=symbols!$A$12,symbols!$B$12,IF(respose!U39=symbols!$A$13,symbols!$B$13,IF(respose!U39=symbols!$A$11,symbols!$B$11))))</f>
        <v>2</v>
      </c>
      <c r="AE39" s="10">
        <f>IF(respose!V39=symbols!$A$14,symbols!$B$14,IF(respose!V39=symbols!$A$12,symbols!$B$12,IF(respose!V39=symbols!$A$13,symbols!$B$13,IF(respose!V39=symbols!$A$11,symbols!$B$11))))</f>
        <v>3</v>
      </c>
      <c r="AF39" s="10">
        <f>IF(respose!W39=symbols!$A$14,symbols!$B$14,IF(respose!W39=symbols!$A$12,symbols!$B$12,IF(respose!W39=symbols!$A$13,symbols!$B$13,IF(respose!W39=symbols!$A$11,symbols!$B$11))))</f>
        <v>3</v>
      </c>
      <c r="AG39" s="10">
        <f>IF(respose!X39=symbols!$A$14,symbols!$B$14,IF(respose!X39=symbols!$A$12,symbols!$B$12,IF(respose!X39=symbols!$A$13,symbols!$B$13,IF(respose!X39=symbols!$A$11,symbols!$B$11))))</f>
        <v>3</v>
      </c>
      <c r="AH39" s="10">
        <f>IF(respose!Y39=symbols!$A$16,symbols!$B$16,symbols!$B$17)</f>
        <v>0</v>
      </c>
    </row>
    <row r="40" spans="1:34">
      <c r="A40">
        <v>39</v>
      </c>
      <c r="B40" s="10" t="str">
        <f>respose!B40</f>
        <v>Male</v>
      </c>
      <c r="C40" s="10" t="str">
        <f>respose!C40</f>
        <v>20-30</v>
      </c>
      <c r="D40" s="10" t="str">
        <f>respose!D40</f>
        <v>Colombo</v>
      </c>
      <c r="E40" s="10" t="str">
        <f>respose!E40</f>
        <v>full-time</v>
      </c>
      <c r="F40" s="10" t="str">
        <f>respose!F40</f>
        <v>Bachelor's Degree</v>
      </c>
      <c r="G40" s="10" t="str">
        <f>respose!G40</f>
        <v>Married</v>
      </c>
      <c r="H40" s="10" t="str">
        <f>respose!H40</f>
        <v>none</v>
      </c>
      <c r="I40" s="10" t="str">
        <f>respose!I40</f>
        <v>100,000 - 200,000</v>
      </c>
      <c r="J40">
        <f>IF(ISNUMBER(SEARCH("Mobile",respose!J40)),1,0)</f>
        <v>1</v>
      </c>
      <c r="K40">
        <f>IF(ISNUMBER(SEARCH("Internet banking through websites",respose!J40)),1,0)</f>
        <v>1</v>
      </c>
      <c r="L40">
        <f>IF(ISNUMBER(SEARCH("Text",respose!J40)),1,0)</f>
        <v>0</v>
      </c>
      <c r="M40">
        <f>IF(ISNUMBER(SEARCH("Visit",respose!J40)),1,0)</f>
        <v>0</v>
      </c>
      <c r="N40" s="10" t="str">
        <f>respose!K40</f>
        <v>3 or more</v>
      </c>
      <c r="O40" s="10">
        <f>IF(respose!L40=symbols!$A$3,symbols!$B$3,IF(respose!L40=symbols!$A$4,symbols!$B$4,IF(respose!L40=symbols!$A$5,symbols!$B$5,IF(respose!L40=symbols!$A$6,symbols!$B$6))))</f>
        <v>3</v>
      </c>
      <c r="P40" s="10">
        <f>IF(respose!M40=symbols!$A$3,symbols!$B$3,IF(respose!M40=symbols!$A$4,symbols!$B$4,IF(respose!M40=symbols!$A$5,symbols!$B$5,IF(respose!M40=symbols!$A$6,symbols!$B$6))))</f>
        <v>1</v>
      </c>
      <c r="Q40">
        <f>IF(ISNUMBER(SEARCH("Easier access",respose!N40)),1,0)</f>
        <v>1</v>
      </c>
      <c r="R40">
        <f>IF(ISNUMBER(SEARCH("credit",respose!N40)),1,0)</f>
        <v>1</v>
      </c>
      <c r="S40">
        <f>IF(ISNUMBER(SEARCH("secure",respose!N40)),1,0)</f>
        <v>1</v>
      </c>
      <c r="T40">
        <f>IF(ISNUMBER(SEARCH("history",respose!N40)),1,0)</f>
        <v>1</v>
      </c>
      <c r="U40">
        <f>IF(ISNUMBER(SEARCH("Simple",respose!O40)),1,0)</f>
        <v>1</v>
      </c>
      <c r="V40">
        <f>IF(ISNUMBER(SEARCH("third",respose!O40)),1,0)</f>
        <v>1</v>
      </c>
      <c r="W40">
        <f>IF(ISNUMBER(SEARCH("Faster",respose!O40)),1,0)</f>
        <v>1</v>
      </c>
      <c r="X40">
        <f>IF(ISNUMBER(SEARCH("biometrics",respose!O40)),1,0)</f>
        <v>1</v>
      </c>
      <c r="Y40" s="10">
        <f>IF(respose!P40=symbols!$A$14,symbols!$B$14,IF(respose!P40=symbols!$A$12,symbols!$B$12,IF(respose!P40=symbols!$A$13,symbols!$B$13,IF(respose!P40=symbols!$A$11,symbols!$B$11))))</f>
        <v>3</v>
      </c>
      <c r="Z40" s="10">
        <f>IF(respose!Q40=symbols!$A$14,symbols!$B$14,IF(respose!Q40=symbols!$A$12,symbols!$B$12,IF(respose!Q40=symbols!$A$13,symbols!$B$13,IF(respose!Q40=symbols!$A$11,symbols!$B$11))))</f>
        <v>2</v>
      </c>
      <c r="AA40" s="10">
        <f>IF(respose!R40=symbols!$A$14,symbols!$B$14,IF(respose!R40=symbols!$A$12,symbols!$B$12,IF(respose!R40=symbols!$A$13,symbols!$B$13,IF(respose!R40=symbols!$A$11,symbols!$B$11))))</f>
        <v>3</v>
      </c>
      <c r="AB40" s="10">
        <f>IF(respose!S40=symbols!$A$14,symbols!$B$14,IF(respose!S40=symbols!$A$12,symbols!$B$12,IF(respose!S40=symbols!$A$13,symbols!$B$13,IF(respose!S40=symbols!$A$11,symbols!$B$11))))</f>
        <v>3</v>
      </c>
      <c r="AC40" s="10">
        <f>IF(respose!T40=symbols!$A$14,symbols!$B$14,IF(respose!T40=symbols!$A$12,symbols!$B$12,IF(respose!T40=symbols!$A$13,symbols!$B$13,IF(respose!T40=symbols!$A$11,symbols!$B$11))))</f>
        <v>1</v>
      </c>
      <c r="AD40" s="10">
        <f>IF(respose!U40=symbols!$A$14,symbols!$B$14,IF(respose!U40=symbols!$A$12,symbols!$B$12,IF(respose!U40=symbols!$A$13,symbols!$B$13,IF(respose!U40=symbols!$A$11,symbols!$B$11))))</f>
        <v>3</v>
      </c>
      <c r="AE40" s="10">
        <f>IF(respose!V40=symbols!$A$14,symbols!$B$14,IF(respose!V40=symbols!$A$12,symbols!$B$12,IF(respose!V40=symbols!$A$13,symbols!$B$13,IF(respose!V40=symbols!$A$11,symbols!$B$11))))</f>
        <v>3</v>
      </c>
      <c r="AF40" s="10">
        <f>IF(respose!W40=symbols!$A$14,symbols!$B$14,IF(respose!W40=symbols!$A$12,symbols!$B$12,IF(respose!W40=symbols!$A$13,symbols!$B$13,IF(respose!W40=symbols!$A$11,symbols!$B$11))))</f>
        <v>3</v>
      </c>
      <c r="AG40" s="10">
        <f>IF(respose!X40=symbols!$A$14,symbols!$B$14,IF(respose!X40=symbols!$A$12,symbols!$B$12,IF(respose!X40=symbols!$A$13,symbols!$B$13,IF(respose!X40=symbols!$A$11,symbols!$B$11))))</f>
        <v>1</v>
      </c>
      <c r="AH40" s="10">
        <f>IF(respose!Y40=symbols!$A$16,symbols!$B$16,symbols!$B$17)</f>
        <v>0</v>
      </c>
    </row>
    <row r="41" spans="1:34">
      <c r="A41">
        <v>40</v>
      </c>
      <c r="B41" s="10" t="str">
        <f>respose!B41</f>
        <v>Male</v>
      </c>
      <c r="C41" s="10" t="str">
        <f>respose!C41</f>
        <v>20-30</v>
      </c>
      <c r="D41" s="10" t="str">
        <f>respose!D41</f>
        <v>Colombo</v>
      </c>
      <c r="E41" s="10" t="str">
        <f>respose!E41</f>
        <v>full-time</v>
      </c>
      <c r="F41" s="10" t="str">
        <f>respose!F41</f>
        <v>Post Graduate Degree</v>
      </c>
      <c r="G41" s="10" t="str">
        <f>respose!G41</f>
        <v>Single</v>
      </c>
      <c r="H41" s="10" t="str">
        <f>respose!H41</f>
        <v>none</v>
      </c>
      <c r="I41" s="10">
        <f>respose!I41</f>
        <v>0</v>
      </c>
      <c r="J41">
        <f>IF(ISNUMBER(SEARCH("Mobile",respose!J41)),1,0)</f>
        <v>0</v>
      </c>
      <c r="K41">
        <f>IF(ISNUMBER(SEARCH("Internet banking through websites",respose!J41)),1,0)</f>
        <v>1</v>
      </c>
      <c r="L41">
        <f>IF(ISNUMBER(SEARCH("Text",respose!J41)),1,0)</f>
        <v>0</v>
      </c>
      <c r="M41">
        <f>IF(ISNUMBER(SEARCH("Visit",respose!J41)),1,0)</f>
        <v>0</v>
      </c>
      <c r="N41" s="10">
        <f>respose!K41</f>
        <v>1</v>
      </c>
      <c r="O41" s="10">
        <f>IF(respose!L41=symbols!$A$3,symbols!$B$3,IF(respose!L41=symbols!$A$4,symbols!$B$4,IF(respose!L41=symbols!$A$5,symbols!$B$5,IF(respose!L41=symbols!$A$6,symbols!$B$6))))</f>
        <v>2</v>
      </c>
      <c r="P41" s="10">
        <f>IF(respose!M41=symbols!$A$3,symbols!$B$3,IF(respose!M41=symbols!$A$4,symbols!$B$4,IF(respose!M41=symbols!$A$5,symbols!$B$5,IF(respose!M41=symbols!$A$6,symbols!$B$6))))</f>
        <v>1</v>
      </c>
      <c r="Q41">
        <f>IF(ISNUMBER(SEARCH("Easier access",respose!N41)),1,0)</f>
        <v>1</v>
      </c>
      <c r="R41">
        <f>IF(ISNUMBER(SEARCH("credit",respose!N41)),1,0)</f>
        <v>0</v>
      </c>
      <c r="S41">
        <f>IF(ISNUMBER(SEARCH("secure",respose!N41)),1,0)</f>
        <v>1</v>
      </c>
      <c r="T41">
        <f>IF(ISNUMBER(SEARCH("history",respose!N41)),1,0)</f>
        <v>1</v>
      </c>
      <c r="U41">
        <f>IF(ISNUMBER(SEARCH("Simple",respose!O41)),1,0)</f>
        <v>1</v>
      </c>
      <c r="V41">
        <f>IF(ISNUMBER(SEARCH("third",respose!O41)),1,0)</f>
        <v>0</v>
      </c>
      <c r="W41">
        <f>IF(ISNUMBER(SEARCH("Faster",respose!O41)),1,0)</f>
        <v>0</v>
      </c>
      <c r="X41">
        <f>IF(ISNUMBER(SEARCH("biometrics",respose!O41)),1,0)</f>
        <v>0</v>
      </c>
      <c r="Y41" s="10">
        <f>IF(respose!P41=symbols!$A$14,symbols!$B$14,IF(respose!P41=symbols!$A$12,symbols!$B$12,IF(respose!P41=symbols!$A$13,symbols!$B$13,IF(respose!P41=symbols!$A$11,symbols!$B$11))))</f>
        <v>3</v>
      </c>
      <c r="Z41" s="10">
        <f>IF(respose!Q41=symbols!$A$14,symbols!$B$14,IF(respose!Q41=symbols!$A$12,symbols!$B$12,IF(respose!Q41=symbols!$A$13,symbols!$B$13,IF(respose!Q41=symbols!$A$11,symbols!$B$11))))</f>
        <v>2</v>
      </c>
      <c r="AA41" s="10">
        <f>IF(respose!R41=symbols!$A$14,symbols!$B$14,IF(respose!R41=symbols!$A$12,symbols!$B$12,IF(respose!R41=symbols!$A$13,symbols!$B$13,IF(respose!R41=symbols!$A$11,symbols!$B$11))))</f>
        <v>3</v>
      </c>
      <c r="AB41" s="10">
        <f>IF(respose!S41=symbols!$A$14,symbols!$B$14,IF(respose!S41=symbols!$A$12,symbols!$B$12,IF(respose!S41=symbols!$A$13,symbols!$B$13,IF(respose!S41=symbols!$A$11,symbols!$B$11))))</f>
        <v>2</v>
      </c>
      <c r="AC41" s="10">
        <f>IF(respose!T41=symbols!$A$14,symbols!$B$14,IF(respose!T41=symbols!$A$12,symbols!$B$12,IF(respose!T41=symbols!$A$13,symbols!$B$13,IF(respose!T41=symbols!$A$11,symbols!$B$11))))</f>
        <v>3</v>
      </c>
      <c r="AD41" s="10">
        <f>IF(respose!U41=symbols!$A$14,symbols!$B$14,IF(respose!U41=symbols!$A$12,symbols!$B$12,IF(respose!U41=symbols!$A$13,symbols!$B$13,IF(respose!U41=symbols!$A$11,symbols!$B$11))))</f>
        <v>2</v>
      </c>
      <c r="AE41" s="10">
        <f>IF(respose!V41=symbols!$A$14,symbols!$B$14,IF(respose!V41=symbols!$A$12,symbols!$B$12,IF(respose!V41=symbols!$A$13,symbols!$B$13,IF(respose!V41=symbols!$A$11,symbols!$B$11))))</f>
        <v>2</v>
      </c>
      <c r="AF41" s="10">
        <f>IF(respose!W41=symbols!$A$14,symbols!$B$14,IF(respose!W41=symbols!$A$12,symbols!$B$12,IF(respose!W41=symbols!$A$13,symbols!$B$13,IF(respose!W41=symbols!$A$11,symbols!$B$11))))</f>
        <v>3</v>
      </c>
      <c r="AG41" s="10">
        <f>IF(respose!X41=symbols!$A$14,symbols!$B$14,IF(respose!X41=symbols!$A$12,symbols!$B$12,IF(respose!X41=symbols!$A$13,symbols!$B$13,IF(respose!X41=symbols!$A$11,symbols!$B$11))))</f>
        <v>3</v>
      </c>
      <c r="AH41" s="10">
        <f>IF(respose!Y41=symbols!$A$16,symbols!$B$16,symbols!$B$17)</f>
        <v>0</v>
      </c>
    </row>
    <row r="42" spans="1:34">
      <c r="A42">
        <v>41</v>
      </c>
      <c r="B42" s="10" t="str">
        <f>respose!B42</f>
        <v>Male</v>
      </c>
      <c r="C42" s="10" t="str">
        <f>respose!C42</f>
        <v>20-30</v>
      </c>
      <c r="D42" s="10" t="str">
        <f>respose!D42</f>
        <v>Colombo</v>
      </c>
      <c r="E42" s="10" t="str">
        <f>respose!E42</f>
        <v>self-employed/ freelancer</v>
      </c>
      <c r="F42" s="10" t="str">
        <f>respose!F42</f>
        <v>Bachelor's Degree</v>
      </c>
      <c r="G42" s="10" t="str">
        <f>respose!G42</f>
        <v>Single</v>
      </c>
      <c r="H42" s="10" t="str">
        <f>respose!H42</f>
        <v>none</v>
      </c>
      <c r="I42" s="10" t="str">
        <f>respose!I42</f>
        <v>50,000 - 100,000</v>
      </c>
      <c r="J42">
        <f>IF(ISNUMBER(SEARCH("Mobile",respose!J42)),1,0)</f>
        <v>1</v>
      </c>
      <c r="K42">
        <f>IF(ISNUMBER(SEARCH("Internet banking through websites",respose!J42)),1,0)</f>
        <v>1</v>
      </c>
      <c r="L42">
        <f>IF(ISNUMBER(SEARCH("Text",respose!J42)),1,0)</f>
        <v>1</v>
      </c>
      <c r="M42">
        <f>IF(ISNUMBER(SEARCH("Visit",respose!J42)),1,0)</f>
        <v>1</v>
      </c>
      <c r="N42" s="10">
        <f>respose!K42</f>
        <v>2</v>
      </c>
      <c r="O42" s="10">
        <f>IF(respose!L42=symbols!$A$3,symbols!$B$3,IF(respose!L42=symbols!$A$4,symbols!$B$4,IF(respose!L42=symbols!$A$5,symbols!$B$5,IF(respose!L42=symbols!$A$6,symbols!$B$6))))</f>
        <v>3</v>
      </c>
      <c r="P42" s="10">
        <f>IF(respose!M42=symbols!$A$3,symbols!$B$3,IF(respose!M42=symbols!$A$4,symbols!$B$4,IF(respose!M42=symbols!$A$5,symbols!$B$5,IF(respose!M42=symbols!$A$6,symbols!$B$6))))</f>
        <v>2</v>
      </c>
      <c r="Q42">
        <f>IF(ISNUMBER(SEARCH("Easier access",respose!N42)),1,0)</f>
        <v>1</v>
      </c>
      <c r="R42">
        <f>IF(ISNUMBER(SEARCH("credit",respose!N42)),1,0)</f>
        <v>1</v>
      </c>
      <c r="S42">
        <f>IF(ISNUMBER(SEARCH("secure",respose!N42)),1,0)</f>
        <v>0</v>
      </c>
      <c r="T42">
        <f>IF(ISNUMBER(SEARCH("history",respose!N42)),1,0)</f>
        <v>1</v>
      </c>
      <c r="U42">
        <f>IF(ISNUMBER(SEARCH("Simple",respose!O42)),1,0)</f>
        <v>0</v>
      </c>
      <c r="V42">
        <f>IF(ISNUMBER(SEARCH("third",respose!O42)),1,0)</f>
        <v>1</v>
      </c>
      <c r="W42">
        <f>IF(ISNUMBER(SEARCH("Faster",respose!O42)),1,0)</f>
        <v>0</v>
      </c>
      <c r="X42">
        <f>IF(ISNUMBER(SEARCH("biometrics",respose!O42)),1,0)</f>
        <v>0</v>
      </c>
      <c r="Y42" s="10">
        <f>IF(respose!P42=symbols!$A$14,symbols!$B$14,IF(respose!P42=symbols!$A$12,symbols!$B$12,IF(respose!P42=symbols!$A$13,symbols!$B$13,IF(respose!P42=symbols!$A$11,symbols!$B$11))))</f>
        <v>3</v>
      </c>
      <c r="Z42" s="10">
        <f>IF(respose!Q42=symbols!$A$14,symbols!$B$14,IF(respose!Q42=symbols!$A$12,symbols!$B$12,IF(respose!Q42=symbols!$A$13,symbols!$B$13,IF(respose!Q42=symbols!$A$11,symbols!$B$11))))</f>
        <v>3</v>
      </c>
      <c r="AA42" s="10">
        <f>IF(respose!R42=symbols!$A$14,symbols!$B$14,IF(respose!R42=symbols!$A$12,symbols!$B$12,IF(respose!R42=symbols!$A$13,symbols!$B$13,IF(respose!R42=symbols!$A$11,symbols!$B$11))))</f>
        <v>3</v>
      </c>
      <c r="AB42" s="10">
        <f>IF(respose!S42=symbols!$A$14,symbols!$B$14,IF(respose!S42=symbols!$A$12,symbols!$B$12,IF(respose!S42=symbols!$A$13,symbols!$B$13,IF(respose!S42=symbols!$A$11,symbols!$B$11))))</f>
        <v>2</v>
      </c>
      <c r="AC42" s="10">
        <f>IF(respose!T42=symbols!$A$14,symbols!$B$14,IF(respose!T42=symbols!$A$12,symbols!$B$12,IF(respose!T42=symbols!$A$13,symbols!$B$13,IF(respose!T42=symbols!$A$11,symbols!$B$11))))</f>
        <v>1</v>
      </c>
      <c r="AD42" s="10">
        <f>IF(respose!U42=symbols!$A$14,symbols!$B$14,IF(respose!U42=symbols!$A$12,symbols!$B$12,IF(respose!U42=symbols!$A$13,symbols!$B$13,IF(respose!U42=symbols!$A$11,symbols!$B$11))))</f>
        <v>3</v>
      </c>
      <c r="AE42" s="10">
        <f>IF(respose!V42=symbols!$A$14,symbols!$B$14,IF(respose!V42=symbols!$A$12,symbols!$B$12,IF(respose!V42=symbols!$A$13,symbols!$B$13,IF(respose!V42=symbols!$A$11,symbols!$B$11))))</f>
        <v>3</v>
      </c>
      <c r="AF42" s="10">
        <f>IF(respose!W42=symbols!$A$14,symbols!$B$14,IF(respose!W42=symbols!$A$12,symbols!$B$12,IF(respose!W42=symbols!$A$13,symbols!$B$13,IF(respose!W42=symbols!$A$11,symbols!$B$11))))</f>
        <v>3</v>
      </c>
      <c r="AG42" s="10">
        <f>IF(respose!X42=symbols!$A$14,symbols!$B$14,IF(respose!X42=symbols!$A$12,symbols!$B$12,IF(respose!X42=symbols!$A$13,symbols!$B$13,IF(respose!X42=symbols!$A$11,symbols!$B$11))))</f>
        <v>3</v>
      </c>
      <c r="AH42" s="10">
        <f>IF(respose!Y42=symbols!$A$16,symbols!$B$16,symbols!$B$17)</f>
        <v>1</v>
      </c>
    </row>
    <row r="43" spans="1:34">
      <c r="A43">
        <v>42</v>
      </c>
      <c r="B43" s="10" t="str">
        <f>respose!B43</f>
        <v>Male</v>
      </c>
      <c r="C43" s="10" t="str">
        <f>respose!C43</f>
        <v>20-30</v>
      </c>
      <c r="D43" s="10" t="str">
        <f>respose!D43</f>
        <v>Colombo</v>
      </c>
      <c r="E43" s="10" t="str">
        <f>respose!E43</f>
        <v>full-time</v>
      </c>
      <c r="F43" s="10" t="str">
        <f>respose!F43</f>
        <v>Bachelor's Degree</v>
      </c>
      <c r="G43" s="10" t="str">
        <f>respose!G43</f>
        <v>Married</v>
      </c>
      <c r="H43" s="10" t="str">
        <f>respose!H43</f>
        <v>none</v>
      </c>
      <c r="I43" s="10" t="str">
        <f>respose!I43</f>
        <v>100,000 - 200,000</v>
      </c>
      <c r="J43">
        <f>IF(ISNUMBER(SEARCH("Mobile",respose!J43)),1,0)</f>
        <v>1</v>
      </c>
      <c r="K43">
        <f>IF(ISNUMBER(SEARCH("Internet banking through websites",respose!J43)),1,0)</f>
        <v>1</v>
      </c>
      <c r="L43">
        <f>IF(ISNUMBER(SEARCH("Text",respose!J43)),1,0)</f>
        <v>0</v>
      </c>
      <c r="M43">
        <f>IF(ISNUMBER(SEARCH("Visit",respose!J43)),1,0)</f>
        <v>1</v>
      </c>
      <c r="N43" s="10">
        <f>respose!K43</f>
        <v>1</v>
      </c>
      <c r="O43" s="10">
        <f>IF(respose!L43=symbols!$A$3,symbols!$B$3,IF(respose!L43=symbols!$A$4,symbols!$B$4,IF(respose!L43=symbols!$A$5,symbols!$B$5,IF(respose!L43=symbols!$A$6,symbols!$B$6))))</f>
        <v>3</v>
      </c>
      <c r="P43" s="10">
        <f>IF(respose!M43=symbols!$A$3,symbols!$B$3,IF(respose!M43=symbols!$A$4,symbols!$B$4,IF(respose!M43=symbols!$A$5,symbols!$B$5,IF(respose!M43=symbols!$A$6,symbols!$B$6))))</f>
        <v>2</v>
      </c>
      <c r="Q43">
        <f>IF(ISNUMBER(SEARCH("Easier access",respose!N43)),1,0)</f>
        <v>1</v>
      </c>
      <c r="R43">
        <f>IF(ISNUMBER(SEARCH("credit",respose!N43)),1,0)</f>
        <v>1</v>
      </c>
      <c r="S43">
        <f>IF(ISNUMBER(SEARCH("secure",respose!N43)),1,0)</f>
        <v>1</v>
      </c>
      <c r="T43">
        <f>IF(ISNUMBER(SEARCH("history",respose!N43)),1,0)</f>
        <v>1</v>
      </c>
      <c r="U43">
        <f>IF(ISNUMBER(SEARCH("Simple",respose!O43)),1,0)</f>
        <v>1</v>
      </c>
      <c r="V43">
        <f>IF(ISNUMBER(SEARCH("third",respose!O43)),1,0)</f>
        <v>1</v>
      </c>
      <c r="W43">
        <f>IF(ISNUMBER(SEARCH("Faster",respose!O43)),1,0)</f>
        <v>1</v>
      </c>
      <c r="X43">
        <f>IF(ISNUMBER(SEARCH("biometrics",respose!O43)),1,0)</f>
        <v>1</v>
      </c>
      <c r="Y43" s="10">
        <f>IF(respose!P43=symbols!$A$14,symbols!$B$14,IF(respose!P43=symbols!$A$12,symbols!$B$12,IF(respose!P43=symbols!$A$13,symbols!$B$13,IF(respose!P43=symbols!$A$11,symbols!$B$11))))</f>
        <v>3</v>
      </c>
      <c r="Z43" s="10">
        <f>IF(respose!Q43=symbols!$A$14,symbols!$B$14,IF(respose!Q43=symbols!$A$12,symbols!$B$12,IF(respose!Q43=symbols!$A$13,symbols!$B$13,IF(respose!Q43=symbols!$A$11,symbols!$B$11))))</f>
        <v>3</v>
      </c>
      <c r="AA43" s="10">
        <f>IF(respose!R43=symbols!$A$14,symbols!$B$14,IF(respose!R43=symbols!$A$12,symbols!$B$12,IF(respose!R43=symbols!$A$13,symbols!$B$13,IF(respose!R43=symbols!$A$11,symbols!$B$11))))</f>
        <v>3</v>
      </c>
      <c r="AB43" s="10">
        <f>IF(respose!S43=symbols!$A$14,symbols!$B$14,IF(respose!S43=symbols!$A$12,symbols!$B$12,IF(respose!S43=symbols!$A$13,symbols!$B$13,IF(respose!S43=symbols!$A$11,symbols!$B$11))))</f>
        <v>3</v>
      </c>
      <c r="AC43" s="10">
        <f>IF(respose!T43=symbols!$A$14,symbols!$B$14,IF(respose!T43=symbols!$A$12,symbols!$B$12,IF(respose!T43=symbols!$A$13,symbols!$B$13,IF(respose!T43=symbols!$A$11,symbols!$B$11))))</f>
        <v>2</v>
      </c>
      <c r="AD43" s="10">
        <f>IF(respose!U43=symbols!$A$14,symbols!$B$14,IF(respose!U43=symbols!$A$12,symbols!$B$12,IF(respose!U43=symbols!$A$13,symbols!$B$13,IF(respose!U43=symbols!$A$11,symbols!$B$11))))</f>
        <v>1</v>
      </c>
      <c r="AE43" s="10">
        <f>IF(respose!V43=symbols!$A$14,symbols!$B$14,IF(respose!V43=symbols!$A$12,symbols!$B$12,IF(respose!V43=symbols!$A$13,symbols!$B$13,IF(respose!V43=symbols!$A$11,symbols!$B$11))))</f>
        <v>3</v>
      </c>
      <c r="AF43" s="10">
        <f>IF(respose!W43=symbols!$A$14,symbols!$B$14,IF(respose!W43=symbols!$A$12,symbols!$B$12,IF(respose!W43=symbols!$A$13,symbols!$B$13,IF(respose!W43=symbols!$A$11,symbols!$B$11))))</f>
        <v>2</v>
      </c>
      <c r="AG43" s="10">
        <f>IF(respose!X43=symbols!$A$14,symbols!$B$14,IF(respose!X43=symbols!$A$12,symbols!$B$12,IF(respose!X43=symbols!$A$13,symbols!$B$13,IF(respose!X43=symbols!$A$11,symbols!$B$11))))</f>
        <v>2</v>
      </c>
      <c r="AH43" s="10">
        <f>IF(respose!Y43=symbols!$A$16,symbols!$B$16,symbols!$B$17)</f>
        <v>0</v>
      </c>
    </row>
    <row r="44" spans="1:34">
      <c r="A44">
        <v>43</v>
      </c>
      <c r="B44" s="10" t="str">
        <f>respose!B44</f>
        <v>Male</v>
      </c>
      <c r="C44" s="10" t="str">
        <f>respose!C44</f>
        <v>20-30</v>
      </c>
      <c r="D44" s="10" t="str">
        <f>respose!D44</f>
        <v>Colombo</v>
      </c>
      <c r="E44" s="10" t="str">
        <f>respose!E44</f>
        <v>full-time</v>
      </c>
      <c r="F44" s="10" t="str">
        <f>respose!F44</f>
        <v>Bachelor's Degree</v>
      </c>
      <c r="G44" s="10" t="str">
        <f>respose!G44</f>
        <v>Single</v>
      </c>
      <c r="H44" s="10" t="str">
        <f>respose!H44</f>
        <v>none</v>
      </c>
      <c r="I44" s="10" t="str">
        <f>respose!I44</f>
        <v>50,000 - 100,000</v>
      </c>
      <c r="J44">
        <f>IF(ISNUMBER(SEARCH("Mobile",respose!J44)),1,0)</f>
        <v>1</v>
      </c>
      <c r="K44">
        <f>IF(ISNUMBER(SEARCH("Internet banking through websites",respose!J44)),1,0)</f>
        <v>1</v>
      </c>
      <c r="L44">
        <f>IF(ISNUMBER(SEARCH("Text",respose!J44)),1,0)</f>
        <v>0</v>
      </c>
      <c r="M44">
        <f>IF(ISNUMBER(SEARCH("Visit",respose!J44)),1,0)</f>
        <v>0</v>
      </c>
      <c r="N44" s="10">
        <f>respose!K44</f>
        <v>2</v>
      </c>
      <c r="O44" s="10">
        <f>IF(respose!L44=symbols!$A$3,symbols!$B$3,IF(respose!L44=symbols!$A$4,symbols!$B$4,IF(respose!L44=symbols!$A$5,symbols!$B$5,IF(respose!L44=symbols!$A$6,symbols!$B$6))))</f>
        <v>3</v>
      </c>
      <c r="P44" s="10">
        <f>IF(respose!M44=symbols!$A$3,symbols!$B$3,IF(respose!M44=symbols!$A$4,symbols!$B$4,IF(respose!M44=symbols!$A$5,symbols!$B$5,IF(respose!M44=symbols!$A$6,symbols!$B$6))))</f>
        <v>1</v>
      </c>
      <c r="Q44">
        <f>IF(ISNUMBER(SEARCH("Easier access",respose!N44)),1,0)</f>
        <v>1</v>
      </c>
      <c r="R44">
        <f>IF(ISNUMBER(SEARCH("credit",respose!N44)),1,0)</f>
        <v>1</v>
      </c>
      <c r="S44">
        <f>IF(ISNUMBER(SEARCH("secure",respose!N44)),1,0)</f>
        <v>1</v>
      </c>
      <c r="T44">
        <f>IF(ISNUMBER(SEARCH("history",respose!N44)),1,0)</f>
        <v>1</v>
      </c>
      <c r="U44">
        <f>IF(ISNUMBER(SEARCH("Simple",respose!O44)),1,0)</f>
        <v>1</v>
      </c>
      <c r="V44">
        <f>IF(ISNUMBER(SEARCH("third",respose!O44)),1,0)</f>
        <v>1</v>
      </c>
      <c r="W44">
        <f>IF(ISNUMBER(SEARCH("Faster",respose!O44)),1,0)</f>
        <v>1</v>
      </c>
      <c r="X44">
        <f>IF(ISNUMBER(SEARCH("biometrics",respose!O44)),1,0)</f>
        <v>1</v>
      </c>
      <c r="Y44" s="10">
        <f>IF(respose!P44=symbols!$A$14,symbols!$B$14,IF(respose!P44=symbols!$A$12,symbols!$B$12,IF(respose!P44=symbols!$A$13,symbols!$B$13,IF(respose!P44=symbols!$A$11,symbols!$B$11))))</f>
        <v>3</v>
      </c>
      <c r="Z44" s="10">
        <f>IF(respose!Q44=symbols!$A$14,symbols!$B$14,IF(respose!Q44=symbols!$A$12,symbols!$B$12,IF(respose!Q44=symbols!$A$13,symbols!$B$13,IF(respose!Q44=symbols!$A$11,symbols!$B$11))))</f>
        <v>3</v>
      </c>
      <c r="AA44" s="10">
        <f>IF(respose!R44=symbols!$A$14,symbols!$B$14,IF(respose!R44=symbols!$A$12,symbols!$B$12,IF(respose!R44=symbols!$A$13,symbols!$B$13,IF(respose!R44=symbols!$A$11,symbols!$B$11))))</f>
        <v>3</v>
      </c>
      <c r="AB44" s="10">
        <f>IF(respose!S44=symbols!$A$14,symbols!$B$14,IF(respose!S44=symbols!$A$12,symbols!$B$12,IF(respose!S44=symbols!$A$13,symbols!$B$13,IF(respose!S44=symbols!$A$11,symbols!$B$11))))</f>
        <v>1</v>
      </c>
      <c r="AC44" s="10">
        <f>IF(respose!T44=symbols!$A$14,symbols!$B$14,IF(respose!T44=symbols!$A$12,symbols!$B$12,IF(respose!T44=symbols!$A$13,symbols!$B$13,IF(respose!T44=symbols!$A$11,symbols!$B$11))))</f>
        <v>2</v>
      </c>
      <c r="AD44" s="10">
        <f>IF(respose!U44=symbols!$A$14,symbols!$B$14,IF(respose!U44=symbols!$A$12,symbols!$B$12,IF(respose!U44=symbols!$A$13,symbols!$B$13,IF(respose!U44=symbols!$A$11,symbols!$B$11))))</f>
        <v>0</v>
      </c>
      <c r="AE44" s="10">
        <f>IF(respose!V44=symbols!$A$14,symbols!$B$14,IF(respose!V44=symbols!$A$12,symbols!$B$12,IF(respose!V44=symbols!$A$13,symbols!$B$13,IF(respose!V44=symbols!$A$11,symbols!$B$11))))</f>
        <v>2</v>
      </c>
      <c r="AF44" s="10">
        <f>IF(respose!W44=symbols!$A$14,symbols!$B$14,IF(respose!W44=symbols!$A$12,symbols!$B$12,IF(respose!W44=symbols!$A$13,symbols!$B$13,IF(respose!W44=symbols!$A$11,symbols!$B$11))))</f>
        <v>3</v>
      </c>
      <c r="AG44" s="10">
        <f>IF(respose!X44=symbols!$A$14,symbols!$B$14,IF(respose!X44=symbols!$A$12,symbols!$B$12,IF(respose!X44=symbols!$A$13,symbols!$B$13,IF(respose!X44=symbols!$A$11,symbols!$B$11))))</f>
        <v>0</v>
      </c>
      <c r="AH44" s="10">
        <f>IF(respose!Y44=symbols!$A$16,symbols!$B$16,symbols!$B$17)</f>
        <v>1</v>
      </c>
    </row>
    <row r="45" spans="1:34">
      <c r="A45">
        <v>44</v>
      </c>
      <c r="B45" s="10" t="str">
        <f>respose!B45</f>
        <v>Male</v>
      </c>
      <c r="C45" s="10" t="str">
        <f>respose!C45</f>
        <v>20-30</v>
      </c>
      <c r="D45" s="10" t="str">
        <f>respose!D45</f>
        <v>Colombo</v>
      </c>
      <c r="E45" s="10" t="str">
        <f>respose!E45</f>
        <v>full-time</v>
      </c>
      <c r="F45" s="10" t="str">
        <f>respose!F45</f>
        <v>Bachelor's Degree</v>
      </c>
      <c r="G45" s="10" t="str">
        <f>respose!G45</f>
        <v>Single</v>
      </c>
      <c r="H45" s="10" t="str">
        <f>respose!H45</f>
        <v>none</v>
      </c>
      <c r="I45" s="10" t="str">
        <f>respose!I45</f>
        <v>50,000 - 100,000</v>
      </c>
      <c r="J45">
        <f>IF(ISNUMBER(SEARCH("Mobile",respose!J45)),1,0)</f>
        <v>1</v>
      </c>
      <c r="K45">
        <f>IF(ISNUMBER(SEARCH("Internet banking through websites",respose!J45)),1,0)</f>
        <v>0</v>
      </c>
      <c r="L45">
        <f>IF(ISNUMBER(SEARCH("Text",respose!J45)),1,0)</f>
        <v>0</v>
      </c>
      <c r="M45">
        <f>IF(ISNUMBER(SEARCH("Visit",respose!J45)),1,0)</f>
        <v>1</v>
      </c>
      <c r="N45" s="10">
        <f>respose!K45</f>
        <v>2</v>
      </c>
      <c r="O45" s="10">
        <f>IF(respose!L45=symbols!$A$3,symbols!$B$3,IF(respose!L45=symbols!$A$4,symbols!$B$4,IF(respose!L45=symbols!$A$5,symbols!$B$5,IF(respose!L45=symbols!$A$6,symbols!$B$6))))</f>
        <v>2</v>
      </c>
      <c r="P45" s="10">
        <f>IF(respose!M45=symbols!$A$3,symbols!$B$3,IF(respose!M45=symbols!$A$4,symbols!$B$4,IF(respose!M45=symbols!$A$5,symbols!$B$5,IF(respose!M45=symbols!$A$6,symbols!$B$6))))</f>
        <v>1</v>
      </c>
      <c r="Q45">
        <f>IF(ISNUMBER(SEARCH("Easier access",respose!N45)),1,0)</f>
        <v>1</v>
      </c>
      <c r="R45">
        <f>IF(ISNUMBER(SEARCH("credit",respose!N45)),1,0)</f>
        <v>1</v>
      </c>
      <c r="S45">
        <f>IF(ISNUMBER(SEARCH("secure",respose!N45)),1,0)</f>
        <v>1</v>
      </c>
      <c r="T45">
        <f>IF(ISNUMBER(SEARCH("history",respose!N45)),1,0)</f>
        <v>1</v>
      </c>
      <c r="U45">
        <f>IF(ISNUMBER(SEARCH("Simple",respose!O45)),1,0)</f>
        <v>1</v>
      </c>
      <c r="V45">
        <f>IF(ISNUMBER(SEARCH("third",respose!O45)),1,0)</f>
        <v>0</v>
      </c>
      <c r="W45">
        <f>IF(ISNUMBER(SEARCH("Faster",respose!O45)),1,0)</f>
        <v>1</v>
      </c>
      <c r="X45">
        <f>IF(ISNUMBER(SEARCH("biometrics",respose!O45)),1,0)</f>
        <v>0</v>
      </c>
      <c r="Y45" s="10">
        <f>IF(respose!P45=symbols!$A$14,symbols!$B$14,IF(respose!P45=symbols!$A$12,symbols!$B$12,IF(respose!P45=symbols!$A$13,symbols!$B$13,IF(respose!P45=symbols!$A$11,symbols!$B$11))))</f>
        <v>3</v>
      </c>
      <c r="Z45" s="10">
        <f>IF(respose!Q45=symbols!$A$14,symbols!$B$14,IF(respose!Q45=symbols!$A$12,symbols!$B$12,IF(respose!Q45=symbols!$A$13,symbols!$B$13,IF(respose!Q45=symbols!$A$11,symbols!$B$11))))</f>
        <v>3</v>
      </c>
      <c r="AA45" s="10">
        <f>IF(respose!R45=symbols!$A$14,symbols!$B$14,IF(respose!R45=symbols!$A$12,symbols!$B$12,IF(respose!R45=symbols!$A$13,symbols!$B$13,IF(respose!R45=symbols!$A$11,symbols!$B$11))))</f>
        <v>2</v>
      </c>
      <c r="AB45" s="10">
        <f>IF(respose!S45=symbols!$A$14,symbols!$B$14,IF(respose!S45=symbols!$A$12,symbols!$B$12,IF(respose!S45=symbols!$A$13,symbols!$B$13,IF(respose!S45=symbols!$A$11,symbols!$B$11))))</f>
        <v>2</v>
      </c>
      <c r="AC45" s="10">
        <f>IF(respose!T45=symbols!$A$14,symbols!$B$14,IF(respose!T45=symbols!$A$12,symbols!$B$12,IF(respose!T45=symbols!$A$13,symbols!$B$13,IF(respose!T45=symbols!$A$11,symbols!$B$11))))</f>
        <v>1</v>
      </c>
      <c r="AD45" s="10">
        <f>IF(respose!U45=symbols!$A$14,symbols!$B$14,IF(respose!U45=symbols!$A$12,symbols!$B$12,IF(respose!U45=symbols!$A$13,symbols!$B$13,IF(respose!U45=symbols!$A$11,symbols!$B$11))))</f>
        <v>2</v>
      </c>
      <c r="AE45" s="10">
        <f>IF(respose!V45=symbols!$A$14,symbols!$B$14,IF(respose!V45=symbols!$A$12,symbols!$B$12,IF(respose!V45=symbols!$A$13,symbols!$B$13,IF(respose!V45=symbols!$A$11,symbols!$B$11))))</f>
        <v>3</v>
      </c>
      <c r="AF45" s="10">
        <f>IF(respose!W45=symbols!$A$14,symbols!$B$14,IF(respose!W45=symbols!$A$12,symbols!$B$12,IF(respose!W45=symbols!$A$13,symbols!$B$13,IF(respose!W45=symbols!$A$11,symbols!$B$11))))</f>
        <v>3</v>
      </c>
      <c r="AG45" s="10">
        <f>IF(respose!X45=symbols!$A$14,symbols!$B$14,IF(respose!X45=symbols!$A$12,symbols!$B$12,IF(respose!X45=symbols!$A$13,symbols!$B$13,IF(respose!X45=symbols!$A$11,symbols!$B$11))))</f>
        <v>2</v>
      </c>
      <c r="AH45" s="10">
        <f>IF(respose!Y45=symbols!$A$16,symbols!$B$16,symbols!$B$17)</f>
        <v>1</v>
      </c>
    </row>
    <row r="46" spans="1:34">
      <c r="A46">
        <v>45</v>
      </c>
      <c r="B46" s="10" t="str">
        <f>respose!B46</f>
        <v>Female</v>
      </c>
      <c r="C46" s="10" t="str">
        <f>respose!C46</f>
        <v>20-30</v>
      </c>
      <c r="D46" s="10" t="str">
        <f>respose!D46</f>
        <v>Gampaha</v>
      </c>
      <c r="E46" s="10" t="str">
        <f>respose!E46</f>
        <v>full-time</v>
      </c>
      <c r="F46" s="10" t="str">
        <f>respose!F46</f>
        <v>Post Graduate Degree</v>
      </c>
      <c r="G46" s="10" t="str">
        <f>respose!G46</f>
        <v>Married</v>
      </c>
      <c r="H46" s="10" t="str">
        <f>respose!H46</f>
        <v>none</v>
      </c>
      <c r="I46" s="10" t="str">
        <f>respose!I46</f>
        <v>50,000 - 100,000</v>
      </c>
      <c r="J46">
        <f>IF(ISNUMBER(SEARCH("Mobile",respose!J46)),1,0)</f>
        <v>1</v>
      </c>
      <c r="K46">
        <f>IF(ISNUMBER(SEARCH("Internet banking through websites",respose!J46)),1,0)</f>
        <v>0</v>
      </c>
      <c r="L46">
        <f>IF(ISNUMBER(SEARCH("Text",respose!J46)),1,0)</f>
        <v>0</v>
      </c>
      <c r="M46">
        <f>IF(ISNUMBER(SEARCH("Visit",respose!J46)),1,0)</f>
        <v>0</v>
      </c>
      <c r="N46" s="10">
        <f>respose!K46</f>
        <v>1</v>
      </c>
      <c r="O46" s="10">
        <f>IF(respose!L46=symbols!$A$3,symbols!$B$3,IF(respose!L46=symbols!$A$4,symbols!$B$4,IF(respose!L46=symbols!$A$5,symbols!$B$5,IF(respose!L46=symbols!$A$6,symbols!$B$6))))</f>
        <v>3</v>
      </c>
      <c r="P46" s="10">
        <f>IF(respose!M46=symbols!$A$3,symbols!$B$3,IF(respose!M46=symbols!$A$4,symbols!$B$4,IF(respose!M46=symbols!$A$5,symbols!$B$5,IF(respose!M46=symbols!$A$6,symbols!$B$6))))</f>
        <v>1</v>
      </c>
      <c r="Q46">
        <f>IF(ISNUMBER(SEARCH("Easier access",respose!N46)),1,0)</f>
        <v>1</v>
      </c>
      <c r="R46">
        <f>IF(ISNUMBER(SEARCH("credit",respose!N46)),1,0)</f>
        <v>0</v>
      </c>
      <c r="S46">
        <f>IF(ISNUMBER(SEARCH("secure",respose!N46)),1,0)</f>
        <v>0</v>
      </c>
      <c r="T46">
        <f>IF(ISNUMBER(SEARCH("history",respose!N46)),1,0)</f>
        <v>0</v>
      </c>
      <c r="U46">
        <f>IF(ISNUMBER(SEARCH("Simple",respose!O46)),1,0)</f>
        <v>1</v>
      </c>
      <c r="V46">
        <f>IF(ISNUMBER(SEARCH("third",respose!O46)),1,0)</f>
        <v>1</v>
      </c>
      <c r="W46">
        <f>IF(ISNUMBER(SEARCH("Faster",respose!O46)),1,0)</f>
        <v>1</v>
      </c>
      <c r="X46">
        <f>IF(ISNUMBER(SEARCH("biometrics",respose!O46)),1,0)</f>
        <v>0</v>
      </c>
      <c r="Y46" s="10">
        <f>IF(respose!P46=symbols!$A$14,symbols!$B$14,IF(respose!P46=symbols!$A$12,symbols!$B$12,IF(respose!P46=symbols!$A$13,symbols!$B$13,IF(respose!P46=symbols!$A$11,symbols!$B$11))))</f>
        <v>3</v>
      </c>
      <c r="Z46" s="10">
        <f>IF(respose!Q46=symbols!$A$14,symbols!$B$14,IF(respose!Q46=symbols!$A$12,symbols!$B$12,IF(respose!Q46=symbols!$A$13,symbols!$B$13,IF(respose!Q46=symbols!$A$11,symbols!$B$11))))</f>
        <v>2</v>
      </c>
      <c r="AA46" s="10">
        <f>IF(respose!R46=symbols!$A$14,symbols!$B$14,IF(respose!R46=symbols!$A$12,symbols!$B$12,IF(respose!R46=symbols!$A$13,symbols!$B$13,IF(respose!R46=symbols!$A$11,symbols!$B$11))))</f>
        <v>1</v>
      </c>
      <c r="AB46" s="10">
        <f>IF(respose!S46=symbols!$A$14,symbols!$B$14,IF(respose!S46=symbols!$A$12,symbols!$B$12,IF(respose!S46=symbols!$A$13,symbols!$B$13,IF(respose!S46=symbols!$A$11,symbols!$B$11))))</f>
        <v>3</v>
      </c>
      <c r="AC46" s="10">
        <f>IF(respose!T46=symbols!$A$14,symbols!$B$14,IF(respose!T46=symbols!$A$12,symbols!$B$12,IF(respose!T46=symbols!$A$13,symbols!$B$13,IF(respose!T46=symbols!$A$11,symbols!$B$11))))</f>
        <v>1</v>
      </c>
      <c r="AD46" s="10">
        <f>IF(respose!U46=symbols!$A$14,symbols!$B$14,IF(respose!U46=symbols!$A$12,symbols!$B$12,IF(respose!U46=symbols!$A$13,symbols!$B$13,IF(respose!U46=symbols!$A$11,symbols!$B$11))))</f>
        <v>0</v>
      </c>
      <c r="AE46" s="10">
        <f>IF(respose!V46=symbols!$A$14,symbols!$B$14,IF(respose!V46=symbols!$A$12,symbols!$B$12,IF(respose!V46=symbols!$A$13,symbols!$B$13,IF(respose!V46=symbols!$A$11,symbols!$B$11))))</f>
        <v>2</v>
      </c>
      <c r="AF46" s="10">
        <f>IF(respose!W46=symbols!$A$14,symbols!$B$14,IF(respose!W46=symbols!$A$12,symbols!$B$12,IF(respose!W46=symbols!$A$13,symbols!$B$13,IF(respose!W46=symbols!$A$11,symbols!$B$11))))</f>
        <v>2</v>
      </c>
      <c r="AG46" s="10">
        <f>IF(respose!X46=symbols!$A$14,symbols!$B$14,IF(respose!X46=symbols!$A$12,symbols!$B$12,IF(respose!X46=symbols!$A$13,symbols!$B$13,IF(respose!X46=symbols!$A$11,symbols!$B$11))))</f>
        <v>0</v>
      </c>
      <c r="AH46" s="10">
        <f>IF(respose!Y46=symbols!$A$16,symbols!$B$16,symbols!$B$17)</f>
        <v>1</v>
      </c>
    </row>
    <row r="47" spans="1:34">
      <c r="A47">
        <v>46</v>
      </c>
      <c r="B47" s="10" t="str">
        <f>respose!B47</f>
        <v>Male</v>
      </c>
      <c r="C47" s="10" t="str">
        <f>respose!C47</f>
        <v>20-30</v>
      </c>
      <c r="D47" s="10" t="str">
        <f>respose!D47</f>
        <v>Kandy</v>
      </c>
      <c r="E47" s="10" t="str">
        <f>respose!E47</f>
        <v>full-time</v>
      </c>
      <c r="F47" s="10" t="str">
        <f>respose!F47</f>
        <v>Bachelor's Degree</v>
      </c>
      <c r="G47" s="10" t="str">
        <f>respose!G47</f>
        <v>Single</v>
      </c>
      <c r="H47" s="10" t="str">
        <f>respose!H47</f>
        <v>none</v>
      </c>
      <c r="I47" s="10" t="str">
        <f>respose!I47</f>
        <v>100,000 - 200,000</v>
      </c>
      <c r="J47">
        <f>IF(ISNUMBER(SEARCH("Mobile",respose!J47)),1,0)</f>
        <v>1</v>
      </c>
      <c r="K47">
        <f>IF(ISNUMBER(SEARCH("Internet banking through websites",respose!J47)),1,0)</f>
        <v>1</v>
      </c>
      <c r="L47">
        <f>IF(ISNUMBER(SEARCH("Text",respose!J47)),1,0)</f>
        <v>0</v>
      </c>
      <c r="M47">
        <f>IF(ISNUMBER(SEARCH("Visit",respose!J47)),1,0)</f>
        <v>1</v>
      </c>
      <c r="N47" s="10" t="str">
        <f>respose!K47</f>
        <v>3 or more</v>
      </c>
      <c r="O47" s="10">
        <f>IF(respose!L47=symbols!$A$3,symbols!$B$3,IF(respose!L47=symbols!$A$4,symbols!$B$4,IF(respose!L47=symbols!$A$5,symbols!$B$5,IF(respose!L47=symbols!$A$6,symbols!$B$6))))</f>
        <v>3</v>
      </c>
      <c r="P47" s="10">
        <f>IF(respose!M47=symbols!$A$3,symbols!$B$3,IF(respose!M47=symbols!$A$4,symbols!$B$4,IF(respose!M47=symbols!$A$5,symbols!$B$5,IF(respose!M47=symbols!$A$6,symbols!$B$6))))</f>
        <v>3</v>
      </c>
      <c r="Q47">
        <f>IF(ISNUMBER(SEARCH("Easier access",respose!N47)),1,0)</f>
        <v>1</v>
      </c>
      <c r="R47">
        <f>IF(ISNUMBER(SEARCH("credit",respose!N47)),1,0)</f>
        <v>1</v>
      </c>
      <c r="S47">
        <f>IF(ISNUMBER(SEARCH("secure",respose!N47)),1,0)</f>
        <v>1</v>
      </c>
      <c r="T47">
        <f>IF(ISNUMBER(SEARCH("history",respose!N47)),1,0)</f>
        <v>1</v>
      </c>
      <c r="U47">
        <f>IF(ISNUMBER(SEARCH("Simple",respose!O47)),1,0)</f>
        <v>1</v>
      </c>
      <c r="V47">
        <f>IF(ISNUMBER(SEARCH("third",respose!O47)),1,0)</f>
        <v>0</v>
      </c>
      <c r="W47">
        <f>IF(ISNUMBER(SEARCH("Faster",respose!O47)),1,0)</f>
        <v>0</v>
      </c>
      <c r="X47">
        <f>IF(ISNUMBER(SEARCH("biometrics",respose!O47)),1,0)</f>
        <v>0</v>
      </c>
      <c r="Y47" s="10">
        <f>IF(respose!P47=symbols!$A$14,symbols!$B$14,IF(respose!P47=symbols!$A$12,symbols!$B$12,IF(respose!P47=symbols!$A$13,symbols!$B$13,IF(respose!P47=symbols!$A$11,symbols!$B$11))))</f>
        <v>3</v>
      </c>
      <c r="Z47" s="10">
        <f>IF(respose!Q47=symbols!$A$14,symbols!$B$14,IF(respose!Q47=symbols!$A$12,symbols!$B$12,IF(respose!Q47=symbols!$A$13,symbols!$B$13,IF(respose!Q47=symbols!$A$11,symbols!$B$11))))</f>
        <v>3</v>
      </c>
      <c r="AA47" s="10">
        <f>IF(respose!R47=symbols!$A$14,symbols!$B$14,IF(respose!R47=symbols!$A$12,symbols!$B$12,IF(respose!R47=symbols!$A$13,symbols!$B$13,IF(respose!R47=symbols!$A$11,symbols!$B$11))))</f>
        <v>3</v>
      </c>
      <c r="AB47" s="10">
        <f>IF(respose!S47=symbols!$A$14,symbols!$B$14,IF(respose!S47=symbols!$A$12,symbols!$B$12,IF(respose!S47=symbols!$A$13,symbols!$B$13,IF(respose!S47=symbols!$A$11,symbols!$B$11))))</f>
        <v>3</v>
      </c>
      <c r="AC47" s="10">
        <f>IF(respose!T47=symbols!$A$14,symbols!$B$14,IF(respose!T47=symbols!$A$12,symbols!$B$12,IF(respose!T47=symbols!$A$13,symbols!$B$13,IF(respose!T47=symbols!$A$11,symbols!$B$11))))</f>
        <v>3</v>
      </c>
      <c r="AD47" s="10">
        <f>IF(respose!U47=symbols!$A$14,symbols!$B$14,IF(respose!U47=symbols!$A$12,symbols!$B$12,IF(respose!U47=symbols!$A$13,symbols!$B$13,IF(respose!U47=symbols!$A$11,symbols!$B$11))))</f>
        <v>1</v>
      </c>
      <c r="AE47" s="10">
        <f>IF(respose!V47=symbols!$A$14,symbols!$B$14,IF(respose!V47=symbols!$A$12,symbols!$B$12,IF(respose!V47=symbols!$A$13,symbols!$B$13,IF(respose!V47=symbols!$A$11,symbols!$B$11))))</f>
        <v>3</v>
      </c>
      <c r="AF47" s="10">
        <f>IF(respose!W47=symbols!$A$14,symbols!$B$14,IF(respose!W47=symbols!$A$12,symbols!$B$12,IF(respose!W47=symbols!$A$13,symbols!$B$13,IF(respose!W47=symbols!$A$11,symbols!$B$11))))</f>
        <v>2</v>
      </c>
      <c r="AG47" s="10">
        <f>IF(respose!X47=symbols!$A$14,symbols!$B$14,IF(respose!X47=symbols!$A$12,symbols!$B$12,IF(respose!X47=symbols!$A$13,symbols!$B$13,IF(respose!X47=symbols!$A$11,symbols!$B$11))))</f>
        <v>0</v>
      </c>
      <c r="AH47" s="10">
        <f>IF(respose!Y47=symbols!$A$16,symbols!$B$16,symbols!$B$17)</f>
        <v>1</v>
      </c>
    </row>
    <row r="48" spans="1:34">
      <c r="A48">
        <v>47</v>
      </c>
      <c r="B48" s="10" t="str">
        <f>respose!B48</f>
        <v>Male</v>
      </c>
      <c r="C48" s="10" t="str">
        <f>respose!C48</f>
        <v>20-30</v>
      </c>
      <c r="D48" s="10" t="str">
        <f>respose!D48</f>
        <v>Colombo</v>
      </c>
      <c r="E48" s="10" t="str">
        <f>respose!E48</f>
        <v>full-time</v>
      </c>
      <c r="F48" s="10" t="str">
        <f>respose!F48</f>
        <v>Post Graduate Degree</v>
      </c>
      <c r="G48" s="10" t="str">
        <f>respose!G48</f>
        <v>Married</v>
      </c>
      <c r="H48" s="10" t="str">
        <f>respose!H48</f>
        <v>none</v>
      </c>
      <c r="I48" s="10" t="str">
        <f>respose!I48</f>
        <v>100,000 - 200,000</v>
      </c>
      <c r="J48">
        <f>IF(ISNUMBER(SEARCH("Mobile",respose!J48)),1,0)</f>
        <v>1</v>
      </c>
      <c r="K48">
        <f>IF(ISNUMBER(SEARCH("Internet banking through websites",respose!J48)),1,0)</f>
        <v>1</v>
      </c>
      <c r="L48">
        <f>IF(ISNUMBER(SEARCH("Text",respose!J48)),1,0)</f>
        <v>0</v>
      </c>
      <c r="M48">
        <f>IF(ISNUMBER(SEARCH("Visit",respose!J48)),1,0)</f>
        <v>0</v>
      </c>
      <c r="N48" s="10" t="str">
        <f>respose!K48</f>
        <v>3 or more</v>
      </c>
      <c r="O48" s="10">
        <f>IF(respose!L48=symbols!$A$3,symbols!$B$3,IF(respose!L48=symbols!$A$4,symbols!$B$4,IF(respose!L48=symbols!$A$5,symbols!$B$5,IF(respose!L48=symbols!$A$6,symbols!$B$6))))</f>
        <v>3</v>
      </c>
      <c r="P48" s="10">
        <f>IF(respose!M48=symbols!$A$3,symbols!$B$3,IF(respose!M48=symbols!$A$4,symbols!$B$4,IF(respose!M48=symbols!$A$5,symbols!$B$5,IF(respose!M48=symbols!$A$6,symbols!$B$6))))</f>
        <v>0</v>
      </c>
      <c r="Q48">
        <f>IF(ISNUMBER(SEARCH("Easier access",respose!N48)),1,0)</f>
        <v>1</v>
      </c>
      <c r="R48">
        <f>IF(ISNUMBER(SEARCH("credit",respose!N48)),1,0)</f>
        <v>1</v>
      </c>
      <c r="S48">
        <f>IF(ISNUMBER(SEARCH("secure",respose!N48)),1,0)</f>
        <v>1</v>
      </c>
      <c r="T48">
        <f>IF(ISNUMBER(SEARCH("history",respose!N48)),1,0)</f>
        <v>1</v>
      </c>
      <c r="U48">
        <f>IF(ISNUMBER(SEARCH("Simple",respose!O48)),1,0)</f>
        <v>1</v>
      </c>
      <c r="V48">
        <f>IF(ISNUMBER(SEARCH("third",respose!O48)),1,0)</f>
        <v>0</v>
      </c>
      <c r="W48">
        <f>IF(ISNUMBER(SEARCH("Faster",respose!O48)),1,0)</f>
        <v>0</v>
      </c>
      <c r="X48">
        <f>IF(ISNUMBER(SEARCH("biometrics",respose!O48)),1,0)</f>
        <v>1</v>
      </c>
      <c r="Y48" s="10">
        <f>IF(respose!P48=symbols!$A$14,symbols!$B$14,IF(respose!P48=symbols!$A$12,symbols!$B$12,IF(respose!P48=symbols!$A$13,symbols!$B$13,IF(respose!P48=symbols!$A$11,symbols!$B$11))))</f>
        <v>3</v>
      </c>
      <c r="Z48" s="10">
        <f>IF(respose!Q48=symbols!$A$14,symbols!$B$14,IF(respose!Q48=symbols!$A$12,symbols!$B$12,IF(respose!Q48=symbols!$A$13,symbols!$B$13,IF(respose!Q48=symbols!$A$11,symbols!$B$11))))</f>
        <v>3</v>
      </c>
      <c r="AA48" s="10">
        <f>IF(respose!R48=symbols!$A$14,symbols!$B$14,IF(respose!R48=symbols!$A$12,symbols!$B$12,IF(respose!R48=symbols!$A$13,symbols!$B$13,IF(respose!R48=symbols!$A$11,symbols!$B$11))))</f>
        <v>2</v>
      </c>
      <c r="AB48" s="10">
        <f>IF(respose!S48=symbols!$A$14,symbols!$B$14,IF(respose!S48=symbols!$A$12,symbols!$B$12,IF(respose!S48=symbols!$A$13,symbols!$B$13,IF(respose!S48=symbols!$A$11,symbols!$B$11))))</f>
        <v>3</v>
      </c>
      <c r="AC48" s="10">
        <f>IF(respose!T48=symbols!$A$14,symbols!$B$14,IF(respose!T48=symbols!$A$12,symbols!$B$12,IF(respose!T48=symbols!$A$13,symbols!$B$13,IF(respose!T48=symbols!$A$11,symbols!$B$11))))</f>
        <v>3</v>
      </c>
      <c r="AD48" s="10">
        <f>IF(respose!U48=symbols!$A$14,symbols!$B$14,IF(respose!U48=symbols!$A$12,symbols!$B$12,IF(respose!U48=symbols!$A$13,symbols!$B$13,IF(respose!U48=symbols!$A$11,symbols!$B$11))))</f>
        <v>3</v>
      </c>
      <c r="AE48" s="10">
        <f>IF(respose!V48=symbols!$A$14,symbols!$B$14,IF(respose!V48=symbols!$A$12,symbols!$B$12,IF(respose!V48=symbols!$A$13,symbols!$B$13,IF(respose!V48=symbols!$A$11,symbols!$B$11))))</f>
        <v>3</v>
      </c>
      <c r="AF48" s="10">
        <f>IF(respose!W48=symbols!$A$14,symbols!$B$14,IF(respose!W48=symbols!$A$12,symbols!$B$12,IF(respose!W48=symbols!$A$13,symbols!$B$13,IF(respose!W48=symbols!$A$11,symbols!$B$11))))</f>
        <v>3</v>
      </c>
      <c r="AG48" s="10">
        <f>IF(respose!X48=symbols!$A$14,symbols!$B$14,IF(respose!X48=symbols!$A$12,symbols!$B$12,IF(respose!X48=symbols!$A$13,symbols!$B$13,IF(respose!X48=symbols!$A$11,symbols!$B$11))))</f>
        <v>3</v>
      </c>
      <c r="AH48" s="10">
        <f>IF(respose!Y48=symbols!$A$16,symbols!$B$16,symbols!$B$17)</f>
        <v>0</v>
      </c>
    </row>
    <row r="49" spans="1:34">
      <c r="A49">
        <v>48</v>
      </c>
      <c r="B49" s="10" t="str">
        <f>respose!B49</f>
        <v>Female</v>
      </c>
      <c r="C49" s="10" t="str">
        <f>respose!C49</f>
        <v>20-30</v>
      </c>
      <c r="D49" s="10" t="str">
        <f>respose!D49</f>
        <v>Colombo</v>
      </c>
      <c r="E49" s="10" t="str">
        <f>respose!E49</f>
        <v>part-time</v>
      </c>
      <c r="F49" s="10" t="str">
        <f>respose!F49</f>
        <v>Post Graduate Degree</v>
      </c>
      <c r="G49" s="10" t="str">
        <f>respose!G49</f>
        <v>Single</v>
      </c>
      <c r="H49" s="10" t="str">
        <f>respose!H49</f>
        <v>none</v>
      </c>
      <c r="I49" s="10" t="str">
        <f>respose!I49</f>
        <v>Less than 50,000</v>
      </c>
      <c r="J49">
        <f>IF(ISNUMBER(SEARCH("Mobile",respose!J49)),1,0)</f>
        <v>1</v>
      </c>
      <c r="K49">
        <f>IF(ISNUMBER(SEARCH("Internet banking through websites",respose!J49)),1,0)</f>
        <v>1</v>
      </c>
      <c r="L49">
        <f>IF(ISNUMBER(SEARCH("Text",respose!J49)),1,0)</f>
        <v>0</v>
      </c>
      <c r="M49">
        <f>IF(ISNUMBER(SEARCH("Visit",respose!J49)),1,0)</f>
        <v>0</v>
      </c>
      <c r="N49" s="10">
        <f>respose!K49</f>
        <v>1</v>
      </c>
      <c r="O49" s="10">
        <f>IF(respose!L49=symbols!$A$3,symbols!$B$3,IF(respose!L49=symbols!$A$4,symbols!$B$4,IF(respose!L49=symbols!$A$5,symbols!$B$5,IF(respose!L49=symbols!$A$6,symbols!$B$6))))</f>
        <v>2</v>
      </c>
      <c r="P49" s="10">
        <f>IF(respose!M49=symbols!$A$3,symbols!$B$3,IF(respose!M49=symbols!$A$4,symbols!$B$4,IF(respose!M49=symbols!$A$5,symbols!$B$5,IF(respose!M49=symbols!$A$6,symbols!$B$6))))</f>
        <v>1</v>
      </c>
      <c r="Q49">
        <f>IF(ISNUMBER(SEARCH("Easier access",respose!N49)),1,0)</f>
        <v>1</v>
      </c>
      <c r="R49">
        <f>IF(ISNUMBER(SEARCH("credit",respose!N49)),1,0)</f>
        <v>0</v>
      </c>
      <c r="S49">
        <f>IF(ISNUMBER(SEARCH("secure",respose!N49)),1,0)</f>
        <v>0</v>
      </c>
      <c r="T49">
        <f>IF(ISNUMBER(SEARCH("history",respose!N49)),1,0)</f>
        <v>0</v>
      </c>
      <c r="U49">
        <f>IF(ISNUMBER(SEARCH("Simple",respose!O49)),1,0)</f>
        <v>1</v>
      </c>
      <c r="V49">
        <f>IF(ISNUMBER(SEARCH("third",respose!O49)),1,0)</f>
        <v>1</v>
      </c>
      <c r="W49">
        <f>IF(ISNUMBER(SEARCH("Faster",respose!O49)),1,0)</f>
        <v>1</v>
      </c>
      <c r="X49">
        <f>IF(ISNUMBER(SEARCH("biometrics",respose!O49)),1,0)</f>
        <v>0</v>
      </c>
      <c r="Y49" s="10">
        <f>IF(respose!P49=symbols!$A$14,symbols!$B$14,IF(respose!P49=symbols!$A$12,symbols!$B$12,IF(respose!P49=symbols!$A$13,symbols!$B$13,IF(respose!P49=symbols!$A$11,symbols!$B$11))))</f>
        <v>3</v>
      </c>
      <c r="Z49" s="10">
        <f>IF(respose!Q49=symbols!$A$14,symbols!$B$14,IF(respose!Q49=symbols!$A$12,symbols!$B$12,IF(respose!Q49=symbols!$A$13,symbols!$B$13,IF(respose!Q49=symbols!$A$11,symbols!$B$11))))</f>
        <v>3</v>
      </c>
      <c r="AA49" s="10">
        <f>IF(respose!R49=symbols!$A$14,symbols!$B$14,IF(respose!R49=symbols!$A$12,symbols!$B$12,IF(respose!R49=symbols!$A$13,symbols!$B$13,IF(respose!R49=symbols!$A$11,symbols!$B$11))))</f>
        <v>2</v>
      </c>
      <c r="AB49" s="10">
        <f>IF(respose!S49=symbols!$A$14,symbols!$B$14,IF(respose!S49=symbols!$A$12,symbols!$B$12,IF(respose!S49=symbols!$A$13,symbols!$B$13,IF(respose!S49=symbols!$A$11,symbols!$B$11))))</f>
        <v>2</v>
      </c>
      <c r="AC49" s="10">
        <f>IF(respose!T49=symbols!$A$14,symbols!$B$14,IF(respose!T49=symbols!$A$12,symbols!$B$12,IF(respose!T49=symbols!$A$13,symbols!$B$13,IF(respose!T49=symbols!$A$11,symbols!$B$11))))</f>
        <v>2</v>
      </c>
      <c r="AD49" s="10">
        <f>IF(respose!U49=symbols!$A$14,symbols!$B$14,IF(respose!U49=symbols!$A$12,symbols!$B$12,IF(respose!U49=symbols!$A$13,symbols!$B$13,IF(respose!U49=symbols!$A$11,symbols!$B$11))))</f>
        <v>1</v>
      </c>
      <c r="AE49" s="10">
        <f>IF(respose!V49=symbols!$A$14,symbols!$B$14,IF(respose!V49=symbols!$A$12,symbols!$B$12,IF(respose!V49=symbols!$A$13,symbols!$B$13,IF(respose!V49=symbols!$A$11,symbols!$B$11))))</f>
        <v>2</v>
      </c>
      <c r="AF49" s="10">
        <f>IF(respose!W49=symbols!$A$14,symbols!$B$14,IF(respose!W49=symbols!$A$12,symbols!$B$12,IF(respose!W49=symbols!$A$13,symbols!$B$13,IF(respose!W49=symbols!$A$11,symbols!$B$11))))</f>
        <v>1</v>
      </c>
      <c r="AG49" s="10">
        <f>IF(respose!X49=symbols!$A$14,symbols!$B$14,IF(respose!X49=symbols!$A$12,symbols!$B$12,IF(respose!X49=symbols!$A$13,symbols!$B$13,IF(respose!X49=symbols!$A$11,symbols!$B$11))))</f>
        <v>0</v>
      </c>
      <c r="AH49" s="10">
        <f>IF(respose!Y49=symbols!$A$16,symbols!$B$16,symbols!$B$17)</f>
        <v>0</v>
      </c>
    </row>
    <row r="50" spans="1:34">
      <c r="A50">
        <v>49</v>
      </c>
      <c r="B50" s="10" t="str">
        <f>respose!B50</f>
        <v>Female</v>
      </c>
      <c r="C50" s="10" t="str">
        <f>respose!C50</f>
        <v>51-60</v>
      </c>
      <c r="D50" s="10" t="str">
        <f>respose!D50</f>
        <v>Colombo</v>
      </c>
      <c r="E50" s="10" t="str">
        <f>respose!E50</f>
        <v>self-employed/ freelancer</v>
      </c>
      <c r="F50" s="10" t="str">
        <f>respose!F50</f>
        <v>diploma</v>
      </c>
      <c r="G50" s="10" t="str">
        <f>respose!G50</f>
        <v>Married</v>
      </c>
      <c r="H50" s="10" t="str">
        <f>respose!H50</f>
        <v>3 or more</v>
      </c>
      <c r="I50" s="10" t="str">
        <f>respose!I50</f>
        <v>More than 300,000</v>
      </c>
      <c r="J50">
        <f>IF(ISNUMBER(SEARCH("Mobile",respose!J50)),1,0)</f>
        <v>1</v>
      </c>
      <c r="K50">
        <f>IF(ISNUMBER(SEARCH("Internet banking through websites",respose!J50)),1,0)</f>
        <v>1</v>
      </c>
      <c r="L50">
        <f>IF(ISNUMBER(SEARCH("Text",respose!J50)),1,0)</f>
        <v>0</v>
      </c>
      <c r="M50">
        <f>IF(ISNUMBER(SEARCH("Visit",respose!J50)),1,0)</f>
        <v>1</v>
      </c>
      <c r="N50" s="10">
        <f>respose!K50</f>
        <v>2</v>
      </c>
      <c r="O50" s="10">
        <f>IF(respose!L50=symbols!$A$3,symbols!$B$3,IF(respose!L50=symbols!$A$4,symbols!$B$4,IF(respose!L50=symbols!$A$5,symbols!$B$5,IF(respose!L50=symbols!$A$6,symbols!$B$6))))</f>
        <v>3</v>
      </c>
      <c r="P50" s="10">
        <f>IF(respose!M50=symbols!$A$3,symbols!$B$3,IF(respose!M50=symbols!$A$4,symbols!$B$4,IF(respose!M50=symbols!$A$5,symbols!$B$5,IF(respose!M50=symbols!$A$6,symbols!$B$6))))</f>
        <v>2</v>
      </c>
      <c r="Q50">
        <f>IF(ISNUMBER(SEARCH("Easier access",respose!N50)),1,0)</f>
        <v>1</v>
      </c>
      <c r="R50">
        <f>IF(ISNUMBER(SEARCH("credit",respose!N50)),1,0)</f>
        <v>1</v>
      </c>
      <c r="S50">
        <f>IF(ISNUMBER(SEARCH("secure",respose!N50)),1,0)</f>
        <v>0</v>
      </c>
      <c r="T50">
        <f>IF(ISNUMBER(SEARCH("history",respose!N50)),1,0)</f>
        <v>1</v>
      </c>
      <c r="U50">
        <f>IF(ISNUMBER(SEARCH("Simple",respose!O50)),1,0)</f>
        <v>1</v>
      </c>
      <c r="V50">
        <f>IF(ISNUMBER(SEARCH("third",respose!O50)),1,0)</f>
        <v>1</v>
      </c>
      <c r="W50">
        <f>IF(ISNUMBER(SEARCH("Faster",respose!O50)),1,0)</f>
        <v>1</v>
      </c>
      <c r="X50">
        <f>IF(ISNUMBER(SEARCH("biometrics",respose!O50)),1,0)</f>
        <v>0</v>
      </c>
      <c r="Y50" s="10">
        <f>IF(respose!P50=symbols!$A$14,symbols!$B$14,IF(respose!P50=symbols!$A$12,symbols!$B$12,IF(respose!P50=symbols!$A$13,symbols!$B$13,IF(respose!P50=symbols!$A$11,symbols!$B$11))))</f>
        <v>3</v>
      </c>
      <c r="Z50" s="10">
        <f>IF(respose!Q50=symbols!$A$14,symbols!$B$14,IF(respose!Q50=symbols!$A$12,symbols!$B$12,IF(respose!Q50=symbols!$A$13,symbols!$B$13,IF(respose!Q50=symbols!$A$11,symbols!$B$11))))</f>
        <v>3</v>
      </c>
      <c r="AA50" s="10">
        <f>IF(respose!R50=symbols!$A$14,symbols!$B$14,IF(respose!R50=symbols!$A$12,symbols!$B$12,IF(respose!R50=symbols!$A$13,symbols!$B$13,IF(respose!R50=symbols!$A$11,symbols!$B$11))))</f>
        <v>3</v>
      </c>
      <c r="AB50" s="10">
        <f>IF(respose!S50=symbols!$A$14,symbols!$B$14,IF(respose!S50=symbols!$A$12,symbols!$B$12,IF(respose!S50=symbols!$A$13,symbols!$B$13,IF(respose!S50=symbols!$A$11,symbols!$B$11))))</f>
        <v>3</v>
      </c>
      <c r="AC50" s="10">
        <f>IF(respose!T50=symbols!$A$14,symbols!$B$14,IF(respose!T50=symbols!$A$12,symbols!$B$12,IF(respose!T50=symbols!$A$13,symbols!$B$13,IF(respose!T50=symbols!$A$11,symbols!$B$11))))</f>
        <v>1</v>
      </c>
      <c r="AD50" s="10">
        <f>IF(respose!U50=symbols!$A$14,symbols!$B$14,IF(respose!U50=symbols!$A$12,symbols!$B$12,IF(respose!U50=symbols!$A$13,symbols!$B$13,IF(respose!U50=symbols!$A$11,symbols!$B$11))))</f>
        <v>1</v>
      </c>
      <c r="AE50" s="10">
        <f>IF(respose!V50=symbols!$A$14,symbols!$B$14,IF(respose!V50=symbols!$A$12,symbols!$B$12,IF(respose!V50=symbols!$A$13,symbols!$B$13,IF(respose!V50=symbols!$A$11,symbols!$B$11))))</f>
        <v>3</v>
      </c>
      <c r="AF50" s="10">
        <f>IF(respose!W50=symbols!$A$14,symbols!$B$14,IF(respose!W50=symbols!$A$12,symbols!$B$12,IF(respose!W50=symbols!$A$13,symbols!$B$13,IF(respose!W50=symbols!$A$11,symbols!$B$11))))</f>
        <v>3</v>
      </c>
      <c r="AG50" s="10">
        <f>IF(respose!X50=symbols!$A$14,symbols!$B$14,IF(respose!X50=symbols!$A$12,symbols!$B$12,IF(respose!X50=symbols!$A$13,symbols!$B$13,IF(respose!X50=symbols!$A$11,symbols!$B$11))))</f>
        <v>0</v>
      </c>
      <c r="AH50" s="10">
        <f>IF(respose!Y50=symbols!$A$16,symbols!$B$16,symbols!$B$17)</f>
        <v>0</v>
      </c>
    </row>
    <row r="51" spans="1:34">
      <c r="A51">
        <v>50</v>
      </c>
      <c r="B51" s="10" t="str">
        <f>respose!B51</f>
        <v>Male</v>
      </c>
      <c r="C51" s="10" t="str">
        <f>respose!C51</f>
        <v>20-30</v>
      </c>
      <c r="D51" s="10" t="str">
        <f>respose!D51</f>
        <v>Colombo</v>
      </c>
      <c r="E51" s="10" t="str">
        <f>respose!E51</f>
        <v>student/ internship</v>
      </c>
      <c r="F51" s="10" t="str">
        <f>respose!F51</f>
        <v>Bachelor's Degree</v>
      </c>
      <c r="G51" s="10" t="str">
        <f>respose!G51</f>
        <v>Single</v>
      </c>
      <c r="H51" s="10" t="str">
        <f>respose!H51</f>
        <v>none</v>
      </c>
      <c r="I51" s="10" t="str">
        <f>respose!I51</f>
        <v>Less than 50,000</v>
      </c>
      <c r="J51">
        <f>IF(ISNUMBER(SEARCH("Mobile",respose!J51)),1,0)</f>
        <v>1</v>
      </c>
      <c r="K51">
        <f>IF(ISNUMBER(SEARCH("Internet banking through websites",respose!J51)),1,0)</f>
        <v>1</v>
      </c>
      <c r="L51">
        <f>IF(ISNUMBER(SEARCH("Text",respose!J51)),1,0)</f>
        <v>0</v>
      </c>
      <c r="M51">
        <f>IF(ISNUMBER(SEARCH("Visit",respose!J51)),1,0)</f>
        <v>1</v>
      </c>
      <c r="N51" s="10">
        <f>respose!K51</f>
        <v>2</v>
      </c>
      <c r="O51" s="10">
        <f>IF(respose!L51=symbols!$A$3,symbols!$B$3,IF(respose!L51=symbols!$A$4,symbols!$B$4,IF(respose!L51=symbols!$A$5,symbols!$B$5,IF(respose!L51=symbols!$A$6,symbols!$B$6))))</f>
        <v>2</v>
      </c>
      <c r="P51" s="10">
        <f>IF(respose!M51=symbols!$A$3,symbols!$B$3,IF(respose!M51=symbols!$A$4,symbols!$B$4,IF(respose!M51=symbols!$A$5,symbols!$B$5,IF(respose!M51=symbols!$A$6,symbols!$B$6))))</f>
        <v>1</v>
      </c>
      <c r="Q51">
        <f>IF(ISNUMBER(SEARCH("Easier access",respose!N51)),1,0)</f>
        <v>1</v>
      </c>
      <c r="R51">
        <f>IF(ISNUMBER(SEARCH("credit",respose!N51)),1,0)</f>
        <v>1</v>
      </c>
      <c r="S51">
        <f>IF(ISNUMBER(SEARCH("secure",respose!N51)),1,0)</f>
        <v>1</v>
      </c>
      <c r="T51">
        <f>IF(ISNUMBER(SEARCH("history",respose!N51)),1,0)</f>
        <v>1</v>
      </c>
      <c r="U51">
        <f>IF(ISNUMBER(SEARCH("Simple",respose!O51)),1,0)</f>
        <v>1</v>
      </c>
      <c r="V51">
        <f>IF(ISNUMBER(SEARCH("third",respose!O51)),1,0)</f>
        <v>0</v>
      </c>
      <c r="W51">
        <f>IF(ISNUMBER(SEARCH("Faster",respose!O51)),1,0)</f>
        <v>1</v>
      </c>
      <c r="X51">
        <f>IF(ISNUMBER(SEARCH("biometrics",respose!O51)),1,0)</f>
        <v>1</v>
      </c>
      <c r="Y51" s="10">
        <f>IF(respose!P51=symbols!$A$14,symbols!$B$14,IF(respose!P51=symbols!$A$12,symbols!$B$12,IF(respose!P51=symbols!$A$13,symbols!$B$13,IF(respose!P51=symbols!$A$11,symbols!$B$11))))</f>
        <v>3</v>
      </c>
      <c r="Z51" s="10">
        <f>IF(respose!Q51=symbols!$A$14,symbols!$B$14,IF(respose!Q51=symbols!$A$12,symbols!$B$12,IF(respose!Q51=symbols!$A$13,symbols!$B$13,IF(respose!Q51=symbols!$A$11,symbols!$B$11))))</f>
        <v>3</v>
      </c>
      <c r="AA51" s="10">
        <f>IF(respose!R51=symbols!$A$14,symbols!$B$14,IF(respose!R51=symbols!$A$12,symbols!$B$12,IF(respose!R51=symbols!$A$13,symbols!$B$13,IF(respose!R51=symbols!$A$11,symbols!$B$11))))</f>
        <v>2</v>
      </c>
      <c r="AB51" s="10">
        <f>IF(respose!S51=symbols!$A$14,symbols!$B$14,IF(respose!S51=symbols!$A$12,symbols!$B$12,IF(respose!S51=symbols!$A$13,symbols!$B$13,IF(respose!S51=symbols!$A$11,symbols!$B$11))))</f>
        <v>2</v>
      </c>
      <c r="AC51" s="10">
        <f>IF(respose!T51=symbols!$A$14,symbols!$B$14,IF(respose!T51=symbols!$A$12,symbols!$B$12,IF(respose!T51=symbols!$A$13,symbols!$B$13,IF(respose!T51=symbols!$A$11,symbols!$B$11))))</f>
        <v>3</v>
      </c>
      <c r="AD51" s="10">
        <f>IF(respose!U51=symbols!$A$14,symbols!$B$14,IF(respose!U51=symbols!$A$12,symbols!$B$12,IF(respose!U51=symbols!$A$13,symbols!$B$13,IF(respose!U51=symbols!$A$11,symbols!$B$11))))</f>
        <v>2</v>
      </c>
      <c r="AE51" s="10">
        <f>IF(respose!V51=symbols!$A$14,symbols!$B$14,IF(respose!V51=symbols!$A$12,symbols!$B$12,IF(respose!V51=symbols!$A$13,symbols!$B$13,IF(respose!V51=symbols!$A$11,symbols!$B$11))))</f>
        <v>3</v>
      </c>
      <c r="AF51" s="10">
        <f>IF(respose!W51=symbols!$A$14,symbols!$B$14,IF(respose!W51=symbols!$A$12,symbols!$B$12,IF(respose!W51=symbols!$A$13,symbols!$B$13,IF(respose!W51=symbols!$A$11,symbols!$B$11))))</f>
        <v>3</v>
      </c>
      <c r="AG51" s="10">
        <f>IF(respose!X51=symbols!$A$14,symbols!$B$14,IF(respose!X51=symbols!$A$12,symbols!$B$12,IF(respose!X51=symbols!$A$13,symbols!$B$13,IF(respose!X51=symbols!$A$11,symbols!$B$11))))</f>
        <v>2</v>
      </c>
      <c r="AH51" s="10">
        <f>IF(respose!Y51=symbols!$A$16,symbols!$B$16,symbols!$B$17)</f>
        <v>1</v>
      </c>
    </row>
    <row r="52" spans="1:34">
      <c r="A52">
        <v>51</v>
      </c>
      <c r="B52" s="10" t="str">
        <f>respose!B52</f>
        <v>Male</v>
      </c>
      <c r="C52" s="10" t="str">
        <f>respose!C52</f>
        <v>20-30</v>
      </c>
      <c r="D52" s="10" t="str">
        <f>respose!D52</f>
        <v>Galle</v>
      </c>
      <c r="E52" s="10" t="str">
        <f>respose!E52</f>
        <v>full-time</v>
      </c>
      <c r="F52" s="10" t="str">
        <f>respose!F52</f>
        <v>Bachelor's Degree</v>
      </c>
      <c r="G52" s="10" t="str">
        <f>respose!G52</f>
        <v>Single</v>
      </c>
      <c r="H52" s="10" t="str">
        <f>respose!H52</f>
        <v>none</v>
      </c>
      <c r="I52" s="10" t="str">
        <f>respose!I52</f>
        <v>50,000 - 100,000</v>
      </c>
      <c r="J52">
        <f>IF(ISNUMBER(SEARCH("Mobile",respose!J52)),1,0)</f>
        <v>1</v>
      </c>
      <c r="K52">
        <f>IF(ISNUMBER(SEARCH("Internet banking through websites",respose!J52)),1,0)</f>
        <v>0</v>
      </c>
      <c r="L52">
        <f>IF(ISNUMBER(SEARCH("Text",respose!J52)),1,0)</f>
        <v>0</v>
      </c>
      <c r="M52">
        <f>IF(ISNUMBER(SEARCH("Visit",respose!J52)),1,0)</f>
        <v>0</v>
      </c>
      <c r="N52" s="10">
        <f>respose!K52</f>
        <v>1</v>
      </c>
      <c r="O52" s="10">
        <f>IF(respose!L52=symbols!$A$3,symbols!$B$3,IF(respose!L52=symbols!$A$4,symbols!$B$4,IF(respose!L52=symbols!$A$5,symbols!$B$5,IF(respose!L52=symbols!$A$6,symbols!$B$6))))</f>
        <v>3</v>
      </c>
      <c r="P52" s="10">
        <f>IF(respose!M52=symbols!$A$3,symbols!$B$3,IF(respose!M52=symbols!$A$4,symbols!$B$4,IF(respose!M52=symbols!$A$5,symbols!$B$5,IF(respose!M52=symbols!$A$6,symbols!$B$6))))</f>
        <v>1</v>
      </c>
      <c r="Q52">
        <f>IF(ISNUMBER(SEARCH("Easier access",respose!N52)),1,0)</f>
        <v>1</v>
      </c>
      <c r="R52">
        <f>IF(ISNUMBER(SEARCH("credit",respose!N52)),1,0)</f>
        <v>1</v>
      </c>
      <c r="S52">
        <f>IF(ISNUMBER(SEARCH("secure",respose!N52)),1,0)</f>
        <v>1</v>
      </c>
      <c r="T52">
        <f>IF(ISNUMBER(SEARCH("history",respose!N52)),1,0)</f>
        <v>0</v>
      </c>
      <c r="U52">
        <f>IF(ISNUMBER(SEARCH("Simple",respose!O52)),1,0)</f>
        <v>1</v>
      </c>
      <c r="V52">
        <f>IF(ISNUMBER(SEARCH("third",respose!O52)),1,0)</f>
        <v>0</v>
      </c>
      <c r="W52">
        <f>IF(ISNUMBER(SEARCH("Faster",respose!O52)),1,0)</f>
        <v>1</v>
      </c>
      <c r="X52">
        <f>IF(ISNUMBER(SEARCH("biometrics",respose!O52)),1,0)</f>
        <v>1</v>
      </c>
      <c r="Y52" s="10">
        <f>IF(respose!P52=symbols!$A$14,symbols!$B$14,IF(respose!P52=symbols!$A$12,symbols!$B$12,IF(respose!P52=symbols!$A$13,symbols!$B$13,IF(respose!P52=symbols!$A$11,symbols!$B$11))))</f>
        <v>3</v>
      </c>
      <c r="Z52" s="10">
        <f>IF(respose!Q52=symbols!$A$14,symbols!$B$14,IF(respose!Q52=symbols!$A$12,symbols!$B$12,IF(respose!Q52=symbols!$A$13,symbols!$B$13,IF(respose!Q52=symbols!$A$11,symbols!$B$11))))</f>
        <v>2</v>
      </c>
      <c r="AA52" s="10">
        <f>IF(respose!R52=symbols!$A$14,symbols!$B$14,IF(respose!R52=symbols!$A$12,symbols!$B$12,IF(respose!R52=symbols!$A$13,symbols!$B$13,IF(respose!R52=symbols!$A$11,symbols!$B$11))))</f>
        <v>3</v>
      </c>
      <c r="AB52" s="10">
        <f>IF(respose!S52=symbols!$A$14,symbols!$B$14,IF(respose!S52=symbols!$A$12,symbols!$B$12,IF(respose!S52=symbols!$A$13,symbols!$B$13,IF(respose!S52=symbols!$A$11,symbols!$B$11))))</f>
        <v>2</v>
      </c>
      <c r="AC52" s="10">
        <f>IF(respose!T52=symbols!$A$14,symbols!$B$14,IF(respose!T52=symbols!$A$12,symbols!$B$12,IF(respose!T52=symbols!$A$13,symbols!$B$13,IF(respose!T52=symbols!$A$11,symbols!$B$11))))</f>
        <v>2</v>
      </c>
      <c r="AD52" s="10">
        <f>IF(respose!U52=symbols!$A$14,symbols!$B$14,IF(respose!U52=symbols!$A$12,symbols!$B$12,IF(respose!U52=symbols!$A$13,symbols!$B$13,IF(respose!U52=symbols!$A$11,symbols!$B$11))))</f>
        <v>1</v>
      </c>
      <c r="AE52" s="10">
        <f>IF(respose!V52=symbols!$A$14,symbols!$B$14,IF(respose!V52=symbols!$A$12,symbols!$B$12,IF(respose!V52=symbols!$A$13,symbols!$B$13,IF(respose!V52=symbols!$A$11,symbols!$B$11))))</f>
        <v>3</v>
      </c>
      <c r="AF52" s="10">
        <f>IF(respose!W52=symbols!$A$14,symbols!$B$14,IF(respose!W52=symbols!$A$12,symbols!$B$12,IF(respose!W52=symbols!$A$13,symbols!$B$13,IF(respose!W52=symbols!$A$11,symbols!$B$11))))</f>
        <v>3</v>
      </c>
      <c r="AG52" s="10">
        <f>IF(respose!X52=symbols!$A$14,symbols!$B$14,IF(respose!X52=symbols!$A$12,symbols!$B$12,IF(respose!X52=symbols!$A$13,symbols!$B$13,IF(respose!X52=symbols!$A$11,symbols!$B$11))))</f>
        <v>1</v>
      </c>
      <c r="AH52" s="10">
        <f>IF(respose!Y52=symbols!$A$16,symbols!$B$16,symbols!$B$17)</f>
        <v>0</v>
      </c>
    </row>
    <row r="53" spans="1:34">
      <c r="A53">
        <v>52</v>
      </c>
      <c r="B53" s="10" t="str">
        <f>respose!B53</f>
        <v>Female</v>
      </c>
      <c r="C53" s="10" t="str">
        <f>respose!C53</f>
        <v>20-30</v>
      </c>
      <c r="D53" s="10" t="str">
        <f>respose!D53</f>
        <v>Badulla</v>
      </c>
      <c r="E53" s="10" t="str">
        <f>respose!E53</f>
        <v>full-time</v>
      </c>
      <c r="F53" s="10" t="str">
        <f>respose!F53</f>
        <v>Bachelor's Degree</v>
      </c>
      <c r="G53" s="10" t="str">
        <f>respose!G53</f>
        <v>Married</v>
      </c>
      <c r="H53" s="10" t="str">
        <f>respose!H53</f>
        <v>none</v>
      </c>
      <c r="I53" s="10" t="str">
        <f>respose!I53</f>
        <v>50,000 - 100,000</v>
      </c>
      <c r="J53">
        <f>IF(ISNUMBER(SEARCH("Mobile",respose!J53)),1,0)</f>
        <v>0</v>
      </c>
      <c r="K53">
        <f>IF(ISNUMBER(SEARCH("Internet banking through websites",respose!J53)),1,0)</f>
        <v>1</v>
      </c>
      <c r="L53">
        <f>IF(ISNUMBER(SEARCH("Text",respose!J53)),1,0)</f>
        <v>0</v>
      </c>
      <c r="M53">
        <f>IF(ISNUMBER(SEARCH("Visit",respose!J53)),1,0)</f>
        <v>0</v>
      </c>
      <c r="N53" s="10">
        <f>respose!K53</f>
        <v>1</v>
      </c>
      <c r="O53" s="10">
        <f>IF(respose!L53=symbols!$A$3,symbols!$B$3,IF(respose!L53=symbols!$A$4,symbols!$B$4,IF(respose!L53=symbols!$A$5,symbols!$B$5,IF(respose!L53=symbols!$A$6,symbols!$B$6))))</f>
        <v>3</v>
      </c>
      <c r="P53" s="10">
        <f>IF(respose!M53=symbols!$A$3,symbols!$B$3,IF(respose!M53=symbols!$A$4,symbols!$B$4,IF(respose!M53=symbols!$A$5,symbols!$B$5,IF(respose!M53=symbols!$A$6,symbols!$B$6))))</f>
        <v>1</v>
      </c>
      <c r="Q53">
        <f>IF(ISNUMBER(SEARCH("Easier access",respose!N53)),1,0)</f>
        <v>1</v>
      </c>
      <c r="R53">
        <f>IF(ISNUMBER(SEARCH("credit",respose!N53)),1,0)</f>
        <v>0</v>
      </c>
      <c r="S53">
        <f>IF(ISNUMBER(SEARCH("secure",respose!N53)),1,0)</f>
        <v>0</v>
      </c>
      <c r="T53">
        <f>IF(ISNUMBER(SEARCH("history",respose!N53)),1,0)</f>
        <v>0</v>
      </c>
      <c r="U53">
        <f>IF(ISNUMBER(SEARCH("Simple",respose!O53)),1,0)</f>
        <v>1</v>
      </c>
      <c r="V53">
        <f>IF(ISNUMBER(SEARCH("third",respose!O53)),1,0)</f>
        <v>1</v>
      </c>
      <c r="W53">
        <f>IF(ISNUMBER(SEARCH("Faster",respose!O53)),1,0)</f>
        <v>1</v>
      </c>
      <c r="X53">
        <f>IF(ISNUMBER(SEARCH("biometrics",respose!O53)),1,0)</f>
        <v>0</v>
      </c>
      <c r="Y53" s="10">
        <f>IF(respose!P53=symbols!$A$14,symbols!$B$14,IF(respose!P53=symbols!$A$12,symbols!$B$12,IF(respose!P53=symbols!$A$13,symbols!$B$13,IF(respose!P53=symbols!$A$11,symbols!$B$11))))</f>
        <v>3</v>
      </c>
      <c r="Z53" s="10">
        <f>IF(respose!Q53=symbols!$A$14,symbols!$B$14,IF(respose!Q53=symbols!$A$12,symbols!$B$12,IF(respose!Q53=symbols!$A$13,symbols!$B$13,IF(respose!Q53=symbols!$A$11,symbols!$B$11))))</f>
        <v>2</v>
      </c>
      <c r="AA53" s="10">
        <f>IF(respose!R53=symbols!$A$14,symbols!$B$14,IF(respose!R53=symbols!$A$12,symbols!$B$12,IF(respose!R53=symbols!$A$13,symbols!$B$13,IF(respose!R53=symbols!$A$11,symbols!$B$11))))</f>
        <v>2</v>
      </c>
      <c r="AB53" s="10">
        <f>IF(respose!S53=symbols!$A$14,symbols!$B$14,IF(respose!S53=symbols!$A$12,symbols!$B$12,IF(respose!S53=symbols!$A$13,symbols!$B$13,IF(respose!S53=symbols!$A$11,symbols!$B$11))))</f>
        <v>1</v>
      </c>
      <c r="AC53" s="10">
        <f>IF(respose!T53=symbols!$A$14,symbols!$B$14,IF(respose!T53=symbols!$A$12,symbols!$B$12,IF(respose!T53=symbols!$A$13,symbols!$B$13,IF(respose!T53=symbols!$A$11,symbols!$B$11))))</f>
        <v>1</v>
      </c>
      <c r="AD53" s="10">
        <f>IF(respose!U53=symbols!$A$14,symbols!$B$14,IF(respose!U53=symbols!$A$12,symbols!$B$12,IF(respose!U53=symbols!$A$13,symbols!$B$13,IF(respose!U53=symbols!$A$11,symbols!$B$11))))</f>
        <v>0</v>
      </c>
      <c r="AE53" s="10">
        <f>IF(respose!V53=symbols!$A$14,symbols!$B$14,IF(respose!V53=symbols!$A$12,symbols!$B$12,IF(respose!V53=symbols!$A$13,symbols!$B$13,IF(respose!V53=symbols!$A$11,symbols!$B$11))))</f>
        <v>2</v>
      </c>
      <c r="AF53" s="10">
        <f>IF(respose!W53=symbols!$A$14,symbols!$B$14,IF(respose!W53=symbols!$A$12,symbols!$B$12,IF(respose!W53=symbols!$A$13,symbols!$B$13,IF(respose!W53=symbols!$A$11,symbols!$B$11))))</f>
        <v>2</v>
      </c>
      <c r="AG53" s="10">
        <f>IF(respose!X53=symbols!$A$14,symbols!$B$14,IF(respose!X53=symbols!$A$12,symbols!$B$12,IF(respose!X53=symbols!$A$13,symbols!$B$13,IF(respose!X53=symbols!$A$11,symbols!$B$11))))</f>
        <v>2</v>
      </c>
      <c r="AH53" s="10">
        <f>IF(respose!Y53=symbols!$A$16,symbols!$B$16,symbols!$B$17)</f>
        <v>0</v>
      </c>
    </row>
    <row r="54" spans="1:34">
      <c r="A54">
        <v>53</v>
      </c>
      <c r="B54" s="10" t="str">
        <f>respose!B54</f>
        <v>Male</v>
      </c>
      <c r="C54" s="10" t="str">
        <f>respose!C54</f>
        <v>20-30</v>
      </c>
      <c r="D54" s="10" t="str">
        <f>respose!D54</f>
        <v>Colombo</v>
      </c>
      <c r="E54" s="10" t="str">
        <f>respose!E54</f>
        <v>self-employed/ freelancer</v>
      </c>
      <c r="F54" s="10" t="str">
        <f>respose!F54</f>
        <v>Bachelor's Degree</v>
      </c>
      <c r="G54" s="10" t="str">
        <f>respose!G54</f>
        <v>Single</v>
      </c>
      <c r="H54" s="10" t="str">
        <f>respose!H54</f>
        <v>none</v>
      </c>
      <c r="I54" s="10" t="str">
        <f>respose!I54</f>
        <v>50,000 - 100,000</v>
      </c>
      <c r="J54">
        <f>IF(ISNUMBER(SEARCH("Mobile",respose!J54)),1,0)</f>
        <v>0</v>
      </c>
      <c r="K54">
        <f>IF(ISNUMBER(SEARCH("Internet banking through websites",respose!J54)),1,0)</f>
        <v>1</v>
      </c>
      <c r="L54">
        <f>IF(ISNUMBER(SEARCH("Text",respose!J54)),1,0)</f>
        <v>0</v>
      </c>
      <c r="M54">
        <f>IF(ISNUMBER(SEARCH("Visit",respose!J54)),1,0)</f>
        <v>1</v>
      </c>
      <c r="N54" s="10">
        <f>respose!K54</f>
        <v>1</v>
      </c>
      <c r="O54" s="10">
        <f>IF(respose!L54=symbols!$A$3,symbols!$B$3,IF(respose!L54=symbols!$A$4,symbols!$B$4,IF(respose!L54=symbols!$A$5,symbols!$B$5,IF(respose!L54=symbols!$A$6,symbols!$B$6))))</f>
        <v>0</v>
      </c>
      <c r="P54" s="10">
        <f>IF(respose!M54=symbols!$A$3,symbols!$B$3,IF(respose!M54=symbols!$A$4,symbols!$B$4,IF(respose!M54=symbols!$A$5,symbols!$B$5,IF(respose!M54=symbols!$A$6,symbols!$B$6))))</f>
        <v>1</v>
      </c>
      <c r="Q54">
        <f>IF(ISNUMBER(SEARCH("Easier access",respose!N54)),1,0)</f>
        <v>0</v>
      </c>
      <c r="R54">
        <f>IF(ISNUMBER(SEARCH("credit",respose!N54)),1,0)</f>
        <v>0</v>
      </c>
      <c r="S54">
        <f>IF(ISNUMBER(SEARCH("secure",respose!N54)),1,0)</f>
        <v>0</v>
      </c>
      <c r="T54">
        <f>IF(ISNUMBER(SEARCH("history",respose!N54)),1,0)</f>
        <v>0</v>
      </c>
      <c r="U54">
        <f>IF(ISNUMBER(SEARCH("Simple",respose!O54)),1,0)</f>
        <v>1</v>
      </c>
      <c r="V54">
        <f>IF(ISNUMBER(SEARCH("third",respose!O54)),1,0)</f>
        <v>0</v>
      </c>
      <c r="W54">
        <f>IF(ISNUMBER(SEARCH("Faster",respose!O54)),1,0)</f>
        <v>0</v>
      </c>
      <c r="X54">
        <f>IF(ISNUMBER(SEARCH("biometrics",respose!O54)),1,0)</f>
        <v>1</v>
      </c>
      <c r="Y54" s="10">
        <f>IF(respose!P54=symbols!$A$14,symbols!$B$14,IF(respose!P54=symbols!$A$12,symbols!$B$12,IF(respose!P54=symbols!$A$13,symbols!$B$13,IF(respose!P54=symbols!$A$11,symbols!$B$11))))</f>
        <v>0</v>
      </c>
      <c r="Z54" s="10">
        <f>IF(respose!Q54=symbols!$A$14,symbols!$B$14,IF(respose!Q54=symbols!$A$12,symbols!$B$12,IF(respose!Q54=symbols!$A$13,symbols!$B$13,IF(respose!Q54=symbols!$A$11,symbols!$B$11))))</f>
        <v>0</v>
      </c>
      <c r="AA54" s="10">
        <f>IF(respose!R54=symbols!$A$14,symbols!$B$14,IF(respose!R54=symbols!$A$12,symbols!$B$12,IF(respose!R54=symbols!$A$13,symbols!$B$13,IF(respose!R54=symbols!$A$11,symbols!$B$11))))</f>
        <v>0</v>
      </c>
      <c r="AB54" s="10">
        <f>IF(respose!S54=symbols!$A$14,symbols!$B$14,IF(respose!S54=symbols!$A$12,symbols!$B$12,IF(respose!S54=symbols!$A$13,symbols!$B$13,IF(respose!S54=symbols!$A$11,symbols!$B$11))))</f>
        <v>0</v>
      </c>
      <c r="AC54" s="10">
        <f>IF(respose!T54=symbols!$A$14,symbols!$B$14,IF(respose!T54=symbols!$A$12,symbols!$B$12,IF(respose!T54=symbols!$A$13,symbols!$B$13,IF(respose!T54=symbols!$A$11,symbols!$B$11))))</f>
        <v>0</v>
      </c>
      <c r="AD54" s="10">
        <f>IF(respose!U54=symbols!$A$14,symbols!$B$14,IF(respose!U54=symbols!$A$12,symbols!$B$12,IF(respose!U54=symbols!$A$13,symbols!$B$13,IF(respose!U54=symbols!$A$11,symbols!$B$11))))</f>
        <v>0</v>
      </c>
      <c r="AE54" s="10">
        <f>IF(respose!V54=symbols!$A$14,symbols!$B$14,IF(respose!V54=symbols!$A$12,symbols!$B$12,IF(respose!V54=symbols!$A$13,symbols!$B$13,IF(respose!V54=symbols!$A$11,symbols!$B$11))))</f>
        <v>0</v>
      </c>
      <c r="AF54" s="10">
        <f>IF(respose!W54=symbols!$A$14,symbols!$B$14,IF(respose!W54=symbols!$A$12,symbols!$B$12,IF(respose!W54=symbols!$A$13,symbols!$B$13,IF(respose!W54=symbols!$A$11,symbols!$B$11))))</f>
        <v>0</v>
      </c>
      <c r="AG54" s="10">
        <f>IF(respose!X54=symbols!$A$14,symbols!$B$14,IF(respose!X54=symbols!$A$12,symbols!$B$12,IF(respose!X54=symbols!$A$13,symbols!$B$13,IF(respose!X54=symbols!$A$11,symbols!$B$11))))</f>
        <v>0</v>
      </c>
      <c r="AH54" s="10">
        <f>IF(respose!Y54=symbols!$A$16,symbols!$B$16,symbols!$B$17)</f>
        <v>0</v>
      </c>
    </row>
    <row r="55" spans="1:34">
      <c r="A55" s="10">
        <v>54</v>
      </c>
      <c r="B55" s="10" t="str">
        <f>respose!B55</f>
        <v>Male</v>
      </c>
      <c r="C55" s="10" t="str">
        <f>respose!C55</f>
        <v>41-50</v>
      </c>
      <c r="D55" s="10" t="str">
        <f>respose!D55</f>
        <v>Colombo</v>
      </c>
      <c r="E55" s="10" t="str">
        <f>respose!E55</f>
        <v>full-time</v>
      </c>
      <c r="F55" s="10" t="str">
        <f>respose!F55</f>
        <v>Post Graduate Degree</v>
      </c>
      <c r="G55" s="10" t="str">
        <f>respose!G55</f>
        <v>Married</v>
      </c>
      <c r="H55" s="10">
        <f>respose!H55</f>
        <v>2</v>
      </c>
      <c r="I55" s="10" t="str">
        <f>respose!I55</f>
        <v>More than 300,000</v>
      </c>
      <c r="J55">
        <f>IF(ISNUMBER(SEARCH("Mobile",respose!J55)),1,0)</f>
        <v>1</v>
      </c>
      <c r="K55">
        <f>IF(ISNUMBER(SEARCH("Internet banking through websites",respose!J55)),1,0)</f>
        <v>1</v>
      </c>
      <c r="L55">
        <f>IF(ISNUMBER(SEARCH("Text",respose!J55)),1,0)</f>
        <v>0</v>
      </c>
      <c r="M55">
        <f>IF(ISNUMBER(SEARCH("Visit",respose!J55)),1,0)</f>
        <v>1</v>
      </c>
      <c r="N55" s="10">
        <f>respose!K55</f>
        <v>2</v>
      </c>
      <c r="O55" s="10">
        <f>IF(respose!L55=symbols!$A$3,symbols!$B$3,IF(respose!L55=symbols!$A$4,symbols!$B$4,IF(respose!L55=symbols!$A$5,symbols!$B$5,IF(respose!L55=symbols!$A$6,symbols!$B$6))))</f>
        <v>2</v>
      </c>
      <c r="P55" s="10">
        <f>IF(respose!M55=symbols!$A$3,symbols!$B$3,IF(respose!M55=symbols!$A$4,symbols!$B$4,IF(respose!M55=symbols!$A$5,symbols!$B$5,IF(respose!M55=symbols!$A$6,symbols!$B$6))))</f>
        <v>1</v>
      </c>
      <c r="Q55">
        <f>IF(ISNUMBER(SEARCH("Easier access",respose!N55)),1,0)</f>
        <v>1</v>
      </c>
      <c r="R55">
        <f>IF(ISNUMBER(SEARCH("credit",respose!N55)),1,0)</f>
        <v>1</v>
      </c>
      <c r="S55">
        <f>IF(ISNUMBER(SEARCH("secure",respose!N55)),1,0)</f>
        <v>0</v>
      </c>
      <c r="T55">
        <f>IF(ISNUMBER(SEARCH("history",respose!N55)),1,0)</f>
        <v>1</v>
      </c>
      <c r="U55">
        <f>IF(ISNUMBER(SEARCH("Simple",respose!O55)),1,0)</f>
        <v>1</v>
      </c>
      <c r="V55">
        <f>IF(ISNUMBER(SEARCH("third",respose!O55)),1,0)</f>
        <v>1</v>
      </c>
      <c r="W55">
        <f>IF(ISNUMBER(SEARCH("Faster",respose!O55)),1,0)</f>
        <v>1</v>
      </c>
      <c r="X55">
        <f>IF(ISNUMBER(SEARCH("biometrics",respose!O55)),1,0)</f>
        <v>1</v>
      </c>
      <c r="Y55" s="10">
        <f>IF(respose!P55=symbols!$A$14,symbols!$B$14,IF(respose!P55=symbols!$A$12,symbols!$B$12,IF(respose!P55=symbols!$A$13,symbols!$B$13,IF(respose!P55=symbols!$A$11,symbols!$B$11))))</f>
        <v>3</v>
      </c>
      <c r="Z55" s="10">
        <f>IF(respose!Q55=symbols!$A$14,symbols!$B$14,IF(respose!Q55=symbols!$A$12,symbols!$B$12,IF(respose!Q55=symbols!$A$13,symbols!$B$13,IF(respose!Q55=symbols!$A$11,symbols!$B$11))))</f>
        <v>3</v>
      </c>
      <c r="AA55" s="10">
        <f>IF(respose!R55=symbols!$A$14,symbols!$B$14,IF(respose!R55=symbols!$A$12,symbols!$B$12,IF(respose!R55=symbols!$A$13,symbols!$B$13,IF(respose!R55=symbols!$A$11,symbols!$B$11))))</f>
        <v>2</v>
      </c>
      <c r="AB55" s="10">
        <f>IF(respose!S55=symbols!$A$14,symbols!$B$14,IF(respose!S55=symbols!$A$12,symbols!$B$12,IF(respose!S55=symbols!$A$13,symbols!$B$13,IF(respose!S55=symbols!$A$11,symbols!$B$11))))</f>
        <v>2</v>
      </c>
      <c r="AC55" s="10">
        <f>IF(respose!T55=symbols!$A$14,symbols!$B$14,IF(respose!T55=symbols!$A$12,symbols!$B$12,IF(respose!T55=symbols!$A$13,symbols!$B$13,IF(respose!T55=symbols!$A$11,symbols!$B$11))))</f>
        <v>3</v>
      </c>
      <c r="AD55" s="10">
        <f>IF(respose!U55=symbols!$A$14,symbols!$B$14,IF(respose!U55=symbols!$A$12,symbols!$B$12,IF(respose!U55=symbols!$A$13,symbols!$B$13,IF(respose!U55=symbols!$A$11,symbols!$B$11))))</f>
        <v>2</v>
      </c>
      <c r="AE55" s="10">
        <f>IF(respose!V55=symbols!$A$14,symbols!$B$14,IF(respose!V55=symbols!$A$12,symbols!$B$12,IF(respose!V55=symbols!$A$13,symbols!$B$13,IF(respose!V55=symbols!$A$11,symbols!$B$11))))</f>
        <v>3</v>
      </c>
      <c r="AF55" s="10">
        <f>IF(respose!W55=symbols!$A$14,symbols!$B$14,IF(respose!W55=symbols!$A$12,symbols!$B$12,IF(respose!W55=symbols!$A$13,symbols!$B$13,IF(respose!W55=symbols!$A$11,symbols!$B$11))))</f>
        <v>3</v>
      </c>
      <c r="AG55" s="10">
        <f>IF(respose!X55=symbols!$A$14,symbols!$B$14,IF(respose!X55=symbols!$A$12,symbols!$B$12,IF(respose!X55=symbols!$A$13,symbols!$B$13,IF(respose!X55=symbols!$A$11,symbols!$B$11))))</f>
        <v>1</v>
      </c>
      <c r="AH55" s="10">
        <f>IF(respose!Y55=symbols!$A$16,symbols!$B$16,symbols!$B$17)</f>
        <v>1</v>
      </c>
    </row>
    <row r="56" spans="1:34">
      <c r="A56" s="10">
        <v>55</v>
      </c>
      <c r="B56" s="10" t="str">
        <f>respose!B56</f>
        <v>Female</v>
      </c>
      <c r="C56" s="10" t="str">
        <f>respose!C56</f>
        <v>20-30</v>
      </c>
      <c r="D56" s="10" t="str">
        <f>respose!D56</f>
        <v>Colombo</v>
      </c>
      <c r="E56" s="10" t="str">
        <f>respose!E56</f>
        <v>student/ internship</v>
      </c>
      <c r="F56" s="10" t="str">
        <f>respose!F56</f>
        <v>Post Graduate Degree</v>
      </c>
      <c r="G56" s="10" t="str">
        <f>respose!G56</f>
        <v>Single</v>
      </c>
      <c r="H56" s="10" t="str">
        <f>respose!H56</f>
        <v>none</v>
      </c>
      <c r="I56" s="10" t="str">
        <f>respose!I56</f>
        <v>Less than 50,000</v>
      </c>
      <c r="J56">
        <f>IF(ISNUMBER(SEARCH("Mobile",respose!J56)),1,0)</f>
        <v>1</v>
      </c>
      <c r="K56">
        <f>IF(ISNUMBER(SEARCH("Internet banking through websites",respose!J56)),1,0)</f>
        <v>1</v>
      </c>
      <c r="L56">
        <f>IF(ISNUMBER(SEARCH("Text",respose!J56)),1,0)</f>
        <v>0</v>
      </c>
      <c r="M56">
        <f>IF(ISNUMBER(SEARCH("Visit",respose!J56)),1,0)</f>
        <v>1</v>
      </c>
      <c r="N56" s="10">
        <f>respose!K56</f>
        <v>1</v>
      </c>
      <c r="O56" s="10">
        <f>IF(respose!L56=symbols!$A$3,symbols!$B$3,IF(respose!L56=symbols!$A$4,symbols!$B$4,IF(respose!L56=symbols!$A$5,symbols!$B$5,IF(respose!L56=symbols!$A$6,symbols!$B$6))))</f>
        <v>2</v>
      </c>
      <c r="P56" s="10">
        <f>IF(respose!M56=symbols!$A$3,symbols!$B$3,IF(respose!M56=symbols!$A$4,symbols!$B$4,IF(respose!M56=symbols!$A$5,symbols!$B$5,IF(respose!M56=symbols!$A$6,symbols!$B$6))))</f>
        <v>1</v>
      </c>
      <c r="Q56">
        <f>IF(ISNUMBER(SEARCH("Easier access",respose!N56)),1,0)</f>
        <v>0</v>
      </c>
      <c r="R56">
        <f>IF(ISNUMBER(SEARCH("credit",respose!N56)),1,0)</f>
        <v>1</v>
      </c>
      <c r="S56">
        <f>IF(ISNUMBER(SEARCH("secure",respose!N56)),1,0)</f>
        <v>1</v>
      </c>
      <c r="T56">
        <f>IF(ISNUMBER(SEARCH("history",respose!N56)),1,0)</f>
        <v>0</v>
      </c>
      <c r="U56">
        <f>IF(ISNUMBER(SEARCH("Simple",respose!O56)),1,0)</f>
        <v>1</v>
      </c>
      <c r="V56">
        <f>IF(ISNUMBER(SEARCH("third",respose!O56)),1,0)</f>
        <v>1</v>
      </c>
      <c r="W56">
        <f>IF(ISNUMBER(SEARCH("Faster",respose!O56)),1,0)</f>
        <v>1</v>
      </c>
      <c r="X56">
        <f>IF(ISNUMBER(SEARCH("biometrics",respose!O56)),1,0)</f>
        <v>0</v>
      </c>
      <c r="Y56" s="10">
        <f>IF(respose!P56=symbols!$A$14,symbols!$B$14,IF(respose!P56=symbols!$A$12,symbols!$B$12,IF(respose!P56=symbols!$A$13,symbols!$B$13,IF(respose!P56=symbols!$A$11,symbols!$B$11))))</f>
        <v>3</v>
      </c>
      <c r="Z56" s="10">
        <f>IF(respose!Q56=symbols!$A$14,symbols!$B$14,IF(respose!Q56=symbols!$A$12,symbols!$B$12,IF(respose!Q56=symbols!$A$13,symbols!$B$13,IF(respose!Q56=symbols!$A$11,symbols!$B$11))))</f>
        <v>1</v>
      </c>
      <c r="AA56" s="10">
        <f>IF(respose!R56=symbols!$A$14,symbols!$B$14,IF(respose!R56=symbols!$A$12,symbols!$B$12,IF(respose!R56=symbols!$A$13,symbols!$B$13,IF(respose!R56=symbols!$A$11,symbols!$B$11))))</f>
        <v>2</v>
      </c>
      <c r="AB56" s="10">
        <f>IF(respose!S56=symbols!$A$14,symbols!$B$14,IF(respose!S56=symbols!$A$12,symbols!$B$12,IF(respose!S56=symbols!$A$13,symbols!$B$13,IF(respose!S56=symbols!$A$11,symbols!$B$11))))</f>
        <v>2</v>
      </c>
      <c r="AC56" s="10">
        <f>IF(respose!T56=symbols!$A$14,symbols!$B$14,IF(respose!T56=symbols!$A$12,symbols!$B$12,IF(respose!T56=symbols!$A$13,symbols!$B$13,IF(respose!T56=symbols!$A$11,symbols!$B$11))))</f>
        <v>1</v>
      </c>
      <c r="AD56" s="10">
        <f>IF(respose!U56=symbols!$A$14,symbols!$B$14,IF(respose!U56=symbols!$A$12,symbols!$B$12,IF(respose!U56=symbols!$A$13,symbols!$B$13,IF(respose!U56=symbols!$A$11,symbols!$B$11))))</f>
        <v>2</v>
      </c>
      <c r="AE56" s="10">
        <f>IF(respose!V56=symbols!$A$14,symbols!$B$14,IF(respose!V56=symbols!$A$12,symbols!$B$12,IF(respose!V56=symbols!$A$13,symbols!$B$13,IF(respose!V56=symbols!$A$11,symbols!$B$11))))</f>
        <v>2</v>
      </c>
      <c r="AF56" s="10">
        <f>IF(respose!W56=symbols!$A$14,symbols!$B$14,IF(respose!W56=symbols!$A$12,symbols!$B$12,IF(respose!W56=symbols!$A$13,symbols!$B$13,IF(respose!W56=symbols!$A$11,symbols!$B$11))))</f>
        <v>2</v>
      </c>
      <c r="AG56" s="10">
        <f>IF(respose!X56=symbols!$A$14,symbols!$B$14,IF(respose!X56=symbols!$A$12,symbols!$B$12,IF(respose!X56=symbols!$A$13,symbols!$B$13,IF(respose!X56=symbols!$A$11,symbols!$B$11))))</f>
        <v>2</v>
      </c>
      <c r="AH56" s="10">
        <f>IF(respose!Y56=symbols!$A$16,symbols!$B$16,symbols!$B$17)</f>
        <v>0</v>
      </c>
    </row>
    <row r="57" spans="1:34">
      <c r="A57" s="10">
        <v>56</v>
      </c>
      <c r="B57" s="10" t="str">
        <f>respose!B57</f>
        <v>Female</v>
      </c>
      <c r="C57" s="10" t="str">
        <f>respose!C57</f>
        <v>31-40</v>
      </c>
      <c r="D57" s="10" t="str">
        <f>respose!D57</f>
        <v>Colombo</v>
      </c>
      <c r="E57" s="10" t="str">
        <f>respose!E57</f>
        <v>full-time</v>
      </c>
      <c r="F57" s="10" t="str">
        <f>respose!F57</f>
        <v>Bachelor's Degree</v>
      </c>
      <c r="G57" s="10" t="str">
        <f>respose!G57</f>
        <v>Single</v>
      </c>
      <c r="H57" s="10" t="str">
        <f>respose!H57</f>
        <v>none</v>
      </c>
      <c r="I57" s="10" t="str">
        <f>respose!I57</f>
        <v>100,000 - 200,000</v>
      </c>
      <c r="J57">
        <f>IF(ISNUMBER(SEARCH("Mobile",respose!J57)),1,0)</f>
        <v>1</v>
      </c>
      <c r="K57">
        <f>IF(ISNUMBER(SEARCH("Internet banking through websites",respose!J57)),1,0)</f>
        <v>1</v>
      </c>
      <c r="L57">
        <f>IF(ISNUMBER(SEARCH("Text",respose!J57)),1,0)</f>
        <v>0</v>
      </c>
      <c r="M57">
        <f>IF(ISNUMBER(SEARCH("Visit",respose!J57)),1,0)</f>
        <v>1</v>
      </c>
      <c r="N57" s="10">
        <f>respose!K57</f>
        <v>2</v>
      </c>
      <c r="O57" s="10">
        <f>IF(respose!L57=symbols!$A$3,symbols!$B$3,IF(respose!L57=symbols!$A$4,symbols!$B$4,IF(respose!L57=symbols!$A$5,symbols!$B$5,IF(respose!L57=symbols!$A$6,symbols!$B$6))))</f>
        <v>3</v>
      </c>
      <c r="P57" s="10">
        <f>IF(respose!M57=symbols!$A$3,symbols!$B$3,IF(respose!M57=symbols!$A$4,symbols!$B$4,IF(respose!M57=symbols!$A$5,symbols!$B$5,IF(respose!M57=symbols!$A$6,symbols!$B$6))))</f>
        <v>1</v>
      </c>
      <c r="Q57">
        <f>IF(ISNUMBER(SEARCH("Easier access",respose!N57)),1,0)</f>
        <v>1</v>
      </c>
      <c r="R57">
        <f>IF(ISNUMBER(SEARCH("credit",respose!N57)),1,0)</f>
        <v>1</v>
      </c>
      <c r="S57">
        <f>IF(ISNUMBER(SEARCH("secure",respose!N57)),1,0)</f>
        <v>0</v>
      </c>
      <c r="T57">
        <f>IF(ISNUMBER(SEARCH("history",respose!N57)),1,0)</f>
        <v>1</v>
      </c>
      <c r="U57">
        <f>IF(ISNUMBER(SEARCH("Simple",respose!O57)),1,0)</f>
        <v>1</v>
      </c>
      <c r="V57">
        <f>IF(ISNUMBER(SEARCH("third",respose!O57)),1,0)</f>
        <v>1</v>
      </c>
      <c r="W57">
        <f>IF(ISNUMBER(SEARCH("Faster",respose!O57)),1,0)</f>
        <v>0</v>
      </c>
      <c r="X57">
        <f>IF(ISNUMBER(SEARCH("biometrics",respose!O57)),1,0)</f>
        <v>0</v>
      </c>
      <c r="Y57" s="10">
        <f>IF(respose!P57=symbols!$A$14,symbols!$B$14,IF(respose!P57=symbols!$A$12,symbols!$B$12,IF(respose!P57=symbols!$A$13,symbols!$B$13,IF(respose!P57=symbols!$A$11,symbols!$B$11))))</f>
        <v>3</v>
      </c>
      <c r="Z57" s="10">
        <f>IF(respose!Q57=symbols!$A$14,symbols!$B$14,IF(respose!Q57=symbols!$A$12,symbols!$B$12,IF(respose!Q57=symbols!$A$13,symbols!$B$13,IF(respose!Q57=symbols!$A$11,symbols!$B$11))))</f>
        <v>3</v>
      </c>
      <c r="AA57" s="10">
        <f>IF(respose!R57=symbols!$A$14,symbols!$B$14,IF(respose!R57=symbols!$A$12,symbols!$B$12,IF(respose!R57=symbols!$A$13,symbols!$B$13,IF(respose!R57=symbols!$A$11,symbols!$B$11))))</f>
        <v>2</v>
      </c>
      <c r="AB57" s="10">
        <f>IF(respose!S57=symbols!$A$14,symbols!$B$14,IF(respose!S57=symbols!$A$12,symbols!$B$12,IF(respose!S57=symbols!$A$13,symbols!$B$13,IF(respose!S57=symbols!$A$11,symbols!$B$11))))</f>
        <v>2</v>
      </c>
      <c r="AC57" s="10">
        <f>IF(respose!T57=symbols!$A$14,symbols!$B$14,IF(respose!T57=symbols!$A$12,symbols!$B$12,IF(respose!T57=symbols!$A$13,symbols!$B$13,IF(respose!T57=symbols!$A$11,symbols!$B$11))))</f>
        <v>3</v>
      </c>
      <c r="AD57" s="10">
        <f>IF(respose!U57=symbols!$A$14,symbols!$B$14,IF(respose!U57=symbols!$A$12,symbols!$B$12,IF(respose!U57=symbols!$A$13,symbols!$B$13,IF(respose!U57=symbols!$A$11,symbols!$B$11))))</f>
        <v>1</v>
      </c>
      <c r="AE57" s="10">
        <f>IF(respose!V57=symbols!$A$14,symbols!$B$14,IF(respose!V57=symbols!$A$12,symbols!$B$12,IF(respose!V57=symbols!$A$13,symbols!$B$13,IF(respose!V57=symbols!$A$11,symbols!$B$11))))</f>
        <v>3</v>
      </c>
      <c r="AF57" s="10">
        <f>IF(respose!W57=symbols!$A$14,symbols!$B$14,IF(respose!W57=symbols!$A$12,symbols!$B$12,IF(respose!W57=symbols!$A$13,symbols!$B$13,IF(respose!W57=symbols!$A$11,symbols!$B$11))))</f>
        <v>3</v>
      </c>
      <c r="AG57" s="10">
        <f>IF(respose!X57=symbols!$A$14,symbols!$B$14,IF(respose!X57=symbols!$A$12,symbols!$B$12,IF(respose!X57=symbols!$A$13,symbols!$B$13,IF(respose!X57=symbols!$A$11,symbols!$B$11))))</f>
        <v>3</v>
      </c>
      <c r="AH57" s="10">
        <f>IF(respose!Y57=symbols!$A$16,symbols!$B$16,symbols!$B$17)</f>
        <v>1</v>
      </c>
    </row>
    <row r="58" spans="1:34">
      <c r="A58" s="10">
        <v>57</v>
      </c>
      <c r="B58" s="10" t="str">
        <f>respose!B58</f>
        <v>Male</v>
      </c>
      <c r="C58" s="10" t="str">
        <f>respose!C58</f>
        <v>20-30</v>
      </c>
      <c r="D58" s="10" t="str">
        <f>respose!D58</f>
        <v>Colombo</v>
      </c>
      <c r="E58" s="10" t="str">
        <f>respose!E58</f>
        <v>full-time</v>
      </c>
      <c r="F58" s="10" t="str">
        <f>respose!F58</f>
        <v>Bachelor's Degree</v>
      </c>
      <c r="G58" s="10" t="str">
        <f>respose!G58</f>
        <v>Married</v>
      </c>
      <c r="H58" s="10" t="str">
        <f>respose!H58</f>
        <v>none</v>
      </c>
      <c r="I58" s="10" t="str">
        <f>respose!I58</f>
        <v>100,000 - 200,000</v>
      </c>
      <c r="J58">
        <f>IF(ISNUMBER(SEARCH("Mobile",respose!J58)),1,0)</f>
        <v>1</v>
      </c>
      <c r="K58">
        <f>IF(ISNUMBER(SEARCH("Internet banking through websites",respose!J58)),1,0)</f>
        <v>1</v>
      </c>
      <c r="L58">
        <f>IF(ISNUMBER(SEARCH("Text",respose!J58)),1,0)</f>
        <v>0</v>
      </c>
      <c r="M58">
        <f>IF(ISNUMBER(SEARCH("Visit",respose!J58)),1,0)</f>
        <v>0</v>
      </c>
      <c r="N58" s="10" t="str">
        <f>respose!K58</f>
        <v>3 or more</v>
      </c>
      <c r="O58" s="10">
        <f>IF(respose!L58=symbols!$A$3,symbols!$B$3,IF(respose!L58=symbols!$A$4,symbols!$B$4,IF(respose!L58=symbols!$A$5,symbols!$B$5,IF(respose!L58=symbols!$A$6,symbols!$B$6))))</f>
        <v>3</v>
      </c>
      <c r="P58" s="10">
        <f>IF(respose!M58=symbols!$A$3,symbols!$B$3,IF(respose!M58=symbols!$A$4,symbols!$B$4,IF(respose!M58=symbols!$A$5,symbols!$B$5,IF(respose!M58=symbols!$A$6,symbols!$B$6))))</f>
        <v>1</v>
      </c>
      <c r="Q58">
        <f>IF(ISNUMBER(SEARCH("Easier access",respose!N58)),1,0)</f>
        <v>1</v>
      </c>
      <c r="R58">
        <f>IF(ISNUMBER(SEARCH("credit",respose!N58)),1,0)</f>
        <v>1</v>
      </c>
      <c r="S58">
        <f>IF(ISNUMBER(SEARCH("secure",respose!N58)),1,0)</f>
        <v>1</v>
      </c>
      <c r="T58">
        <f>IF(ISNUMBER(SEARCH("history",respose!N58)),1,0)</f>
        <v>1</v>
      </c>
      <c r="U58">
        <f>IF(ISNUMBER(SEARCH("Simple",respose!O58)),1,0)</f>
        <v>1</v>
      </c>
      <c r="V58">
        <f>IF(ISNUMBER(SEARCH("third",respose!O58)),1,0)</f>
        <v>1</v>
      </c>
      <c r="W58">
        <f>IF(ISNUMBER(SEARCH("Faster",respose!O58)),1,0)</f>
        <v>1</v>
      </c>
      <c r="X58">
        <f>IF(ISNUMBER(SEARCH("biometrics",respose!O58)),1,0)</f>
        <v>0</v>
      </c>
      <c r="Y58" s="10">
        <f>IF(respose!P58=symbols!$A$14,symbols!$B$14,IF(respose!P58=symbols!$A$12,symbols!$B$12,IF(respose!P58=symbols!$A$13,symbols!$B$13,IF(respose!P58=symbols!$A$11,symbols!$B$11))))</f>
        <v>3</v>
      </c>
      <c r="Z58" s="10">
        <f>IF(respose!Q58=symbols!$A$14,symbols!$B$14,IF(respose!Q58=symbols!$A$12,symbols!$B$12,IF(respose!Q58=symbols!$A$13,symbols!$B$13,IF(respose!Q58=symbols!$A$11,symbols!$B$11))))</f>
        <v>1</v>
      </c>
      <c r="AA58" s="10">
        <f>IF(respose!R58=symbols!$A$14,symbols!$B$14,IF(respose!R58=symbols!$A$12,symbols!$B$12,IF(respose!R58=symbols!$A$13,symbols!$B$13,IF(respose!R58=symbols!$A$11,symbols!$B$11))))</f>
        <v>3</v>
      </c>
      <c r="AB58" s="10">
        <f>IF(respose!S58=symbols!$A$14,symbols!$B$14,IF(respose!S58=symbols!$A$12,symbols!$B$12,IF(respose!S58=symbols!$A$13,symbols!$B$13,IF(respose!S58=symbols!$A$11,symbols!$B$11))))</f>
        <v>3</v>
      </c>
      <c r="AC58" s="10">
        <f>IF(respose!T58=symbols!$A$14,symbols!$B$14,IF(respose!T58=symbols!$A$12,symbols!$B$12,IF(respose!T58=symbols!$A$13,symbols!$B$13,IF(respose!T58=symbols!$A$11,symbols!$B$11))))</f>
        <v>1</v>
      </c>
      <c r="AD58" s="10">
        <f>IF(respose!U58=symbols!$A$14,symbols!$B$14,IF(respose!U58=symbols!$A$12,symbols!$B$12,IF(respose!U58=symbols!$A$13,symbols!$B$13,IF(respose!U58=symbols!$A$11,symbols!$B$11))))</f>
        <v>2</v>
      </c>
      <c r="AE58" s="10">
        <f>IF(respose!V58=symbols!$A$14,symbols!$B$14,IF(respose!V58=symbols!$A$12,symbols!$B$12,IF(respose!V58=symbols!$A$13,symbols!$B$13,IF(respose!V58=symbols!$A$11,symbols!$B$11))))</f>
        <v>3</v>
      </c>
      <c r="AF58" s="10">
        <f>IF(respose!W58=symbols!$A$14,symbols!$B$14,IF(respose!W58=symbols!$A$12,symbols!$B$12,IF(respose!W58=symbols!$A$13,symbols!$B$13,IF(respose!W58=symbols!$A$11,symbols!$B$11))))</f>
        <v>3</v>
      </c>
      <c r="AG58" s="10">
        <f>IF(respose!X58=symbols!$A$14,symbols!$B$14,IF(respose!X58=symbols!$A$12,symbols!$B$12,IF(respose!X58=symbols!$A$13,symbols!$B$13,IF(respose!X58=symbols!$A$11,symbols!$B$11))))</f>
        <v>3</v>
      </c>
      <c r="AH58" s="10">
        <f>IF(respose!Y58=symbols!$A$16,symbols!$B$16,symbols!$B$17)</f>
        <v>0</v>
      </c>
    </row>
    <row r="59" spans="1:34">
      <c r="A59" s="10">
        <v>58</v>
      </c>
      <c r="B59" s="10" t="str">
        <f>respose!B59</f>
        <v>Female</v>
      </c>
      <c r="C59" s="10" t="str">
        <f>respose!C59</f>
        <v>20-30</v>
      </c>
      <c r="D59" s="10" t="str">
        <f>respose!D59</f>
        <v>Colombo</v>
      </c>
      <c r="E59" s="10" t="str">
        <f>respose!E59</f>
        <v>student/ internship</v>
      </c>
      <c r="F59" s="10" t="str">
        <f>respose!F59</f>
        <v>Bachelor's Degree</v>
      </c>
      <c r="G59" s="10" t="str">
        <f>respose!G59</f>
        <v>Single</v>
      </c>
      <c r="H59" s="10" t="str">
        <f>respose!H59</f>
        <v>none</v>
      </c>
      <c r="I59" s="10" t="str">
        <f>respose!I59</f>
        <v>Less than 50,000</v>
      </c>
      <c r="J59">
        <f>IF(ISNUMBER(SEARCH("Mobile",respose!J59)),1,0)</f>
        <v>1</v>
      </c>
      <c r="K59">
        <f>IF(ISNUMBER(SEARCH("Internet banking through websites",respose!J59)),1,0)</f>
        <v>0</v>
      </c>
      <c r="L59">
        <f>IF(ISNUMBER(SEARCH("Text",respose!J59)),1,0)</f>
        <v>1</v>
      </c>
      <c r="M59">
        <f>IF(ISNUMBER(SEARCH("Visit",respose!J59)),1,0)</f>
        <v>1</v>
      </c>
      <c r="N59" s="10">
        <f>respose!K59</f>
        <v>2</v>
      </c>
      <c r="O59" s="10">
        <f>IF(respose!L59=symbols!$A$3,symbols!$B$3,IF(respose!L59=symbols!$A$4,symbols!$B$4,IF(respose!L59=symbols!$A$5,symbols!$B$5,IF(respose!L59=symbols!$A$6,symbols!$B$6))))</f>
        <v>3</v>
      </c>
      <c r="P59" s="10">
        <f>IF(respose!M59=symbols!$A$3,symbols!$B$3,IF(respose!M59=symbols!$A$4,symbols!$B$4,IF(respose!M59=symbols!$A$5,symbols!$B$5,IF(respose!M59=symbols!$A$6,symbols!$B$6))))</f>
        <v>1</v>
      </c>
      <c r="Q59">
        <f>IF(ISNUMBER(SEARCH("Easier access",respose!N59)),1,0)</f>
        <v>1</v>
      </c>
      <c r="R59">
        <f>IF(ISNUMBER(SEARCH("credit",respose!N59)),1,0)</f>
        <v>1</v>
      </c>
      <c r="S59">
        <f>IF(ISNUMBER(SEARCH("secure",respose!N59)),1,0)</f>
        <v>0</v>
      </c>
      <c r="T59">
        <f>IF(ISNUMBER(SEARCH("history",respose!N59)),1,0)</f>
        <v>1</v>
      </c>
      <c r="U59">
        <f>IF(ISNUMBER(SEARCH("Simple",respose!O59)),1,0)</f>
        <v>1</v>
      </c>
      <c r="V59">
        <f>IF(ISNUMBER(SEARCH("third",respose!O59)),1,0)</f>
        <v>1</v>
      </c>
      <c r="W59">
        <f>IF(ISNUMBER(SEARCH("Faster",respose!O59)),1,0)</f>
        <v>1</v>
      </c>
      <c r="X59">
        <f>IF(ISNUMBER(SEARCH("biometrics",respose!O59)),1,0)</f>
        <v>0</v>
      </c>
      <c r="Y59" s="10">
        <f>IF(respose!P59=symbols!$A$14,symbols!$B$14,IF(respose!P59=symbols!$A$12,symbols!$B$12,IF(respose!P59=symbols!$A$13,symbols!$B$13,IF(respose!P59=symbols!$A$11,symbols!$B$11))))</f>
        <v>3</v>
      </c>
      <c r="Z59" s="10">
        <f>IF(respose!Q59=symbols!$A$14,symbols!$B$14,IF(respose!Q59=symbols!$A$12,symbols!$B$12,IF(respose!Q59=symbols!$A$13,symbols!$B$13,IF(respose!Q59=symbols!$A$11,symbols!$B$11))))</f>
        <v>3</v>
      </c>
      <c r="AA59" s="10">
        <f>IF(respose!R59=symbols!$A$14,symbols!$B$14,IF(respose!R59=symbols!$A$12,symbols!$B$12,IF(respose!R59=symbols!$A$13,symbols!$B$13,IF(respose!R59=symbols!$A$11,symbols!$B$11))))</f>
        <v>3</v>
      </c>
      <c r="AB59" s="10">
        <f>IF(respose!S59=symbols!$A$14,symbols!$B$14,IF(respose!S59=symbols!$A$12,symbols!$B$12,IF(respose!S59=symbols!$A$13,symbols!$B$13,IF(respose!S59=symbols!$A$11,symbols!$B$11))))</f>
        <v>2</v>
      </c>
      <c r="AC59" s="10">
        <f>IF(respose!T59=symbols!$A$14,symbols!$B$14,IF(respose!T59=symbols!$A$12,symbols!$B$12,IF(respose!T59=symbols!$A$13,symbols!$B$13,IF(respose!T59=symbols!$A$11,symbols!$B$11))))</f>
        <v>2</v>
      </c>
      <c r="AD59" s="10">
        <f>IF(respose!U59=symbols!$A$14,symbols!$B$14,IF(respose!U59=symbols!$A$12,symbols!$B$12,IF(respose!U59=symbols!$A$13,symbols!$B$13,IF(respose!U59=symbols!$A$11,symbols!$B$11))))</f>
        <v>1</v>
      </c>
      <c r="AE59" s="10">
        <f>IF(respose!V59=symbols!$A$14,symbols!$B$14,IF(respose!V59=symbols!$A$12,symbols!$B$12,IF(respose!V59=symbols!$A$13,symbols!$B$13,IF(respose!V59=symbols!$A$11,symbols!$B$11))))</f>
        <v>3</v>
      </c>
      <c r="AF59" s="10">
        <f>IF(respose!W59=symbols!$A$14,symbols!$B$14,IF(respose!W59=symbols!$A$12,symbols!$B$12,IF(respose!W59=symbols!$A$13,symbols!$B$13,IF(respose!W59=symbols!$A$11,symbols!$B$11))))</f>
        <v>3</v>
      </c>
      <c r="AG59" s="10">
        <f>IF(respose!X59=symbols!$A$14,symbols!$B$14,IF(respose!X59=symbols!$A$12,symbols!$B$12,IF(respose!X59=symbols!$A$13,symbols!$B$13,IF(respose!X59=symbols!$A$11,symbols!$B$11))))</f>
        <v>0</v>
      </c>
      <c r="AH59" s="10">
        <f>IF(respose!Y59=symbols!$A$16,symbols!$B$16,symbols!$B$17)</f>
        <v>1</v>
      </c>
    </row>
    <row r="60" spans="1:34">
      <c r="A60" s="10">
        <v>59</v>
      </c>
      <c r="B60" s="10" t="str">
        <f>respose!B60</f>
        <v>Female</v>
      </c>
      <c r="C60" s="10" t="str">
        <f>respose!C60</f>
        <v>20-30</v>
      </c>
      <c r="D60" s="10" t="str">
        <f>respose!D60</f>
        <v>Colombo</v>
      </c>
      <c r="E60" s="10" t="str">
        <f>respose!E60</f>
        <v>student/ internship</v>
      </c>
      <c r="F60" s="10" t="str">
        <f>respose!F60</f>
        <v>Bachelor's Degree</v>
      </c>
      <c r="G60" s="10" t="str">
        <f>respose!G60</f>
        <v>Single</v>
      </c>
      <c r="H60" s="10" t="str">
        <f>respose!H60</f>
        <v>none</v>
      </c>
      <c r="I60" s="10" t="str">
        <f>respose!I60</f>
        <v>Less than 50,000</v>
      </c>
      <c r="J60">
        <f>IF(ISNUMBER(SEARCH("Mobile",respose!J60)),1,0)</f>
        <v>1</v>
      </c>
      <c r="K60">
        <f>IF(ISNUMBER(SEARCH("Internet banking through websites",respose!J60)),1,0)</f>
        <v>0</v>
      </c>
      <c r="L60">
        <f>IF(ISNUMBER(SEARCH("Text",respose!J60)),1,0)</f>
        <v>1</v>
      </c>
      <c r="M60">
        <f>IF(ISNUMBER(SEARCH("Visit",respose!J60)),1,0)</f>
        <v>1</v>
      </c>
      <c r="N60" s="10">
        <f>respose!K60</f>
        <v>2</v>
      </c>
      <c r="O60" s="10">
        <f>IF(respose!L60=symbols!$A$3,symbols!$B$3,IF(respose!L60=symbols!$A$4,symbols!$B$4,IF(respose!L60=symbols!$A$5,symbols!$B$5,IF(respose!L60=symbols!$A$6,symbols!$B$6))))</f>
        <v>3</v>
      </c>
      <c r="P60" s="10">
        <f>IF(respose!M60=symbols!$A$3,symbols!$B$3,IF(respose!M60=symbols!$A$4,symbols!$B$4,IF(respose!M60=symbols!$A$5,symbols!$B$5,IF(respose!M60=symbols!$A$6,symbols!$B$6))))</f>
        <v>1</v>
      </c>
      <c r="Q60">
        <f>IF(ISNUMBER(SEARCH("Easier access",respose!N60)),1,0)</f>
        <v>1</v>
      </c>
      <c r="R60">
        <f>IF(ISNUMBER(SEARCH("credit",respose!N60)),1,0)</f>
        <v>1</v>
      </c>
      <c r="S60">
        <f>IF(ISNUMBER(SEARCH("secure",respose!N60)),1,0)</f>
        <v>0</v>
      </c>
      <c r="T60">
        <f>IF(ISNUMBER(SEARCH("history",respose!N60)),1,0)</f>
        <v>1</v>
      </c>
      <c r="U60">
        <f>IF(ISNUMBER(SEARCH("Simple",respose!O60)),1,0)</f>
        <v>1</v>
      </c>
      <c r="V60">
        <f>IF(ISNUMBER(SEARCH("third",respose!O60)),1,0)</f>
        <v>1</v>
      </c>
      <c r="W60">
        <f>IF(ISNUMBER(SEARCH("Faster",respose!O60)),1,0)</f>
        <v>1</v>
      </c>
      <c r="X60">
        <f>IF(ISNUMBER(SEARCH("biometrics",respose!O60)),1,0)</f>
        <v>0</v>
      </c>
      <c r="Y60" s="10">
        <f>IF(respose!P60=symbols!$A$14,symbols!$B$14,IF(respose!P60=symbols!$A$12,symbols!$B$12,IF(respose!P60=symbols!$A$13,symbols!$B$13,IF(respose!P60=symbols!$A$11,symbols!$B$11))))</f>
        <v>3</v>
      </c>
      <c r="Z60" s="10">
        <f>IF(respose!Q60=symbols!$A$14,symbols!$B$14,IF(respose!Q60=symbols!$A$12,symbols!$B$12,IF(respose!Q60=symbols!$A$13,symbols!$B$13,IF(respose!Q60=symbols!$A$11,symbols!$B$11))))</f>
        <v>3</v>
      </c>
      <c r="AA60" s="10">
        <f>IF(respose!R60=symbols!$A$14,symbols!$B$14,IF(respose!R60=symbols!$A$12,symbols!$B$12,IF(respose!R60=symbols!$A$13,symbols!$B$13,IF(respose!R60=symbols!$A$11,symbols!$B$11))))</f>
        <v>3</v>
      </c>
      <c r="AB60" s="10">
        <f>IF(respose!S60=symbols!$A$14,symbols!$B$14,IF(respose!S60=symbols!$A$12,symbols!$B$12,IF(respose!S60=symbols!$A$13,symbols!$B$13,IF(respose!S60=symbols!$A$11,symbols!$B$11))))</f>
        <v>2</v>
      </c>
      <c r="AC60" s="10">
        <f>IF(respose!T60=symbols!$A$14,symbols!$B$14,IF(respose!T60=symbols!$A$12,symbols!$B$12,IF(respose!T60=symbols!$A$13,symbols!$B$13,IF(respose!T60=symbols!$A$11,symbols!$B$11))))</f>
        <v>2</v>
      </c>
      <c r="AD60" s="10">
        <f>IF(respose!U60=symbols!$A$14,symbols!$B$14,IF(respose!U60=symbols!$A$12,symbols!$B$12,IF(respose!U60=symbols!$A$13,symbols!$B$13,IF(respose!U60=symbols!$A$11,symbols!$B$11))))</f>
        <v>1</v>
      </c>
      <c r="AE60" s="10">
        <f>IF(respose!V60=symbols!$A$14,symbols!$B$14,IF(respose!V60=symbols!$A$12,symbols!$B$12,IF(respose!V60=symbols!$A$13,symbols!$B$13,IF(respose!V60=symbols!$A$11,symbols!$B$11))))</f>
        <v>3</v>
      </c>
      <c r="AF60" s="10">
        <f>IF(respose!W60=symbols!$A$14,symbols!$B$14,IF(respose!W60=symbols!$A$12,symbols!$B$12,IF(respose!W60=symbols!$A$13,symbols!$B$13,IF(respose!W60=symbols!$A$11,symbols!$B$11))))</f>
        <v>3</v>
      </c>
      <c r="AG60" s="10">
        <f>IF(respose!X60=symbols!$A$14,symbols!$B$14,IF(respose!X60=symbols!$A$12,symbols!$B$12,IF(respose!X60=symbols!$A$13,symbols!$B$13,IF(respose!X60=symbols!$A$11,symbols!$B$11))))</f>
        <v>0</v>
      </c>
      <c r="AH60" s="10">
        <f>IF(respose!Y60=symbols!$A$16,symbols!$B$16,symbols!$B$17)</f>
        <v>1</v>
      </c>
    </row>
    <row r="61" spans="1:34">
      <c r="A61" s="10">
        <v>60</v>
      </c>
      <c r="B61" s="10" t="str">
        <f>respose!B61</f>
        <v>Male</v>
      </c>
      <c r="C61" s="10" t="str">
        <f>respose!C61</f>
        <v>31-40</v>
      </c>
      <c r="D61" s="10" t="str">
        <f>respose!D61</f>
        <v>Colombo</v>
      </c>
      <c r="E61" s="10" t="str">
        <f>respose!E61</f>
        <v>full-time</v>
      </c>
      <c r="F61" s="10" t="str">
        <f>respose!F61</f>
        <v>Bachelor's Degree</v>
      </c>
      <c r="G61" s="10" t="str">
        <f>respose!G61</f>
        <v>Married</v>
      </c>
      <c r="H61" s="10">
        <f>respose!H61</f>
        <v>1</v>
      </c>
      <c r="I61" s="10" t="str">
        <f>respose!I61</f>
        <v>100,000 - 200,000</v>
      </c>
      <c r="J61">
        <f>IF(ISNUMBER(SEARCH("Mobile",respose!J61)),1,0)</f>
        <v>1</v>
      </c>
      <c r="K61">
        <f>IF(ISNUMBER(SEARCH("Internet banking through websites",respose!J61)),1,0)</f>
        <v>1</v>
      </c>
      <c r="L61">
        <f>IF(ISNUMBER(SEARCH("Text",respose!J61)),1,0)</f>
        <v>0</v>
      </c>
      <c r="M61">
        <f>IF(ISNUMBER(SEARCH("Visit",respose!J61)),1,0)</f>
        <v>0</v>
      </c>
      <c r="N61" s="10">
        <f>respose!K61</f>
        <v>2</v>
      </c>
      <c r="O61" s="10">
        <f>IF(respose!L61=symbols!$A$3,symbols!$B$3,IF(respose!L61=symbols!$A$4,symbols!$B$4,IF(respose!L61=symbols!$A$5,symbols!$B$5,IF(respose!L61=symbols!$A$6,symbols!$B$6))))</f>
        <v>2</v>
      </c>
      <c r="P61" s="10">
        <f>IF(respose!M61=symbols!$A$3,symbols!$B$3,IF(respose!M61=symbols!$A$4,symbols!$B$4,IF(respose!M61=symbols!$A$5,symbols!$B$5,IF(respose!M61=symbols!$A$6,symbols!$B$6))))</f>
        <v>1</v>
      </c>
      <c r="Q61">
        <f>IF(ISNUMBER(SEARCH("Easier access",respose!N61)),1,0)</f>
        <v>1</v>
      </c>
      <c r="R61">
        <f>IF(ISNUMBER(SEARCH("credit",respose!N61)),1,0)</f>
        <v>1</v>
      </c>
      <c r="S61">
        <f>IF(ISNUMBER(SEARCH("secure",respose!N61)),1,0)</f>
        <v>0</v>
      </c>
      <c r="T61">
        <f>IF(ISNUMBER(SEARCH("history",respose!N61)),1,0)</f>
        <v>0</v>
      </c>
      <c r="U61">
        <f>IF(ISNUMBER(SEARCH("Simple",respose!O61)),1,0)</f>
        <v>1</v>
      </c>
      <c r="V61">
        <f>IF(ISNUMBER(SEARCH("third",respose!O61)),1,0)</f>
        <v>0</v>
      </c>
      <c r="W61">
        <f>IF(ISNUMBER(SEARCH("Faster",respose!O61)),1,0)</f>
        <v>1</v>
      </c>
      <c r="X61">
        <f>IF(ISNUMBER(SEARCH("biometrics",respose!O61)),1,0)</f>
        <v>0</v>
      </c>
      <c r="Y61" s="10">
        <f>IF(respose!P61=symbols!$A$14,symbols!$B$14,IF(respose!P61=symbols!$A$12,symbols!$B$12,IF(respose!P61=symbols!$A$13,symbols!$B$13,IF(respose!P61=symbols!$A$11,symbols!$B$11))))</f>
        <v>3</v>
      </c>
      <c r="Z61" s="10">
        <f>IF(respose!Q61=symbols!$A$14,symbols!$B$14,IF(respose!Q61=symbols!$A$12,symbols!$B$12,IF(respose!Q61=symbols!$A$13,symbols!$B$13,IF(respose!Q61=symbols!$A$11,symbols!$B$11))))</f>
        <v>2</v>
      </c>
      <c r="AA61" s="10">
        <f>IF(respose!R61=symbols!$A$14,symbols!$B$14,IF(respose!R61=symbols!$A$12,symbols!$B$12,IF(respose!R61=symbols!$A$13,symbols!$B$13,IF(respose!R61=symbols!$A$11,symbols!$B$11))))</f>
        <v>2</v>
      </c>
      <c r="AB61" s="10">
        <f>IF(respose!S61=symbols!$A$14,symbols!$B$14,IF(respose!S61=symbols!$A$12,symbols!$B$12,IF(respose!S61=symbols!$A$13,symbols!$B$13,IF(respose!S61=symbols!$A$11,symbols!$B$11))))</f>
        <v>2</v>
      </c>
      <c r="AC61" s="10">
        <f>IF(respose!T61=symbols!$A$14,symbols!$B$14,IF(respose!T61=symbols!$A$12,symbols!$B$12,IF(respose!T61=symbols!$A$13,symbols!$B$13,IF(respose!T61=symbols!$A$11,symbols!$B$11))))</f>
        <v>1</v>
      </c>
      <c r="AD61" s="10">
        <f>IF(respose!U61=symbols!$A$14,symbols!$B$14,IF(respose!U61=symbols!$A$12,symbols!$B$12,IF(respose!U61=symbols!$A$13,symbols!$B$13,IF(respose!U61=symbols!$A$11,symbols!$B$11))))</f>
        <v>0</v>
      </c>
      <c r="AE61" s="10">
        <f>IF(respose!V61=symbols!$A$14,symbols!$B$14,IF(respose!V61=symbols!$A$12,symbols!$B$12,IF(respose!V61=symbols!$A$13,symbols!$B$13,IF(respose!V61=symbols!$A$11,symbols!$B$11))))</f>
        <v>3</v>
      </c>
      <c r="AF61" s="10">
        <f>IF(respose!W61=symbols!$A$14,symbols!$B$14,IF(respose!W61=symbols!$A$12,symbols!$B$12,IF(respose!W61=symbols!$A$13,symbols!$B$13,IF(respose!W61=symbols!$A$11,symbols!$B$11))))</f>
        <v>0</v>
      </c>
      <c r="AG61" s="10">
        <f>IF(respose!X61=symbols!$A$14,symbols!$B$14,IF(respose!X61=symbols!$A$12,symbols!$B$12,IF(respose!X61=symbols!$A$13,symbols!$B$13,IF(respose!X61=symbols!$A$11,symbols!$B$11))))</f>
        <v>0</v>
      </c>
      <c r="AH61" s="10">
        <f>IF(respose!Y61=symbols!$A$16,symbols!$B$16,symbols!$B$17)</f>
        <v>0</v>
      </c>
    </row>
    <row r="62" spans="1:34">
      <c r="A62" s="10">
        <v>61</v>
      </c>
      <c r="B62" s="10" t="str">
        <f>respose!B62</f>
        <v>Female</v>
      </c>
      <c r="C62" s="10" t="str">
        <f>respose!C62</f>
        <v>20-30</v>
      </c>
      <c r="D62" s="10" t="str">
        <f>respose!D62</f>
        <v>Colombo</v>
      </c>
      <c r="E62" s="10" t="str">
        <f>respose!E62</f>
        <v>full-time</v>
      </c>
      <c r="F62" s="10" t="str">
        <f>respose!F62</f>
        <v>Post Graduate Degree</v>
      </c>
      <c r="G62" s="10" t="str">
        <f>respose!G62</f>
        <v>Single</v>
      </c>
      <c r="H62" s="10" t="str">
        <f>respose!H62</f>
        <v>none</v>
      </c>
      <c r="I62" s="10" t="str">
        <f>respose!I62</f>
        <v>50,000 - 100,000</v>
      </c>
      <c r="J62">
        <f>IF(ISNUMBER(SEARCH("Mobile",respose!J62)),1,0)</f>
        <v>1</v>
      </c>
      <c r="K62">
        <f>IF(ISNUMBER(SEARCH("Internet banking through websites",respose!J62)),1,0)</f>
        <v>1</v>
      </c>
      <c r="L62">
        <f>IF(ISNUMBER(SEARCH("Text",respose!J62)),1,0)</f>
        <v>0</v>
      </c>
      <c r="M62">
        <f>IF(ISNUMBER(SEARCH("Visit",respose!J62)),1,0)</f>
        <v>1</v>
      </c>
      <c r="N62" s="10">
        <f>respose!K62</f>
        <v>2</v>
      </c>
      <c r="O62" s="10">
        <f>IF(respose!L62=symbols!$A$3,symbols!$B$3,IF(respose!L62=symbols!$A$4,symbols!$B$4,IF(respose!L62=symbols!$A$5,symbols!$B$5,IF(respose!L62=symbols!$A$6,symbols!$B$6))))</f>
        <v>2</v>
      </c>
      <c r="P62" s="10">
        <f>IF(respose!M62=symbols!$A$3,symbols!$B$3,IF(respose!M62=symbols!$A$4,symbols!$B$4,IF(respose!M62=symbols!$A$5,symbols!$B$5,IF(respose!M62=symbols!$A$6,symbols!$B$6))))</f>
        <v>1</v>
      </c>
      <c r="Q62">
        <f>IF(ISNUMBER(SEARCH("Easier access",respose!N62)),1,0)</f>
        <v>1</v>
      </c>
      <c r="R62">
        <f>IF(ISNUMBER(SEARCH("credit",respose!N62)),1,0)</f>
        <v>1</v>
      </c>
      <c r="S62">
        <f>IF(ISNUMBER(SEARCH("secure",respose!N62)),1,0)</f>
        <v>1</v>
      </c>
      <c r="T62">
        <f>IF(ISNUMBER(SEARCH("history",respose!N62)),1,0)</f>
        <v>1</v>
      </c>
      <c r="U62">
        <f>IF(ISNUMBER(SEARCH("Simple",respose!O62)),1,0)</f>
        <v>1</v>
      </c>
      <c r="V62">
        <f>IF(ISNUMBER(SEARCH("third",respose!O62)),1,0)</f>
        <v>1</v>
      </c>
      <c r="W62">
        <f>IF(ISNUMBER(SEARCH("Faster",respose!O62)),1,0)</f>
        <v>0</v>
      </c>
      <c r="X62">
        <f>IF(ISNUMBER(SEARCH("biometrics",respose!O62)),1,0)</f>
        <v>1</v>
      </c>
      <c r="Y62" s="10">
        <f>IF(respose!P62=symbols!$A$14,symbols!$B$14,IF(respose!P62=symbols!$A$12,symbols!$B$12,IF(respose!P62=symbols!$A$13,symbols!$B$13,IF(respose!P62=symbols!$A$11,symbols!$B$11))))</f>
        <v>2</v>
      </c>
      <c r="Z62" s="10">
        <f>IF(respose!Q62=symbols!$A$14,symbols!$B$14,IF(respose!Q62=symbols!$A$12,symbols!$B$12,IF(respose!Q62=symbols!$A$13,symbols!$B$13,IF(respose!Q62=symbols!$A$11,symbols!$B$11))))</f>
        <v>2</v>
      </c>
      <c r="AA62" s="10">
        <f>IF(respose!R62=symbols!$A$14,symbols!$B$14,IF(respose!R62=symbols!$A$12,symbols!$B$12,IF(respose!R62=symbols!$A$13,symbols!$B$13,IF(respose!R62=symbols!$A$11,symbols!$B$11))))</f>
        <v>2</v>
      </c>
      <c r="AB62" s="10">
        <f>IF(respose!S62=symbols!$A$14,symbols!$B$14,IF(respose!S62=symbols!$A$12,symbols!$B$12,IF(respose!S62=symbols!$A$13,symbols!$B$13,IF(respose!S62=symbols!$A$11,symbols!$B$11))))</f>
        <v>3</v>
      </c>
      <c r="AC62" s="10">
        <f>IF(respose!T62=symbols!$A$14,symbols!$B$14,IF(respose!T62=symbols!$A$12,symbols!$B$12,IF(respose!T62=symbols!$A$13,symbols!$B$13,IF(respose!T62=symbols!$A$11,symbols!$B$11))))</f>
        <v>2</v>
      </c>
      <c r="AD62" s="10">
        <f>IF(respose!U62=symbols!$A$14,symbols!$B$14,IF(respose!U62=symbols!$A$12,symbols!$B$12,IF(respose!U62=symbols!$A$13,symbols!$B$13,IF(respose!U62=symbols!$A$11,symbols!$B$11))))</f>
        <v>2</v>
      </c>
      <c r="AE62" s="10">
        <f>IF(respose!V62=symbols!$A$14,symbols!$B$14,IF(respose!V62=symbols!$A$12,symbols!$B$12,IF(respose!V62=symbols!$A$13,symbols!$B$13,IF(respose!V62=symbols!$A$11,symbols!$B$11))))</f>
        <v>2</v>
      </c>
      <c r="AF62" s="10">
        <f>IF(respose!W62=symbols!$A$14,symbols!$B$14,IF(respose!W62=symbols!$A$12,symbols!$B$12,IF(respose!W62=symbols!$A$13,symbols!$B$13,IF(respose!W62=symbols!$A$11,symbols!$B$11))))</f>
        <v>2</v>
      </c>
      <c r="AG62" s="10">
        <f>IF(respose!X62=symbols!$A$14,symbols!$B$14,IF(respose!X62=symbols!$A$12,symbols!$B$12,IF(respose!X62=symbols!$A$13,symbols!$B$13,IF(respose!X62=symbols!$A$11,symbols!$B$11))))</f>
        <v>2</v>
      </c>
      <c r="AH62" s="10">
        <f>IF(respose!Y62=symbols!$A$16,symbols!$B$16,symbols!$B$17)</f>
        <v>1</v>
      </c>
    </row>
    <row r="63" spans="1:34">
      <c r="A63" s="10">
        <v>62</v>
      </c>
      <c r="B63" s="10" t="str">
        <f>respose!B63</f>
        <v>Male</v>
      </c>
      <c r="C63" s="10" t="str">
        <f>respose!C63</f>
        <v>20-30</v>
      </c>
      <c r="D63" s="10" t="str">
        <f>respose!D63</f>
        <v>Colombo</v>
      </c>
      <c r="E63" s="10" t="str">
        <f>respose!E63</f>
        <v>full-time</v>
      </c>
      <c r="F63" s="10" t="str">
        <f>respose!F63</f>
        <v>Bachelor's Degree</v>
      </c>
      <c r="G63" s="10" t="str">
        <f>respose!G63</f>
        <v>Married</v>
      </c>
      <c r="H63" s="10" t="str">
        <f>respose!H63</f>
        <v>none</v>
      </c>
      <c r="I63" s="10" t="str">
        <f>respose!I63</f>
        <v>100,000 - 200,000</v>
      </c>
      <c r="J63">
        <f>IF(ISNUMBER(SEARCH("Mobile",respose!J63)),1,0)</f>
        <v>1</v>
      </c>
      <c r="K63">
        <f>IF(ISNUMBER(SEARCH("Internet banking through websites",respose!J63)),1,0)</f>
        <v>1</v>
      </c>
      <c r="L63">
        <f>IF(ISNUMBER(SEARCH("Text",respose!J63)),1,0)</f>
        <v>0</v>
      </c>
      <c r="M63">
        <f>IF(ISNUMBER(SEARCH("Visit",respose!J63)),1,0)</f>
        <v>0</v>
      </c>
      <c r="N63" s="10">
        <f>respose!K63</f>
        <v>2</v>
      </c>
      <c r="O63" s="10">
        <f>IF(respose!L63=symbols!$A$3,symbols!$B$3,IF(respose!L63=symbols!$A$4,symbols!$B$4,IF(respose!L63=symbols!$A$5,symbols!$B$5,IF(respose!L63=symbols!$A$6,symbols!$B$6))))</f>
        <v>3</v>
      </c>
      <c r="P63" s="10">
        <f>IF(respose!M63=symbols!$A$3,symbols!$B$3,IF(respose!M63=symbols!$A$4,symbols!$B$4,IF(respose!M63=symbols!$A$5,symbols!$B$5,IF(respose!M63=symbols!$A$6,symbols!$B$6))))</f>
        <v>1</v>
      </c>
      <c r="Q63">
        <f>IF(ISNUMBER(SEARCH("Easier access",respose!N63)),1,0)</f>
        <v>1</v>
      </c>
      <c r="R63">
        <f>IF(ISNUMBER(SEARCH("credit",respose!N63)),1,0)</f>
        <v>1</v>
      </c>
      <c r="S63">
        <f>IF(ISNUMBER(SEARCH("secure",respose!N63)),1,0)</f>
        <v>1</v>
      </c>
      <c r="T63">
        <f>IF(ISNUMBER(SEARCH("history",respose!N63)),1,0)</f>
        <v>1</v>
      </c>
      <c r="U63">
        <f>IF(ISNUMBER(SEARCH("Simple",respose!O63)),1,0)</f>
        <v>1</v>
      </c>
      <c r="V63">
        <f>IF(ISNUMBER(SEARCH("third",respose!O63)),1,0)</f>
        <v>1</v>
      </c>
      <c r="W63">
        <f>IF(ISNUMBER(SEARCH("Faster",respose!O63)),1,0)</f>
        <v>1</v>
      </c>
      <c r="X63">
        <f>IF(ISNUMBER(SEARCH("biometrics",respose!O63)),1,0)</f>
        <v>0</v>
      </c>
      <c r="Y63" s="10">
        <f>IF(respose!P63=symbols!$A$14,symbols!$B$14,IF(respose!P63=symbols!$A$12,symbols!$B$12,IF(respose!P63=symbols!$A$13,symbols!$B$13,IF(respose!P63=symbols!$A$11,symbols!$B$11))))</f>
        <v>3</v>
      </c>
      <c r="Z63" s="10">
        <f>IF(respose!Q63=symbols!$A$14,symbols!$B$14,IF(respose!Q63=symbols!$A$12,symbols!$B$12,IF(respose!Q63=symbols!$A$13,symbols!$B$13,IF(respose!Q63=symbols!$A$11,symbols!$B$11))))</f>
        <v>2</v>
      </c>
      <c r="AA63" s="10">
        <f>IF(respose!R63=symbols!$A$14,symbols!$B$14,IF(respose!R63=symbols!$A$12,symbols!$B$12,IF(respose!R63=symbols!$A$13,symbols!$B$13,IF(respose!R63=symbols!$A$11,symbols!$B$11))))</f>
        <v>3</v>
      </c>
      <c r="AB63" s="10">
        <f>IF(respose!S63=symbols!$A$14,symbols!$B$14,IF(respose!S63=symbols!$A$12,symbols!$B$12,IF(respose!S63=symbols!$A$13,symbols!$B$13,IF(respose!S63=symbols!$A$11,symbols!$B$11))))</f>
        <v>2</v>
      </c>
      <c r="AC63" s="10">
        <f>IF(respose!T63=symbols!$A$14,symbols!$B$14,IF(respose!T63=symbols!$A$12,symbols!$B$12,IF(respose!T63=symbols!$A$13,symbols!$B$13,IF(respose!T63=symbols!$A$11,symbols!$B$11))))</f>
        <v>2</v>
      </c>
      <c r="AD63" s="10">
        <f>IF(respose!U63=symbols!$A$14,symbols!$B$14,IF(respose!U63=symbols!$A$12,symbols!$B$12,IF(respose!U63=symbols!$A$13,symbols!$B$13,IF(respose!U63=symbols!$A$11,symbols!$B$11))))</f>
        <v>1</v>
      </c>
      <c r="AE63" s="10">
        <f>IF(respose!V63=symbols!$A$14,symbols!$B$14,IF(respose!V63=symbols!$A$12,symbols!$B$12,IF(respose!V63=symbols!$A$13,symbols!$B$13,IF(respose!V63=symbols!$A$11,symbols!$B$11))))</f>
        <v>3</v>
      </c>
      <c r="AF63" s="10">
        <f>IF(respose!W63=symbols!$A$14,symbols!$B$14,IF(respose!W63=symbols!$A$12,symbols!$B$12,IF(respose!W63=symbols!$A$13,symbols!$B$13,IF(respose!W63=symbols!$A$11,symbols!$B$11))))</f>
        <v>2</v>
      </c>
      <c r="AG63" s="10">
        <f>IF(respose!X63=symbols!$A$14,symbols!$B$14,IF(respose!X63=symbols!$A$12,symbols!$B$12,IF(respose!X63=symbols!$A$13,symbols!$B$13,IF(respose!X63=symbols!$A$11,symbols!$B$11))))</f>
        <v>1</v>
      </c>
      <c r="AH63" s="10">
        <f>IF(respose!Y63=symbols!$A$16,symbols!$B$16,symbols!$B$17)</f>
        <v>1</v>
      </c>
    </row>
    <row r="64" spans="1:34">
      <c r="A64" s="10">
        <v>63</v>
      </c>
      <c r="B64" s="10" t="str">
        <f>respose!B64</f>
        <v>Male</v>
      </c>
      <c r="C64" s="10" t="str">
        <f>respose!C64</f>
        <v>20-30</v>
      </c>
      <c r="D64" s="10" t="str">
        <f>respose!D64</f>
        <v>Colombo</v>
      </c>
      <c r="E64" s="10" t="str">
        <f>respose!E64</f>
        <v>full-time</v>
      </c>
      <c r="F64" s="10" t="str">
        <f>respose!F64</f>
        <v>Post Graduate Degree</v>
      </c>
      <c r="G64" s="10" t="str">
        <f>respose!G64</f>
        <v>Single</v>
      </c>
      <c r="H64" s="10" t="str">
        <f>respose!H64</f>
        <v>none</v>
      </c>
      <c r="I64" s="10" t="str">
        <f>respose!I64</f>
        <v>100,000 - 200,000</v>
      </c>
      <c r="J64">
        <f>IF(ISNUMBER(SEARCH("Mobile",respose!J64)),1,0)</f>
        <v>1</v>
      </c>
      <c r="K64">
        <f>IF(ISNUMBER(SEARCH("Internet banking through websites",respose!J64)),1,0)</f>
        <v>1</v>
      </c>
      <c r="L64">
        <f>IF(ISNUMBER(SEARCH("Text",respose!J64)),1,0)</f>
        <v>0</v>
      </c>
      <c r="M64">
        <f>IF(ISNUMBER(SEARCH("Visit",respose!J64)),1,0)</f>
        <v>0</v>
      </c>
      <c r="N64" s="10" t="str">
        <f>respose!K64</f>
        <v>3 or more</v>
      </c>
      <c r="O64" s="10">
        <f>IF(respose!L64=symbols!$A$3,symbols!$B$3,IF(respose!L64=symbols!$A$4,symbols!$B$4,IF(respose!L64=symbols!$A$5,symbols!$B$5,IF(respose!L64=symbols!$A$6,symbols!$B$6))))</f>
        <v>2</v>
      </c>
      <c r="P64" s="10">
        <f>IF(respose!M64=symbols!$A$3,symbols!$B$3,IF(respose!M64=symbols!$A$4,symbols!$B$4,IF(respose!M64=symbols!$A$5,symbols!$B$5,IF(respose!M64=symbols!$A$6,symbols!$B$6))))</f>
        <v>1</v>
      </c>
      <c r="Q64">
        <f>IF(ISNUMBER(SEARCH("Easier access",respose!N64)),1,0)</f>
        <v>1</v>
      </c>
      <c r="R64">
        <f>IF(ISNUMBER(SEARCH("credit",respose!N64)),1,0)</f>
        <v>0</v>
      </c>
      <c r="S64">
        <f>IF(ISNUMBER(SEARCH("secure",respose!N64)),1,0)</f>
        <v>0</v>
      </c>
      <c r="T64">
        <f>IF(ISNUMBER(SEARCH("history",respose!N64)),1,0)</f>
        <v>1</v>
      </c>
      <c r="U64">
        <f>IF(ISNUMBER(SEARCH("Simple",respose!O64)),1,0)</f>
        <v>1</v>
      </c>
      <c r="V64">
        <f>IF(ISNUMBER(SEARCH("third",respose!O64)),1,0)</f>
        <v>1</v>
      </c>
      <c r="W64">
        <f>IF(ISNUMBER(SEARCH("Faster",respose!O64)),1,0)</f>
        <v>0</v>
      </c>
      <c r="X64">
        <f>IF(ISNUMBER(SEARCH("biometrics",respose!O64)),1,0)</f>
        <v>0</v>
      </c>
      <c r="Y64" s="10">
        <f>IF(respose!P64=symbols!$A$14,symbols!$B$14,IF(respose!P64=symbols!$A$12,symbols!$B$12,IF(respose!P64=symbols!$A$13,symbols!$B$13,IF(respose!P64=symbols!$A$11,symbols!$B$11))))</f>
        <v>3</v>
      </c>
      <c r="Z64" s="10">
        <f>IF(respose!Q64=symbols!$A$14,symbols!$B$14,IF(respose!Q64=symbols!$A$12,symbols!$B$12,IF(respose!Q64=symbols!$A$13,symbols!$B$13,IF(respose!Q64=symbols!$A$11,symbols!$B$11))))</f>
        <v>3</v>
      </c>
      <c r="AA64" s="10">
        <f>IF(respose!R64=symbols!$A$14,symbols!$B$14,IF(respose!R64=symbols!$A$12,symbols!$B$12,IF(respose!R64=symbols!$A$13,symbols!$B$13,IF(respose!R64=symbols!$A$11,symbols!$B$11))))</f>
        <v>1</v>
      </c>
      <c r="AB64" s="10">
        <f>IF(respose!S64=symbols!$A$14,symbols!$B$14,IF(respose!S64=symbols!$A$12,symbols!$B$12,IF(respose!S64=symbols!$A$13,symbols!$B$13,IF(respose!S64=symbols!$A$11,symbols!$B$11))))</f>
        <v>0</v>
      </c>
      <c r="AC64" s="10">
        <f>IF(respose!T64=symbols!$A$14,symbols!$B$14,IF(respose!T64=symbols!$A$12,symbols!$B$12,IF(respose!T64=symbols!$A$13,symbols!$B$13,IF(respose!T64=symbols!$A$11,symbols!$B$11))))</f>
        <v>0</v>
      </c>
      <c r="AD64" s="10">
        <f>IF(respose!U64=symbols!$A$14,symbols!$B$14,IF(respose!U64=symbols!$A$12,symbols!$B$12,IF(respose!U64=symbols!$A$13,symbols!$B$13,IF(respose!U64=symbols!$A$11,symbols!$B$11))))</f>
        <v>0</v>
      </c>
      <c r="AE64" s="10">
        <f>IF(respose!V64=symbols!$A$14,symbols!$B$14,IF(respose!V64=symbols!$A$12,symbols!$B$12,IF(respose!V64=symbols!$A$13,symbols!$B$13,IF(respose!V64=symbols!$A$11,symbols!$B$11))))</f>
        <v>2</v>
      </c>
      <c r="AF64" s="10">
        <f>IF(respose!W64=symbols!$A$14,symbols!$B$14,IF(respose!W64=symbols!$A$12,symbols!$B$12,IF(respose!W64=symbols!$A$13,symbols!$B$13,IF(respose!W64=symbols!$A$11,symbols!$B$11))))</f>
        <v>1</v>
      </c>
      <c r="AG64" s="10">
        <f>IF(respose!X64=symbols!$A$14,symbols!$B$14,IF(respose!X64=symbols!$A$12,symbols!$B$12,IF(respose!X64=symbols!$A$13,symbols!$B$13,IF(respose!X64=symbols!$A$11,symbols!$B$11))))</f>
        <v>1</v>
      </c>
      <c r="AH64" s="10">
        <f>IF(respose!Y64=symbols!$A$16,symbols!$B$16,symbols!$B$17)</f>
        <v>1</v>
      </c>
    </row>
    <row r="65" spans="1:34">
      <c r="A65" s="10">
        <v>64</v>
      </c>
      <c r="B65" s="10" t="str">
        <f>respose!B65</f>
        <v>Male</v>
      </c>
      <c r="C65" s="10" t="str">
        <f>respose!C65</f>
        <v>20-30</v>
      </c>
      <c r="D65" s="10" t="str">
        <f>respose!D65</f>
        <v>Colombo</v>
      </c>
      <c r="E65" s="10" t="str">
        <f>respose!E65</f>
        <v>full-time</v>
      </c>
      <c r="F65" s="10" t="str">
        <f>respose!F65</f>
        <v>Bachelor's Degree</v>
      </c>
      <c r="G65" s="10" t="str">
        <f>respose!G65</f>
        <v>Single</v>
      </c>
      <c r="H65" s="10" t="str">
        <f>respose!H65</f>
        <v>none</v>
      </c>
      <c r="I65" s="10" t="str">
        <f>respose!I65</f>
        <v>50,000 - 100,000</v>
      </c>
      <c r="J65">
        <f>IF(ISNUMBER(SEARCH("Mobile",respose!J65)),1,0)</f>
        <v>1</v>
      </c>
      <c r="K65">
        <f>IF(ISNUMBER(SEARCH("Internet banking through websites",respose!J65)),1,0)</f>
        <v>0</v>
      </c>
      <c r="L65">
        <f>IF(ISNUMBER(SEARCH("Text",respose!J65)),1,0)</f>
        <v>0</v>
      </c>
      <c r="M65">
        <f>IF(ISNUMBER(SEARCH("Visit",respose!J65)),1,0)</f>
        <v>0</v>
      </c>
      <c r="N65" s="10">
        <f>respose!K65</f>
        <v>1</v>
      </c>
      <c r="O65" s="10">
        <f>IF(respose!L65=symbols!$A$3,symbols!$B$3,IF(respose!L65=symbols!$A$4,symbols!$B$4,IF(respose!L65=symbols!$A$5,symbols!$B$5,IF(respose!L65=symbols!$A$6,symbols!$B$6))))</f>
        <v>3</v>
      </c>
      <c r="P65" s="10">
        <f>IF(respose!M65=symbols!$A$3,symbols!$B$3,IF(respose!M65=symbols!$A$4,symbols!$B$4,IF(respose!M65=symbols!$A$5,symbols!$B$5,IF(respose!M65=symbols!$A$6,symbols!$B$6))))</f>
        <v>1</v>
      </c>
      <c r="Q65">
        <f>IF(ISNUMBER(SEARCH("Easier access",respose!N65)),1,0)</f>
        <v>1</v>
      </c>
      <c r="R65">
        <f>IF(ISNUMBER(SEARCH("credit",respose!N65)),1,0)</f>
        <v>1</v>
      </c>
      <c r="S65">
        <f>IF(ISNUMBER(SEARCH("secure",respose!N65)),1,0)</f>
        <v>1</v>
      </c>
      <c r="T65">
        <f>IF(ISNUMBER(SEARCH("history",respose!N65)),1,0)</f>
        <v>1</v>
      </c>
      <c r="U65">
        <f>IF(ISNUMBER(SEARCH("Simple",respose!O65)),1,0)</f>
        <v>1</v>
      </c>
      <c r="V65">
        <f>IF(ISNUMBER(SEARCH("third",respose!O65)),1,0)</f>
        <v>1</v>
      </c>
      <c r="W65">
        <f>IF(ISNUMBER(SEARCH("Faster",respose!O65)),1,0)</f>
        <v>0</v>
      </c>
      <c r="X65">
        <f>IF(ISNUMBER(SEARCH("biometrics",respose!O65)),1,0)</f>
        <v>1</v>
      </c>
      <c r="Y65" s="10">
        <f>IF(respose!P65=symbols!$A$14,symbols!$B$14,IF(respose!P65=symbols!$A$12,symbols!$B$12,IF(respose!P65=symbols!$A$13,symbols!$B$13,IF(respose!P65=symbols!$A$11,symbols!$B$11))))</f>
        <v>0</v>
      </c>
      <c r="Z65" s="10">
        <f>IF(respose!Q65=symbols!$A$14,symbols!$B$14,IF(respose!Q65=symbols!$A$12,symbols!$B$12,IF(respose!Q65=symbols!$A$13,symbols!$B$13,IF(respose!Q65=symbols!$A$11,symbols!$B$11))))</f>
        <v>3</v>
      </c>
      <c r="AA65" s="10">
        <f>IF(respose!R65=symbols!$A$14,symbols!$B$14,IF(respose!R65=symbols!$A$12,symbols!$B$12,IF(respose!R65=symbols!$A$13,symbols!$B$13,IF(respose!R65=symbols!$A$11,symbols!$B$11))))</f>
        <v>3</v>
      </c>
      <c r="AB65" s="10">
        <f>IF(respose!S65=symbols!$A$14,symbols!$B$14,IF(respose!S65=symbols!$A$12,symbols!$B$12,IF(respose!S65=symbols!$A$13,symbols!$B$13,IF(respose!S65=symbols!$A$11,symbols!$B$11))))</f>
        <v>3</v>
      </c>
      <c r="AC65" s="10">
        <f>IF(respose!T65=symbols!$A$14,symbols!$B$14,IF(respose!T65=symbols!$A$12,symbols!$B$12,IF(respose!T65=symbols!$A$13,symbols!$B$13,IF(respose!T65=symbols!$A$11,symbols!$B$11))))</f>
        <v>3</v>
      </c>
      <c r="AD65" s="10">
        <f>IF(respose!U65=symbols!$A$14,symbols!$B$14,IF(respose!U65=symbols!$A$12,symbols!$B$12,IF(respose!U65=symbols!$A$13,symbols!$B$13,IF(respose!U65=symbols!$A$11,symbols!$B$11))))</f>
        <v>3</v>
      </c>
      <c r="AE65" s="10">
        <f>IF(respose!V65=symbols!$A$14,symbols!$B$14,IF(respose!V65=symbols!$A$12,symbols!$B$12,IF(respose!V65=symbols!$A$13,symbols!$B$13,IF(respose!V65=symbols!$A$11,symbols!$B$11))))</f>
        <v>3</v>
      </c>
      <c r="AF65" s="10">
        <f>IF(respose!W65=symbols!$A$14,symbols!$B$14,IF(respose!W65=symbols!$A$12,symbols!$B$12,IF(respose!W65=symbols!$A$13,symbols!$B$13,IF(respose!W65=symbols!$A$11,symbols!$B$11))))</f>
        <v>3</v>
      </c>
      <c r="AG65" s="10">
        <f>IF(respose!X65=symbols!$A$14,symbols!$B$14,IF(respose!X65=symbols!$A$12,symbols!$B$12,IF(respose!X65=symbols!$A$13,symbols!$B$13,IF(respose!X65=symbols!$A$11,symbols!$B$11))))</f>
        <v>2</v>
      </c>
      <c r="AH65" s="10">
        <f>IF(respose!Y65=symbols!$A$16,symbols!$B$16,symbols!$B$17)</f>
        <v>0</v>
      </c>
    </row>
    <row r="66" spans="1:34">
      <c r="A66" s="10">
        <v>65</v>
      </c>
      <c r="B66" s="10" t="str">
        <f>respose!B66</f>
        <v>Female</v>
      </c>
      <c r="C66" s="10" t="str">
        <f>respose!C66</f>
        <v>20-30</v>
      </c>
      <c r="D66" s="10" t="str">
        <f>respose!D66</f>
        <v>Gampaha</v>
      </c>
      <c r="E66" s="10" t="str">
        <f>respose!E66</f>
        <v>full-time</v>
      </c>
      <c r="F66" s="10" t="str">
        <f>respose!F66</f>
        <v>Bachelor's Degree</v>
      </c>
      <c r="G66" s="10" t="str">
        <f>respose!G66</f>
        <v>Single</v>
      </c>
      <c r="H66" s="10" t="str">
        <f>respose!H66</f>
        <v>none</v>
      </c>
      <c r="I66" s="10" t="str">
        <f>respose!I66</f>
        <v>100,000 - 200,000</v>
      </c>
      <c r="J66">
        <f>IF(ISNUMBER(SEARCH("Mobile",respose!J66)),1,0)</f>
        <v>0</v>
      </c>
      <c r="K66">
        <f>IF(ISNUMBER(SEARCH("Internet banking through websites",respose!J66)),1,0)</f>
        <v>1</v>
      </c>
      <c r="L66">
        <f>IF(ISNUMBER(SEARCH("Text",respose!J66)),1,0)</f>
        <v>0</v>
      </c>
      <c r="M66">
        <f>IF(ISNUMBER(SEARCH("Visit",respose!J66)),1,0)</f>
        <v>0</v>
      </c>
      <c r="N66" s="10">
        <f>respose!K66</f>
        <v>1</v>
      </c>
      <c r="O66" s="10">
        <f>IF(respose!L66=symbols!$A$3,symbols!$B$3,IF(respose!L66=symbols!$A$4,symbols!$B$4,IF(respose!L66=symbols!$A$5,symbols!$B$5,IF(respose!L66=symbols!$A$6,symbols!$B$6))))</f>
        <v>3</v>
      </c>
      <c r="P66" s="10">
        <f>IF(respose!M66=symbols!$A$3,symbols!$B$3,IF(respose!M66=symbols!$A$4,symbols!$B$4,IF(respose!M66=symbols!$A$5,symbols!$B$5,IF(respose!M66=symbols!$A$6,symbols!$B$6))))</f>
        <v>1</v>
      </c>
      <c r="Q66">
        <f>IF(ISNUMBER(SEARCH("Easier access",respose!N66)),1,0)</f>
        <v>1</v>
      </c>
      <c r="R66">
        <f>IF(ISNUMBER(SEARCH("credit",respose!N66)),1,0)</f>
        <v>1</v>
      </c>
      <c r="S66">
        <f>IF(ISNUMBER(SEARCH("secure",respose!N66)),1,0)</f>
        <v>1</v>
      </c>
      <c r="T66">
        <f>IF(ISNUMBER(SEARCH("history",respose!N66)),1,0)</f>
        <v>1</v>
      </c>
      <c r="U66">
        <f>IF(ISNUMBER(SEARCH("Simple",respose!O66)),1,0)</f>
        <v>1</v>
      </c>
      <c r="V66">
        <f>IF(ISNUMBER(SEARCH("third",respose!O66)),1,0)</f>
        <v>1</v>
      </c>
      <c r="W66">
        <f>IF(ISNUMBER(SEARCH("Faster",respose!O66)),1,0)</f>
        <v>1</v>
      </c>
      <c r="X66">
        <f>IF(ISNUMBER(SEARCH("biometrics",respose!O66)),1,0)</f>
        <v>1</v>
      </c>
      <c r="Y66" s="10">
        <f>IF(respose!P66=symbols!$A$14,symbols!$B$14,IF(respose!P66=symbols!$A$12,symbols!$B$12,IF(respose!P66=symbols!$A$13,symbols!$B$13,IF(respose!P66=symbols!$A$11,symbols!$B$11))))</f>
        <v>3</v>
      </c>
      <c r="Z66" s="10">
        <f>IF(respose!Q66=symbols!$A$14,symbols!$B$14,IF(respose!Q66=symbols!$A$12,symbols!$B$12,IF(respose!Q66=symbols!$A$13,symbols!$B$13,IF(respose!Q66=symbols!$A$11,symbols!$B$11))))</f>
        <v>3</v>
      </c>
      <c r="AA66" s="10">
        <f>IF(respose!R66=symbols!$A$14,symbols!$B$14,IF(respose!R66=symbols!$A$12,symbols!$B$12,IF(respose!R66=symbols!$A$13,symbols!$B$13,IF(respose!R66=symbols!$A$11,symbols!$B$11))))</f>
        <v>3</v>
      </c>
      <c r="AB66" s="10">
        <f>IF(respose!S66=symbols!$A$14,symbols!$B$14,IF(respose!S66=symbols!$A$12,symbols!$B$12,IF(respose!S66=symbols!$A$13,symbols!$B$13,IF(respose!S66=symbols!$A$11,symbols!$B$11))))</f>
        <v>3</v>
      </c>
      <c r="AC66" s="10">
        <f>IF(respose!T66=symbols!$A$14,symbols!$B$14,IF(respose!T66=symbols!$A$12,symbols!$B$12,IF(respose!T66=symbols!$A$13,symbols!$B$13,IF(respose!T66=symbols!$A$11,symbols!$B$11))))</f>
        <v>2</v>
      </c>
      <c r="AD66" s="10">
        <f>IF(respose!U66=symbols!$A$14,symbols!$B$14,IF(respose!U66=symbols!$A$12,symbols!$B$12,IF(respose!U66=symbols!$A$13,symbols!$B$13,IF(respose!U66=symbols!$A$11,symbols!$B$11))))</f>
        <v>2</v>
      </c>
      <c r="AE66" s="10">
        <f>IF(respose!V66=symbols!$A$14,symbols!$B$14,IF(respose!V66=symbols!$A$12,symbols!$B$12,IF(respose!V66=symbols!$A$13,symbols!$B$13,IF(respose!V66=symbols!$A$11,symbols!$B$11))))</f>
        <v>3</v>
      </c>
      <c r="AF66" s="10">
        <f>IF(respose!W66=symbols!$A$14,symbols!$B$14,IF(respose!W66=symbols!$A$12,symbols!$B$12,IF(respose!W66=symbols!$A$13,symbols!$B$13,IF(respose!W66=symbols!$A$11,symbols!$B$11))))</f>
        <v>3</v>
      </c>
      <c r="AG66" s="10">
        <f>IF(respose!X66=symbols!$A$14,symbols!$B$14,IF(respose!X66=symbols!$A$12,symbols!$B$12,IF(respose!X66=symbols!$A$13,symbols!$B$13,IF(respose!X66=symbols!$A$11,symbols!$B$11))))</f>
        <v>2</v>
      </c>
      <c r="AH66" s="10">
        <f>IF(respose!Y66=symbols!$A$16,symbols!$B$16,symbols!$B$17)</f>
        <v>0</v>
      </c>
    </row>
    <row r="67" spans="1:34">
      <c r="A67" s="10">
        <v>66</v>
      </c>
      <c r="B67" s="10" t="str">
        <f>respose!B67</f>
        <v>Female</v>
      </c>
      <c r="C67" s="10" t="str">
        <f>respose!C67</f>
        <v>20-30</v>
      </c>
      <c r="D67" s="10" t="str">
        <f>respose!D67</f>
        <v>Colombo</v>
      </c>
      <c r="E67" s="10" t="str">
        <f>respose!E67</f>
        <v>full-time</v>
      </c>
      <c r="F67" s="10" t="str">
        <f>respose!F67</f>
        <v>Bachelor's Degree</v>
      </c>
      <c r="G67" s="10" t="str">
        <f>respose!G67</f>
        <v>Married</v>
      </c>
      <c r="H67" s="10" t="str">
        <f>respose!H67</f>
        <v>none</v>
      </c>
      <c r="I67" s="10" t="str">
        <f>respose!I67</f>
        <v>50,000 - 100,000</v>
      </c>
      <c r="J67">
        <f>IF(ISNUMBER(SEARCH("Mobile",respose!J67)),1,0)</f>
        <v>1</v>
      </c>
      <c r="K67">
        <f>IF(ISNUMBER(SEARCH("Internet banking through websites",respose!J67)),1,0)</f>
        <v>0</v>
      </c>
      <c r="L67">
        <f>IF(ISNUMBER(SEARCH("Text",respose!J67)),1,0)</f>
        <v>0</v>
      </c>
      <c r="M67">
        <f>IF(ISNUMBER(SEARCH("Visit",respose!J67)),1,0)</f>
        <v>0</v>
      </c>
      <c r="N67" s="10" t="str">
        <f>respose!K67</f>
        <v>3 or more</v>
      </c>
      <c r="O67" s="10">
        <f>IF(respose!L67=symbols!$A$3,symbols!$B$3,IF(respose!L67=symbols!$A$4,symbols!$B$4,IF(respose!L67=symbols!$A$5,symbols!$B$5,IF(respose!L67=symbols!$A$6,symbols!$B$6))))</f>
        <v>2</v>
      </c>
      <c r="P67" s="10">
        <f>IF(respose!M67=symbols!$A$3,symbols!$B$3,IF(respose!M67=symbols!$A$4,symbols!$B$4,IF(respose!M67=symbols!$A$5,symbols!$B$5,IF(respose!M67=symbols!$A$6,symbols!$B$6))))</f>
        <v>1</v>
      </c>
      <c r="Q67">
        <f>IF(ISNUMBER(SEARCH("Easier access",respose!N67)),1,0)</f>
        <v>1</v>
      </c>
      <c r="R67">
        <f>IF(ISNUMBER(SEARCH("credit",respose!N67)),1,0)</f>
        <v>0</v>
      </c>
      <c r="S67">
        <f>IF(ISNUMBER(SEARCH("secure",respose!N67)),1,0)</f>
        <v>0</v>
      </c>
      <c r="T67">
        <f>IF(ISNUMBER(SEARCH("history",respose!N67)),1,0)</f>
        <v>0</v>
      </c>
      <c r="U67">
        <f>IF(ISNUMBER(SEARCH("Simple",respose!O67)),1,0)</f>
        <v>0</v>
      </c>
      <c r="V67">
        <f>IF(ISNUMBER(SEARCH("third",respose!O67)),1,0)</f>
        <v>1</v>
      </c>
      <c r="W67">
        <f>IF(ISNUMBER(SEARCH("Faster",respose!O67)),1,0)</f>
        <v>0</v>
      </c>
      <c r="X67">
        <f>IF(ISNUMBER(SEARCH("biometrics",respose!O67)),1,0)</f>
        <v>0</v>
      </c>
      <c r="Y67" s="10">
        <f>IF(respose!P67=symbols!$A$14,symbols!$B$14,IF(respose!P67=symbols!$A$12,symbols!$B$12,IF(respose!P67=symbols!$A$13,symbols!$B$13,IF(respose!P67=symbols!$A$11,symbols!$B$11))))</f>
        <v>3</v>
      </c>
      <c r="Z67" s="10">
        <f>IF(respose!Q67=symbols!$A$14,symbols!$B$14,IF(respose!Q67=symbols!$A$12,symbols!$B$12,IF(respose!Q67=symbols!$A$13,symbols!$B$13,IF(respose!Q67=symbols!$A$11,symbols!$B$11))))</f>
        <v>3</v>
      </c>
      <c r="AA67" s="10">
        <f>IF(respose!R67=symbols!$A$14,symbols!$B$14,IF(respose!R67=symbols!$A$12,symbols!$B$12,IF(respose!R67=symbols!$A$13,symbols!$B$13,IF(respose!R67=symbols!$A$11,symbols!$B$11))))</f>
        <v>1</v>
      </c>
      <c r="AB67" s="10">
        <f>IF(respose!S67=symbols!$A$14,symbols!$B$14,IF(respose!S67=symbols!$A$12,symbols!$B$12,IF(respose!S67=symbols!$A$13,symbols!$B$13,IF(respose!S67=symbols!$A$11,symbols!$B$11))))</f>
        <v>2</v>
      </c>
      <c r="AC67" s="10">
        <f>IF(respose!T67=symbols!$A$14,symbols!$B$14,IF(respose!T67=symbols!$A$12,symbols!$B$12,IF(respose!T67=symbols!$A$13,symbols!$B$13,IF(respose!T67=symbols!$A$11,symbols!$B$11))))</f>
        <v>3</v>
      </c>
      <c r="AD67" s="10">
        <f>IF(respose!U67=symbols!$A$14,symbols!$B$14,IF(respose!U67=symbols!$A$12,symbols!$B$12,IF(respose!U67=symbols!$A$13,symbols!$B$13,IF(respose!U67=symbols!$A$11,symbols!$B$11))))</f>
        <v>1</v>
      </c>
      <c r="AE67" s="10">
        <f>IF(respose!V67=symbols!$A$14,symbols!$B$14,IF(respose!V67=symbols!$A$12,symbols!$B$12,IF(respose!V67=symbols!$A$13,symbols!$B$13,IF(respose!V67=symbols!$A$11,symbols!$B$11))))</f>
        <v>2</v>
      </c>
      <c r="AF67" s="10">
        <f>IF(respose!W67=symbols!$A$14,symbols!$B$14,IF(respose!W67=symbols!$A$12,symbols!$B$12,IF(respose!W67=symbols!$A$13,symbols!$B$13,IF(respose!W67=symbols!$A$11,symbols!$B$11))))</f>
        <v>2</v>
      </c>
      <c r="AG67" s="10">
        <f>IF(respose!X67=symbols!$A$14,symbols!$B$14,IF(respose!X67=symbols!$A$12,symbols!$B$12,IF(respose!X67=symbols!$A$13,symbols!$B$13,IF(respose!X67=symbols!$A$11,symbols!$B$11))))</f>
        <v>2</v>
      </c>
      <c r="AH67" s="10">
        <f>IF(respose!Y67=symbols!$A$16,symbols!$B$16,symbols!$B$17)</f>
        <v>0</v>
      </c>
    </row>
    <row r="68" spans="1:34">
      <c r="A68" s="10">
        <v>67</v>
      </c>
      <c r="B68" s="10" t="str">
        <f>respose!B68</f>
        <v>Male</v>
      </c>
      <c r="C68" s="10" t="str">
        <f>respose!C68</f>
        <v>41-50</v>
      </c>
      <c r="D68" s="10" t="str">
        <f>respose!D68</f>
        <v>Colombo</v>
      </c>
      <c r="E68" s="10" t="str">
        <f>respose!E68</f>
        <v>full-time</v>
      </c>
      <c r="F68" s="10" t="str">
        <f>respose!F68</f>
        <v>Bachelor's Degree</v>
      </c>
      <c r="G68" s="10" t="str">
        <f>respose!G68</f>
        <v>Married</v>
      </c>
      <c r="H68" s="10" t="str">
        <f>respose!H68</f>
        <v>3 or more</v>
      </c>
      <c r="I68" s="10" t="str">
        <f>respose!I68</f>
        <v>More than 300,000</v>
      </c>
      <c r="J68">
        <f>IF(ISNUMBER(SEARCH("Mobile",respose!J68)),1,0)</f>
        <v>1</v>
      </c>
      <c r="K68">
        <f>IF(ISNUMBER(SEARCH("Internet banking through websites",respose!J68)),1,0)</f>
        <v>1</v>
      </c>
      <c r="L68">
        <f>IF(ISNUMBER(SEARCH("Text",respose!J68)),1,0)</f>
        <v>0</v>
      </c>
      <c r="M68">
        <f>IF(ISNUMBER(SEARCH("Visit",respose!J68)),1,0)</f>
        <v>0</v>
      </c>
      <c r="N68" s="10">
        <f>respose!K68</f>
        <v>2</v>
      </c>
      <c r="O68" s="10">
        <f>IF(respose!L68=symbols!$A$3,symbols!$B$3,IF(respose!L68=symbols!$A$4,symbols!$B$4,IF(respose!L68=symbols!$A$5,symbols!$B$5,IF(respose!L68=symbols!$A$6,symbols!$B$6))))</f>
        <v>2</v>
      </c>
      <c r="P68" s="10">
        <f>IF(respose!M68=symbols!$A$3,symbols!$B$3,IF(respose!M68=symbols!$A$4,symbols!$B$4,IF(respose!M68=symbols!$A$5,symbols!$B$5,IF(respose!M68=symbols!$A$6,symbols!$B$6))))</f>
        <v>1</v>
      </c>
      <c r="Q68">
        <f>IF(ISNUMBER(SEARCH("Easier access",respose!N68)),1,0)</f>
        <v>1</v>
      </c>
      <c r="R68">
        <f>IF(ISNUMBER(SEARCH("credit",respose!N68)),1,0)</f>
        <v>0</v>
      </c>
      <c r="S68">
        <f>IF(ISNUMBER(SEARCH("secure",respose!N68)),1,0)</f>
        <v>1</v>
      </c>
      <c r="T68">
        <f>IF(ISNUMBER(SEARCH("history",respose!N68)),1,0)</f>
        <v>0</v>
      </c>
      <c r="U68">
        <f>IF(ISNUMBER(SEARCH("Simple",respose!O68)),1,0)</f>
        <v>1</v>
      </c>
      <c r="V68">
        <f>IF(ISNUMBER(SEARCH("third",respose!O68)),1,0)</f>
        <v>1</v>
      </c>
      <c r="W68">
        <f>IF(ISNUMBER(SEARCH("Faster",respose!O68)),1,0)</f>
        <v>1</v>
      </c>
      <c r="X68">
        <f>IF(ISNUMBER(SEARCH("biometrics",respose!O68)),1,0)</f>
        <v>0</v>
      </c>
      <c r="Y68" s="10">
        <f>IF(respose!P68=symbols!$A$14,symbols!$B$14,IF(respose!P68=symbols!$A$12,symbols!$B$12,IF(respose!P68=symbols!$A$13,symbols!$B$13,IF(respose!P68=symbols!$A$11,symbols!$B$11))))</f>
        <v>3</v>
      </c>
      <c r="Z68" s="10">
        <f>IF(respose!Q68=symbols!$A$14,symbols!$B$14,IF(respose!Q68=symbols!$A$12,symbols!$B$12,IF(respose!Q68=symbols!$A$13,symbols!$B$13,IF(respose!Q68=symbols!$A$11,symbols!$B$11))))</f>
        <v>2</v>
      </c>
      <c r="AA68" s="10">
        <f>IF(respose!R68=symbols!$A$14,symbols!$B$14,IF(respose!R68=symbols!$A$12,symbols!$B$12,IF(respose!R68=symbols!$A$13,symbols!$B$13,IF(respose!R68=symbols!$A$11,symbols!$B$11))))</f>
        <v>3</v>
      </c>
      <c r="AB68" s="10">
        <f>IF(respose!S68=symbols!$A$14,symbols!$B$14,IF(respose!S68=symbols!$A$12,symbols!$B$12,IF(respose!S68=symbols!$A$13,symbols!$B$13,IF(respose!S68=symbols!$A$11,symbols!$B$11))))</f>
        <v>3</v>
      </c>
      <c r="AC68" s="10">
        <f>IF(respose!T68=symbols!$A$14,symbols!$B$14,IF(respose!T68=symbols!$A$12,symbols!$B$12,IF(respose!T68=symbols!$A$13,symbols!$B$13,IF(respose!T68=symbols!$A$11,symbols!$B$11))))</f>
        <v>2</v>
      </c>
      <c r="AD68" s="10">
        <f>IF(respose!U68=symbols!$A$14,symbols!$B$14,IF(respose!U68=symbols!$A$12,symbols!$B$12,IF(respose!U68=symbols!$A$13,symbols!$B$13,IF(respose!U68=symbols!$A$11,symbols!$B$11))))</f>
        <v>2</v>
      </c>
      <c r="AE68" s="10">
        <f>IF(respose!V68=symbols!$A$14,symbols!$B$14,IF(respose!V68=symbols!$A$12,symbols!$B$12,IF(respose!V68=symbols!$A$13,symbols!$B$13,IF(respose!V68=symbols!$A$11,symbols!$B$11))))</f>
        <v>3</v>
      </c>
      <c r="AF68" s="10">
        <f>IF(respose!W68=symbols!$A$14,symbols!$B$14,IF(respose!W68=symbols!$A$12,symbols!$B$12,IF(respose!W68=symbols!$A$13,symbols!$B$13,IF(respose!W68=symbols!$A$11,symbols!$B$11))))</f>
        <v>1</v>
      </c>
      <c r="AG68" s="10">
        <f>IF(respose!X68=symbols!$A$14,symbols!$B$14,IF(respose!X68=symbols!$A$12,symbols!$B$12,IF(respose!X68=symbols!$A$13,symbols!$B$13,IF(respose!X68=symbols!$A$11,symbols!$B$11))))</f>
        <v>1</v>
      </c>
      <c r="AH68" s="10">
        <f>IF(respose!Y68=symbols!$A$16,symbols!$B$16,symbols!$B$17)</f>
        <v>0</v>
      </c>
    </row>
    <row r="69" spans="1:34">
      <c r="A69" s="10">
        <v>68</v>
      </c>
      <c r="B69" s="10" t="str">
        <f>respose!B69</f>
        <v>Male</v>
      </c>
      <c r="C69" s="10" t="str">
        <f>respose!C69</f>
        <v>20-30</v>
      </c>
      <c r="D69" s="10" t="str">
        <f>respose!D69</f>
        <v>Colombo</v>
      </c>
      <c r="E69" s="10" t="str">
        <f>respose!E69</f>
        <v>full-time</v>
      </c>
      <c r="F69" s="10" t="str">
        <f>respose!F69</f>
        <v>Bachelor's Degree</v>
      </c>
      <c r="G69" s="10" t="str">
        <f>respose!G69</f>
        <v>Married</v>
      </c>
      <c r="H69" s="10" t="str">
        <f>respose!H69</f>
        <v>none</v>
      </c>
      <c r="I69" s="10" t="str">
        <f>respose!I69</f>
        <v>100,000 - 200,000</v>
      </c>
      <c r="J69">
        <f>IF(ISNUMBER(SEARCH("Mobile",respose!J69)),1,0)</f>
        <v>1</v>
      </c>
      <c r="K69">
        <f>IF(ISNUMBER(SEARCH("Internet banking through websites",respose!J69)),1,0)</f>
        <v>1</v>
      </c>
      <c r="L69">
        <f>IF(ISNUMBER(SEARCH("Text",respose!J69)),1,0)</f>
        <v>0</v>
      </c>
      <c r="M69">
        <f>IF(ISNUMBER(SEARCH("Visit",respose!J69)),1,0)</f>
        <v>0</v>
      </c>
      <c r="N69" s="10">
        <f>respose!K69</f>
        <v>2</v>
      </c>
      <c r="O69" s="10">
        <f>IF(respose!L69=symbols!$A$3,symbols!$B$3,IF(respose!L69=symbols!$A$4,symbols!$B$4,IF(respose!L69=symbols!$A$5,symbols!$B$5,IF(respose!L69=symbols!$A$6,symbols!$B$6))))</f>
        <v>2</v>
      </c>
      <c r="P69" s="10">
        <f>IF(respose!M69=symbols!$A$3,symbols!$B$3,IF(respose!M69=symbols!$A$4,symbols!$B$4,IF(respose!M69=symbols!$A$5,symbols!$B$5,IF(respose!M69=symbols!$A$6,symbols!$B$6))))</f>
        <v>1</v>
      </c>
      <c r="Q69">
        <f>IF(ISNUMBER(SEARCH("Easier access",respose!N69)),1,0)</f>
        <v>1</v>
      </c>
      <c r="R69">
        <f>IF(ISNUMBER(SEARCH("credit",respose!N69)),1,0)</f>
        <v>0</v>
      </c>
      <c r="S69">
        <f>IF(ISNUMBER(SEARCH("secure",respose!N69)),1,0)</f>
        <v>0</v>
      </c>
      <c r="T69">
        <f>IF(ISNUMBER(SEARCH("history",respose!N69)),1,0)</f>
        <v>0</v>
      </c>
      <c r="U69">
        <f>IF(ISNUMBER(SEARCH("Simple",respose!O69)),1,0)</f>
        <v>0</v>
      </c>
      <c r="V69">
        <f>IF(ISNUMBER(SEARCH("third",respose!O69)),1,0)</f>
        <v>1</v>
      </c>
      <c r="W69">
        <f>IF(ISNUMBER(SEARCH("Faster",respose!O69)),1,0)</f>
        <v>1</v>
      </c>
      <c r="X69">
        <f>IF(ISNUMBER(SEARCH("biometrics",respose!O69)),1,0)</f>
        <v>0</v>
      </c>
      <c r="Y69" s="10">
        <f>IF(respose!P69=symbols!$A$14,symbols!$B$14,IF(respose!P69=symbols!$A$12,symbols!$B$12,IF(respose!P69=symbols!$A$13,symbols!$B$13,IF(respose!P69=symbols!$A$11,symbols!$B$11))))</f>
        <v>3</v>
      </c>
      <c r="Z69" s="10">
        <f>IF(respose!Q69=symbols!$A$14,symbols!$B$14,IF(respose!Q69=symbols!$A$12,symbols!$B$12,IF(respose!Q69=symbols!$A$13,symbols!$B$13,IF(respose!Q69=symbols!$A$11,symbols!$B$11))))</f>
        <v>3</v>
      </c>
      <c r="AA69" s="10">
        <f>IF(respose!R69=symbols!$A$14,symbols!$B$14,IF(respose!R69=symbols!$A$12,symbols!$B$12,IF(respose!R69=symbols!$A$13,symbols!$B$13,IF(respose!R69=symbols!$A$11,symbols!$B$11))))</f>
        <v>3</v>
      </c>
      <c r="AB69" s="10">
        <f>IF(respose!S69=symbols!$A$14,symbols!$B$14,IF(respose!S69=symbols!$A$12,symbols!$B$12,IF(respose!S69=symbols!$A$13,symbols!$B$13,IF(respose!S69=symbols!$A$11,symbols!$B$11))))</f>
        <v>3</v>
      </c>
      <c r="AC69" s="10">
        <f>IF(respose!T69=symbols!$A$14,symbols!$B$14,IF(respose!T69=symbols!$A$12,symbols!$B$12,IF(respose!T69=symbols!$A$13,symbols!$B$13,IF(respose!T69=symbols!$A$11,symbols!$B$11))))</f>
        <v>3</v>
      </c>
      <c r="AD69" s="10">
        <f>IF(respose!U69=symbols!$A$14,symbols!$B$14,IF(respose!U69=symbols!$A$12,symbols!$B$12,IF(respose!U69=symbols!$A$13,symbols!$B$13,IF(respose!U69=symbols!$A$11,symbols!$B$11))))</f>
        <v>3</v>
      </c>
      <c r="AE69" s="10">
        <f>IF(respose!V69=symbols!$A$14,symbols!$B$14,IF(respose!V69=symbols!$A$12,symbols!$B$12,IF(respose!V69=symbols!$A$13,symbols!$B$13,IF(respose!V69=symbols!$A$11,symbols!$B$11))))</f>
        <v>3</v>
      </c>
      <c r="AF69" s="10">
        <f>IF(respose!W69=symbols!$A$14,symbols!$B$14,IF(respose!W69=symbols!$A$12,symbols!$B$12,IF(respose!W69=symbols!$A$13,symbols!$B$13,IF(respose!W69=symbols!$A$11,symbols!$B$11))))</f>
        <v>3</v>
      </c>
      <c r="AG69" s="10">
        <f>IF(respose!X69=symbols!$A$14,symbols!$B$14,IF(respose!X69=symbols!$A$12,symbols!$B$12,IF(respose!X69=symbols!$A$13,symbols!$B$13,IF(respose!X69=symbols!$A$11,symbols!$B$11))))</f>
        <v>0</v>
      </c>
      <c r="AH69" s="10">
        <f>IF(respose!Y69=symbols!$A$16,symbols!$B$16,symbols!$B$17)</f>
        <v>0</v>
      </c>
    </row>
    <row r="70" spans="1:34">
      <c r="A70" s="10">
        <v>69</v>
      </c>
      <c r="B70" s="10" t="str">
        <f>respose!B70</f>
        <v>Female</v>
      </c>
      <c r="C70" s="10" t="str">
        <f>respose!C70</f>
        <v>20-30</v>
      </c>
      <c r="D70" s="10" t="str">
        <f>respose!D70</f>
        <v>Gampaha</v>
      </c>
      <c r="E70" s="10" t="str">
        <f>respose!E70</f>
        <v>full-time</v>
      </c>
      <c r="F70" s="10" t="str">
        <f>respose!F70</f>
        <v>Bachelor's Degree</v>
      </c>
      <c r="G70" s="10" t="str">
        <f>respose!G70</f>
        <v>Married</v>
      </c>
      <c r="H70" s="10" t="str">
        <f>respose!H70</f>
        <v>none</v>
      </c>
      <c r="I70" s="10" t="str">
        <f>respose!I70</f>
        <v>100,000 - 200,000</v>
      </c>
      <c r="J70">
        <f>IF(ISNUMBER(SEARCH("Mobile",respose!J70)),1,0)</f>
        <v>1</v>
      </c>
      <c r="K70">
        <f>IF(ISNUMBER(SEARCH("Internet banking through websites",respose!J70)),1,0)</f>
        <v>1</v>
      </c>
      <c r="L70">
        <f>IF(ISNUMBER(SEARCH("Text",respose!J70)),1,0)</f>
        <v>0</v>
      </c>
      <c r="M70">
        <f>IF(ISNUMBER(SEARCH("Visit",respose!J70)),1,0)</f>
        <v>1</v>
      </c>
      <c r="N70" s="10">
        <f>respose!K70</f>
        <v>1</v>
      </c>
      <c r="O70" s="10">
        <f>IF(respose!L70=symbols!$A$3,symbols!$B$3,IF(respose!L70=symbols!$A$4,symbols!$B$4,IF(respose!L70=symbols!$A$5,symbols!$B$5,IF(respose!L70=symbols!$A$6,symbols!$B$6))))</f>
        <v>3</v>
      </c>
      <c r="P70" s="10">
        <f>IF(respose!M70=symbols!$A$3,symbols!$B$3,IF(respose!M70=symbols!$A$4,symbols!$B$4,IF(respose!M70=symbols!$A$5,symbols!$B$5,IF(respose!M70=symbols!$A$6,symbols!$B$6))))</f>
        <v>1</v>
      </c>
      <c r="Q70">
        <f>IF(ISNUMBER(SEARCH("Easier access",respose!N70)),1,0)</f>
        <v>1</v>
      </c>
      <c r="R70">
        <f>IF(ISNUMBER(SEARCH("credit",respose!N70)),1,0)</f>
        <v>1</v>
      </c>
      <c r="S70">
        <f>IF(ISNUMBER(SEARCH("secure",respose!N70)),1,0)</f>
        <v>1</v>
      </c>
      <c r="T70">
        <f>IF(ISNUMBER(SEARCH("history",respose!N70)),1,0)</f>
        <v>1</v>
      </c>
      <c r="U70">
        <f>IF(ISNUMBER(SEARCH("Simple",respose!O70)),1,0)</f>
        <v>1</v>
      </c>
      <c r="V70">
        <f>IF(ISNUMBER(SEARCH("third",respose!O70)),1,0)</f>
        <v>1</v>
      </c>
      <c r="W70">
        <f>IF(ISNUMBER(SEARCH("Faster",respose!O70)),1,0)</f>
        <v>1</v>
      </c>
      <c r="X70">
        <f>IF(ISNUMBER(SEARCH("biometrics",respose!O70)),1,0)</f>
        <v>1</v>
      </c>
      <c r="Y70" s="10">
        <f>IF(respose!P70=symbols!$A$14,symbols!$B$14,IF(respose!P70=symbols!$A$12,symbols!$B$12,IF(respose!P70=symbols!$A$13,symbols!$B$13,IF(respose!P70=symbols!$A$11,symbols!$B$11))))</f>
        <v>3</v>
      </c>
      <c r="Z70" s="10">
        <f>IF(respose!Q70=symbols!$A$14,symbols!$B$14,IF(respose!Q70=symbols!$A$12,symbols!$B$12,IF(respose!Q70=symbols!$A$13,symbols!$B$13,IF(respose!Q70=symbols!$A$11,symbols!$B$11))))</f>
        <v>2</v>
      </c>
      <c r="AA70" s="10">
        <f>IF(respose!R70=symbols!$A$14,symbols!$B$14,IF(respose!R70=symbols!$A$12,symbols!$B$12,IF(respose!R70=symbols!$A$13,symbols!$B$13,IF(respose!R70=symbols!$A$11,symbols!$B$11))))</f>
        <v>2</v>
      </c>
      <c r="AB70" s="10">
        <f>IF(respose!S70=symbols!$A$14,symbols!$B$14,IF(respose!S70=symbols!$A$12,symbols!$B$12,IF(respose!S70=symbols!$A$13,symbols!$B$13,IF(respose!S70=symbols!$A$11,symbols!$B$11))))</f>
        <v>2</v>
      </c>
      <c r="AC70" s="10">
        <f>IF(respose!T70=symbols!$A$14,symbols!$B$14,IF(respose!T70=symbols!$A$12,symbols!$B$12,IF(respose!T70=symbols!$A$13,symbols!$B$13,IF(respose!T70=symbols!$A$11,symbols!$B$11))))</f>
        <v>1</v>
      </c>
      <c r="AD70" s="10">
        <f>IF(respose!U70=symbols!$A$14,symbols!$B$14,IF(respose!U70=symbols!$A$12,symbols!$B$12,IF(respose!U70=symbols!$A$13,symbols!$B$13,IF(respose!U70=symbols!$A$11,symbols!$B$11))))</f>
        <v>1</v>
      </c>
      <c r="AE70" s="10">
        <f>IF(respose!V70=symbols!$A$14,symbols!$B$14,IF(respose!V70=symbols!$A$12,symbols!$B$12,IF(respose!V70=symbols!$A$13,symbols!$B$13,IF(respose!V70=symbols!$A$11,symbols!$B$11))))</f>
        <v>3</v>
      </c>
      <c r="AF70" s="10">
        <f>IF(respose!W70=symbols!$A$14,symbols!$B$14,IF(respose!W70=symbols!$A$12,symbols!$B$12,IF(respose!W70=symbols!$A$13,symbols!$B$13,IF(respose!W70=symbols!$A$11,symbols!$B$11))))</f>
        <v>3</v>
      </c>
      <c r="AG70" s="10">
        <f>IF(respose!X70=symbols!$A$14,symbols!$B$14,IF(respose!X70=symbols!$A$12,symbols!$B$12,IF(respose!X70=symbols!$A$13,symbols!$B$13,IF(respose!X70=symbols!$A$11,symbols!$B$11))))</f>
        <v>0</v>
      </c>
      <c r="AH70" s="10">
        <f>IF(respose!Y70=symbols!$A$16,symbols!$B$16,symbols!$B$17)</f>
        <v>0</v>
      </c>
    </row>
    <row r="71" spans="1:34">
      <c r="A71" s="10">
        <v>70</v>
      </c>
      <c r="B71" s="10" t="str">
        <f>respose!B71</f>
        <v>Female</v>
      </c>
      <c r="C71" s="10" t="str">
        <f>respose!C71</f>
        <v>20-30</v>
      </c>
      <c r="D71" s="10" t="str">
        <f>respose!D71</f>
        <v>Colombo</v>
      </c>
      <c r="E71" s="10" t="str">
        <f>respose!E71</f>
        <v>full-time</v>
      </c>
      <c r="F71" s="10" t="str">
        <f>respose!F71</f>
        <v>Bachelor's Degree</v>
      </c>
      <c r="G71" s="10" t="str">
        <f>respose!G71</f>
        <v>Married</v>
      </c>
      <c r="H71" s="10" t="str">
        <f>respose!H71</f>
        <v>none</v>
      </c>
      <c r="I71" s="10" t="str">
        <f>respose!I71</f>
        <v>50,000 - 100,000</v>
      </c>
      <c r="J71">
        <f>IF(ISNUMBER(SEARCH("Mobile",respose!J71)),1,0)</f>
        <v>1</v>
      </c>
      <c r="K71">
        <f>IF(ISNUMBER(SEARCH("Internet banking through websites",respose!J71)),1,0)</f>
        <v>0</v>
      </c>
      <c r="L71">
        <f>IF(ISNUMBER(SEARCH("Text",respose!J71)),1,0)</f>
        <v>0</v>
      </c>
      <c r="M71">
        <f>IF(ISNUMBER(SEARCH("Visit",respose!J71)),1,0)</f>
        <v>0</v>
      </c>
      <c r="N71" s="10" t="str">
        <f>respose!K71</f>
        <v>3 or more</v>
      </c>
      <c r="O71" s="10">
        <f>IF(respose!L71=symbols!$A$3,symbols!$B$3,IF(respose!L71=symbols!$A$4,symbols!$B$4,IF(respose!L71=symbols!$A$5,symbols!$B$5,IF(respose!L71=symbols!$A$6,symbols!$B$6))))</f>
        <v>2</v>
      </c>
      <c r="P71" s="10">
        <f>IF(respose!M71=symbols!$A$3,symbols!$B$3,IF(respose!M71=symbols!$A$4,symbols!$B$4,IF(respose!M71=symbols!$A$5,symbols!$B$5,IF(respose!M71=symbols!$A$6,symbols!$B$6))))</f>
        <v>1</v>
      </c>
      <c r="Q71">
        <f>IF(ISNUMBER(SEARCH("Easier access",respose!N71)),1,0)</f>
        <v>1</v>
      </c>
      <c r="R71">
        <f>IF(ISNUMBER(SEARCH("credit",respose!N71)),1,0)</f>
        <v>0</v>
      </c>
      <c r="S71">
        <f>IF(ISNUMBER(SEARCH("secure",respose!N71)),1,0)</f>
        <v>0</v>
      </c>
      <c r="T71">
        <f>IF(ISNUMBER(SEARCH("history",respose!N71)),1,0)</f>
        <v>0</v>
      </c>
      <c r="U71">
        <f>IF(ISNUMBER(SEARCH("Simple",respose!O71)),1,0)</f>
        <v>0</v>
      </c>
      <c r="V71">
        <f>IF(ISNUMBER(SEARCH("third",respose!O71)),1,0)</f>
        <v>1</v>
      </c>
      <c r="W71">
        <f>IF(ISNUMBER(SEARCH("Faster",respose!O71)),1,0)</f>
        <v>0</v>
      </c>
      <c r="X71">
        <f>IF(ISNUMBER(SEARCH("biometrics",respose!O71)),1,0)</f>
        <v>0</v>
      </c>
      <c r="Y71" s="10">
        <f>IF(respose!P71=symbols!$A$14,symbols!$B$14,IF(respose!P71=symbols!$A$12,symbols!$B$12,IF(respose!P71=symbols!$A$13,symbols!$B$13,IF(respose!P71=symbols!$A$11,symbols!$B$11))))</f>
        <v>3</v>
      </c>
      <c r="Z71" s="10">
        <f>IF(respose!Q71=symbols!$A$14,symbols!$B$14,IF(respose!Q71=symbols!$A$12,symbols!$B$12,IF(respose!Q71=symbols!$A$13,symbols!$B$13,IF(respose!Q71=symbols!$A$11,symbols!$B$11))))</f>
        <v>3</v>
      </c>
      <c r="AA71" s="10">
        <f>IF(respose!R71=symbols!$A$14,symbols!$B$14,IF(respose!R71=symbols!$A$12,symbols!$B$12,IF(respose!R71=symbols!$A$13,symbols!$B$13,IF(respose!R71=symbols!$A$11,symbols!$B$11))))</f>
        <v>1</v>
      </c>
      <c r="AB71" s="10">
        <f>IF(respose!S71=symbols!$A$14,symbols!$B$14,IF(respose!S71=symbols!$A$12,symbols!$B$12,IF(respose!S71=symbols!$A$13,symbols!$B$13,IF(respose!S71=symbols!$A$11,symbols!$B$11))))</f>
        <v>2</v>
      </c>
      <c r="AC71" s="10">
        <f>IF(respose!T71=symbols!$A$14,symbols!$B$14,IF(respose!T71=symbols!$A$12,symbols!$B$12,IF(respose!T71=symbols!$A$13,symbols!$B$13,IF(respose!T71=symbols!$A$11,symbols!$B$11))))</f>
        <v>3</v>
      </c>
      <c r="AD71" s="10">
        <f>IF(respose!U71=symbols!$A$14,symbols!$B$14,IF(respose!U71=symbols!$A$12,symbols!$B$12,IF(respose!U71=symbols!$A$13,symbols!$B$13,IF(respose!U71=symbols!$A$11,symbols!$B$11))))</f>
        <v>1</v>
      </c>
      <c r="AE71" s="10">
        <f>IF(respose!V71=symbols!$A$14,symbols!$B$14,IF(respose!V71=symbols!$A$12,symbols!$B$12,IF(respose!V71=symbols!$A$13,symbols!$B$13,IF(respose!V71=symbols!$A$11,symbols!$B$11))))</f>
        <v>2</v>
      </c>
      <c r="AF71" s="10">
        <f>IF(respose!W71=symbols!$A$14,symbols!$B$14,IF(respose!W71=symbols!$A$12,symbols!$B$12,IF(respose!W71=symbols!$A$13,symbols!$B$13,IF(respose!W71=symbols!$A$11,symbols!$B$11))))</f>
        <v>2</v>
      </c>
      <c r="AG71" s="10">
        <f>IF(respose!X71=symbols!$A$14,symbols!$B$14,IF(respose!X71=symbols!$A$12,symbols!$B$12,IF(respose!X71=symbols!$A$13,symbols!$B$13,IF(respose!X71=symbols!$A$11,symbols!$B$11))))</f>
        <v>2</v>
      </c>
      <c r="AH71" s="10">
        <f>IF(respose!Y71=symbols!$A$16,symbols!$B$16,symbols!$B$17)</f>
        <v>0</v>
      </c>
    </row>
    <row r="72" spans="1:34">
      <c r="A72" s="10">
        <v>71</v>
      </c>
      <c r="B72" s="10" t="str">
        <f>respose!B72</f>
        <v>Male</v>
      </c>
      <c r="C72" s="10" t="str">
        <f>respose!C72</f>
        <v>41-50</v>
      </c>
      <c r="D72" s="10" t="str">
        <f>respose!D72</f>
        <v>Colombo</v>
      </c>
      <c r="E72" s="10" t="str">
        <f>respose!E72</f>
        <v>full-time</v>
      </c>
      <c r="F72" s="10" t="str">
        <f>respose!F72</f>
        <v>Bachelor's Degree</v>
      </c>
      <c r="G72" s="10" t="str">
        <f>respose!G72</f>
        <v>Married</v>
      </c>
      <c r="H72" s="10" t="str">
        <f>respose!H72</f>
        <v>none</v>
      </c>
      <c r="I72" s="10" t="str">
        <f>respose!I72</f>
        <v>100,000 - 200,000</v>
      </c>
      <c r="J72">
        <f>IF(ISNUMBER(SEARCH("Mobile",respose!J72)),1,0)</f>
        <v>1</v>
      </c>
      <c r="K72">
        <f>IF(ISNUMBER(SEARCH("Internet banking through websites",respose!J72)),1,0)</f>
        <v>1</v>
      </c>
      <c r="L72">
        <f>IF(ISNUMBER(SEARCH("Text",respose!J72)),1,0)</f>
        <v>0</v>
      </c>
      <c r="M72">
        <f>IF(ISNUMBER(SEARCH("Visit",respose!J72)),1,0)</f>
        <v>0</v>
      </c>
      <c r="N72" s="10" t="str">
        <f>respose!K72</f>
        <v>3 or more</v>
      </c>
      <c r="O72" s="10">
        <f>IF(respose!L72=symbols!$A$3,symbols!$B$3,IF(respose!L72=symbols!$A$4,symbols!$B$4,IF(respose!L72=symbols!$A$5,symbols!$B$5,IF(respose!L72=symbols!$A$6,symbols!$B$6))))</f>
        <v>2</v>
      </c>
      <c r="P72" s="10">
        <f>IF(respose!M72=symbols!$A$3,symbols!$B$3,IF(respose!M72=symbols!$A$4,symbols!$B$4,IF(respose!M72=symbols!$A$5,symbols!$B$5,IF(respose!M72=symbols!$A$6,symbols!$B$6))))</f>
        <v>1</v>
      </c>
      <c r="Q72">
        <f>IF(ISNUMBER(SEARCH("Easier access",respose!N72)),1,0)</f>
        <v>1</v>
      </c>
      <c r="R72">
        <f>IF(ISNUMBER(SEARCH("credit",respose!N72)),1,0)</f>
        <v>1</v>
      </c>
      <c r="S72">
        <f>IF(ISNUMBER(SEARCH("secure",respose!N72)),1,0)</f>
        <v>1</v>
      </c>
      <c r="T72">
        <f>IF(ISNUMBER(SEARCH("history",respose!N72)),1,0)</f>
        <v>1</v>
      </c>
      <c r="U72">
        <f>IF(ISNUMBER(SEARCH("Simple",respose!O72)),1,0)</f>
        <v>1</v>
      </c>
      <c r="V72">
        <f>IF(ISNUMBER(SEARCH("third",respose!O72)),1,0)</f>
        <v>1</v>
      </c>
      <c r="W72">
        <f>IF(ISNUMBER(SEARCH("Faster",respose!O72)),1,0)</f>
        <v>1</v>
      </c>
      <c r="X72">
        <f>IF(ISNUMBER(SEARCH("biometrics",respose!O72)),1,0)</f>
        <v>0</v>
      </c>
      <c r="Y72" s="10">
        <f>IF(respose!P72=symbols!$A$14,symbols!$B$14,IF(respose!P72=symbols!$A$12,symbols!$B$12,IF(respose!P72=symbols!$A$13,symbols!$B$13,IF(respose!P72=symbols!$A$11,symbols!$B$11))))</f>
        <v>2</v>
      </c>
      <c r="Z72" s="10">
        <f>IF(respose!Q72=symbols!$A$14,symbols!$B$14,IF(respose!Q72=symbols!$A$12,symbols!$B$12,IF(respose!Q72=symbols!$A$13,symbols!$B$13,IF(respose!Q72=symbols!$A$11,symbols!$B$11))))</f>
        <v>2</v>
      </c>
      <c r="AA72" s="10">
        <f>IF(respose!R72=symbols!$A$14,symbols!$B$14,IF(respose!R72=symbols!$A$12,symbols!$B$12,IF(respose!R72=symbols!$A$13,symbols!$B$13,IF(respose!R72=symbols!$A$11,symbols!$B$11))))</f>
        <v>2</v>
      </c>
      <c r="AB72" s="10">
        <f>IF(respose!S72=symbols!$A$14,symbols!$B$14,IF(respose!S72=symbols!$A$12,symbols!$B$12,IF(respose!S72=symbols!$A$13,symbols!$B$13,IF(respose!S72=symbols!$A$11,symbols!$B$11))))</f>
        <v>2</v>
      </c>
      <c r="AC72" s="10">
        <f>IF(respose!T72=symbols!$A$14,symbols!$B$14,IF(respose!T72=symbols!$A$12,symbols!$B$12,IF(respose!T72=symbols!$A$13,symbols!$B$13,IF(respose!T72=symbols!$A$11,symbols!$B$11))))</f>
        <v>2</v>
      </c>
      <c r="AD72" s="10">
        <f>IF(respose!U72=symbols!$A$14,symbols!$B$14,IF(respose!U72=symbols!$A$12,symbols!$B$12,IF(respose!U72=symbols!$A$13,symbols!$B$13,IF(respose!U72=symbols!$A$11,symbols!$B$11))))</f>
        <v>1</v>
      </c>
      <c r="AE72" s="10">
        <f>IF(respose!V72=symbols!$A$14,symbols!$B$14,IF(respose!V72=symbols!$A$12,symbols!$B$12,IF(respose!V72=symbols!$A$13,symbols!$B$13,IF(respose!V72=symbols!$A$11,symbols!$B$11))))</f>
        <v>2</v>
      </c>
      <c r="AF72" s="10">
        <f>IF(respose!W72=symbols!$A$14,symbols!$B$14,IF(respose!W72=symbols!$A$12,symbols!$B$12,IF(respose!W72=symbols!$A$13,symbols!$B$13,IF(respose!W72=symbols!$A$11,symbols!$B$11))))</f>
        <v>2</v>
      </c>
      <c r="AG72" s="10">
        <f>IF(respose!X72=symbols!$A$14,symbols!$B$14,IF(respose!X72=symbols!$A$12,symbols!$B$12,IF(respose!X72=symbols!$A$13,symbols!$B$13,IF(respose!X72=symbols!$A$11,symbols!$B$11))))</f>
        <v>1</v>
      </c>
      <c r="AH72" s="10">
        <f>IF(respose!Y72=symbols!$A$16,symbols!$B$16,symbols!$B$17)</f>
        <v>0</v>
      </c>
    </row>
    <row r="73" spans="1:34">
      <c r="A73" s="10">
        <v>72</v>
      </c>
      <c r="B73" s="10" t="str">
        <f>respose!B73</f>
        <v>Female</v>
      </c>
      <c r="C73" s="10" t="str">
        <f>respose!C73</f>
        <v>20-30</v>
      </c>
      <c r="D73" s="10" t="str">
        <f>respose!D73</f>
        <v>Anuradhapura</v>
      </c>
      <c r="E73" s="10" t="str">
        <f>respose!E73</f>
        <v>full-time</v>
      </c>
      <c r="F73" s="10" t="str">
        <f>respose!F73</f>
        <v>Bachelor's Degree</v>
      </c>
      <c r="G73" s="10" t="str">
        <f>respose!G73</f>
        <v>Single</v>
      </c>
      <c r="H73" s="10" t="str">
        <f>respose!H73</f>
        <v>none</v>
      </c>
      <c r="I73" s="10" t="str">
        <f>respose!I73</f>
        <v>100,000 - 200,000</v>
      </c>
      <c r="J73">
        <f>IF(ISNUMBER(SEARCH("Mobile",respose!J73)),1,0)</f>
        <v>1</v>
      </c>
      <c r="K73">
        <f>IF(ISNUMBER(SEARCH("Internet banking through websites",respose!J73)),1,0)</f>
        <v>0</v>
      </c>
      <c r="L73">
        <f>IF(ISNUMBER(SEARCH("Text",respose!J73)),1,0)</f>
        <v>0</v>
      </c>
      <c r="M73">
        <f>IF(ISNUMBER(SEARCH("Visit",respose!J73)),1,0)</f>
        <v>0</v>
      </c>
      <c r="N73" s="10" t="str">
        <f>respose!K73</f>
        <v>3 or more</v>
      </c>
      <c r="O73" s="10">
        <f>IF(respose!L73=symbols!$A$3,symbols!$B$3,IF(respose!L73=symbols!$A$4,symbols!$B$4,IF(respose!L73=symbols!$A$5,symbols!$B$5,IF(respose!L73=symbols!$A$6,symbols!$B$6))))</f>
        <v>3</v>
      </c>
      <c r="P73" s="10">
        <f>IF(respose!M73=symbols!$A$3,symbols!$B$3,IF(respose!M73=symbols!$A$4,symbols!$B$4,IF(respose!M73=symbols!$A$5,symbols!$B$5,IF(respose!M73=symbols!$A$6,symbols!$B$6))))</f>
        <v>1</v>
      </c>
      <c r="Q73">
        <f>IF(ISNUMBER(SEARCH("Easier access",respose!N73)),1,0)</f>
        <v>1</v>
      </c>
      <c r="R73">
        <f>IF(ISNUMBER(SEARCH("credit",respose!N73)),1,0)</f>
        <v>1</v>
      </c>
      <c r="S73">
        <f>IF(ISNUMBER(SEARCH("secure",respose!N73)),1,0)</f>
        <v>0</v>
      </c>
      <c r="T73">
        <f>IF(ISNUMBER(SEARCH("history",respose!N73)),1,0)</f>
        <v>0</v>
      </c>
      <c r="U73">
        <f>IF(ISNUMBER(SEARCH("Simple",respose!O73)),1,0)</f>
        <v>1</v>
      </c>
      <c r="V73">
        <f>IF(ISNUMBER(SEARCH("third",respose!O73)),1,0)</f>
        <v>0</v>
      </c>
      <c r="W73">
        <f>IF(ISNUMBER(SEARCH("Faster",respose!O73)),1,0)</f>
        <v>1</v>
      </c>
      <c r="X73">
        <f>IF(ISNUMBER(SEARCH("biometrics",respose!O73)),1,0)</f>
        <v>1</v>
      </c>
      <c r="Y73" s="10">
        <f>IF(respose!P73=symbols!$A$14,symbols!$B$14,IF(respose!P73=symbols!$A$12,symbols!$B$12,IF(respose!P73=symbols!$A$13,symbols!$B$13,IF(respose!P73=symbols!$A$11,symbols!$B$11))))</f>
        <v>3</v>
      </c>
      <c r="Z73" s="10">
        <f>IF(respose!Q73=symbols!$A$14,symbols!$B$14,IF(respose!Q73=symbols!$A$12,symbols!$B$12,IF(respose!Q73=symbols!$A$13,symbols!$B$13,IF(respose!Q73=symbols!$A$11,symbols!$B$11))))</f>
        <v>2</v>
      </c>
      <c r="AA73" s="10">
        <f>IF(respose!R73=symbols!$A$14,symbols!$B$14,IF(respose!R73=symbols!$A$12,symbols!$B$12,IF(respose!R73=symbols!$A$13,symbols!$B$13,IF(respose!R73=symbols!$A$11,symbols!$B$11))))</f>
        <v>3</v>
      </c>
      <c r="AB73" s="10">
        <f>IF(respose!S73=symbols!$A$14,symbols!$B$14,IF(respose!S73=symbols!$A$12,symbols!$B$12,IF(respose!S73=symbols!$A$13,symbols!$B$13,IF(respose!S73=symbols!$A$11,symbols!$B$11))))</f>
        <v>2</v>
      </c>
      <c r="AC73" s="10">
        <f>IF(respose!T73=symbols!$A$14,symbols!$B$14,IF(respose!T73=symbols!$A$12,symbols!$B$12,IF(respose!T73=symbols!$A$13,symbols!$B$13,IF(respose!T73=symbols!$A$11,symbols!$B$11))))</f>
        <v>1</v>
      </c>
      <c r="AD73" s="10">
        <f>IF(respose!U73=symbols!$A$14,symbols!$B$14,IF(respose!U73=symbols!$A$12,symbols!$B$12,IF(respose!U73=symbols!$A$13,symbols!$B$13,IF(respose!U73=symbols!$A$11,symbols!$B$11))))</f>
        <v>1</v>
      </c>
      <c r="AE73" s="10">
        <f>IF(respose!V73=symbols!$A$14,symbols!$B$14,IF(respose!V73=symbols!$A$12,symbols!$B$12,IF(respose!V73=symbols!$A$13,symbols!$B$13,IF(respose!V73=symbols!$A$11,symbols!$B$11))))</f>
        <v>3</v>
      </c>
      <c r="AF73" s="10">
        <f>IF(respose!W73=symbols!$A$14,symbols!$B$14,IF(respose!W73=symbols!$A$12,symbols!$B$12,IF(respose!W73=symbols!$A$13,symbols!$B$13,IF(respose!W73=symbols!$A$11,symbols!$B$11))))</f>
        <v>2</v>
      </c>
      <c r="AG73" s="10">
        <f>IF(respose!X73=symbols!$A$14,symbols!$B$14,IF(respose!X73=symbols!$A$12,symbols!$B$12,IF(respose!X73=symbols!$A$13,symbols!$B$13,IF(respose!X73=symbols!$A$11,symbols!$B$11))))</f>
        <v>1</v>
      </c>
      <c r="AH73" s="10">
        <f>IF(respose!Y73=symbols!$A$16,symbols!$B$16,symbols!$B$17)</f>
        <v>1</v>
      </c>
    </row>
    <row r="74" spans="1:34">
      <c r="A74" s="10">
        <v>73</v>
      </c>
      <c r="B74" s="10" t="str">
        <f>respose!B74</f>
        <v>Male</v>
      </c>
      <c r="C74" s="10" t="str">
        <f>respose!C74</f>
        <v>20-30</v>
      </c>
      <c r="D74" s="10" t="str">
        <f>respose!D74</f>
        <v>Colombo</v>
      </c>
      <c r="E74" s="10" t="str">
        <f>respose!E74</f>
        <v>student/ internship</v>
      </c>
      <c r="F74" s="10" t="str">
        <f>respose!F74</f>
        <v>Bachelor's Degree</v>
      </c>
      <c r="G74" s="10" t="str">
        <f>respose!G74</f>
        <v>Single</v>
      </c>
      <c r="H74" s="10" t="str">
        <f>respose!H74</f>
        <v>none</v>
      </c>
      <c r="I74" s="10" t="str">
        <f>respose!I74</f>
        <v>Less than 50,000</v>
      </c>
      <c r="J74">
        <f>IF(ISNUMBER(SEARCH("Mobile",respose!J74)),1,0)</f>
        <v>1</v>
      </c>
      <c r="K74">
        <f>IF(ISNUMBER(SEARCH("Internet banking through websites",respose!J74)),1,0)</f>
        <v>1</v>
      </c>
      <c r="L74">
        <f>IF(ISNUMBER(SEARCH("Text",respose!J74)),1,0)</f>
        <v>0</v>
      </c>
      <c r="M74">
        <f>IF(ISNUMBER(SEARCH("Visit",respose!J74)),1,0)</f>
        <v>1</v>
      </c>
      <c r="N74" s="10">
        <f>respose!K74</f>
        <v>2</v>
      </c>
      <c r="O74" s="10">
        <f>IF(respose!L74=symbols!$A$3,symbols!$B$3,IF(respose!L74=symbols!$A$4,symbols!$B$4,IF(respose!L74=symbols!$A$5,symbols!$B$5,IF(respose!L74=symbols!$A$6,symbols!$B$6))))</f>
        <v>2</v>
      </c>
      <c r="P74" s="10">
        <f>IF(respose!M74=symbols!$A$3,symbols!$B$3,IF(respose!M74=symbols!$A$4,symbols!$B$4,IF(respose!M74=symbols!$A$5,symbols!$B$5,IF(respose!M74=symbols!$A$6,symbols!$B$6))))</f>
        <v>1</v>
      </c>
      <c r="Q74">
        <f>IF(ISNUMBER(SEARCH("Easier access",respose!N74)),1,0)</f>
        <v>1</v>
      </c>
      <c r="R74">
        <f>IF(ISNUMBER(SEARCH("credit",respose!N74)),1,0)</f>
        <v>1</v>
      </c>
      <c r="S74">
        <f>IF(ISNUMBER(SEARCH("secure",respose!N74)),1,0)</f>
        <v>1</v>
      </c>
      <c r="T74">
        <f>IF(ISNUMBER(SEARCH("history",respose!N74)),1,0)</f>
        <v>1</v>
      </c>
      <c r="U74">
        <f>IF(ISNUMBER(SEARCH("Simple",respose!O74)),1,0)</f>
        <v>1</v>
      </c>
      <c r="V74">
        <f>IF(ISNUMBER(SEARCH("third",respose!O74)),1,0)</f>
        <v>1</v>
      </c>
      <c r="W74">
        <f>IF(ISNUMBER(SEARCH("Faster",respose!O74)),1,0)</f>
        <v>1</v>
      </c>
      <c r="X74">
        <f>IF(ISNUMBER(SEARCH("biometrics",respose!O74)),1,0)</f>
        <v>0</v>
      </c>
      <c r="Y74" s="10">
        <f>IF(respose!P74=symbols!$A$14,symbols!$B$14,IF(respose!P74=symbols!$A$12,symbols!$B$12,IF(respose!P74=symbols!$A$13,symbols!$B$13,IF(respose!P74=symbols!$A$11,symbols!$B$11))))</f>
        <v>3</v>
      </c>
      <c r="Z74" s="10">
        <f>IF(respose!Q74=symbols!$A$14,symbols!$B$14,IF(respose!Q74=symbols!$A$12,symbols!$B$12,IF(respose!Q74=symbols!$A$13,symbols!$B$13,IF(respose!Q74=symbols!$A$11,symbols!$B$11))))</f>
        <v>1</v>
      </c>
      <c r="AA74" s="10">
        <f>IF(respose!R74=symbols!$A$14,symbols!$B$14,IF(respose!R74=symbols!$A$12,symbols!$B$12,IF(respose!R74=symbols!$A$13,symbols!$B$13,IF(respose!R74=symbols!$A$11,symbols!$B$11))))</f>
        <v>3</v>
      </c>
      <c r="AB74" s="10">
        <f>IF(respose!S74=symbols!$A$14,symbols!$B$14,IF(respose!S74=symbols!$A$12,symbols!$B$12,IF(respose!S74=symbols!$A$13,symbols!$B$13,IF(respose!S74=symbols!$A$11,symbols!$B$11))))</f>
        <v>3</v>
      </c>
      <c r="AC74" s="10">
        <f>IF(respose!T74=symbols!$A$14,symbols!$B$14,IF(respose!T74=symbols!$A$12,symbols!$B$12,IF(respose!T74=symbols!$A$13,symbols!$B$13,IF(respose!T74=symbols!$A$11,symbols!$B$11))))</f>
        <v>1</v>
      </c>
      <c r="AD74" s="10">
        <f>IF(respose!U74=symbols!$A$14,symbols!$B$14,IF(respose!U74=symbols!$A$12,symbols!$B$12,IF(respose!U74=symbols!$A$13,symbols!$B$13,IF(respose!U74=symbols!$A$11,symbols!$B$11))))</f>
        <v>0</v>
      </c>
      <c r="AE74" s="10">
        <f>IF(respose!V74=symbols!$A$14,symbols!$B$14,IF(respose!V74=symbols!$A$12,symbols!$B$12,IF(respose!V74=symbols!$A$13,symbols!$B$13,IF(respose!V74=symbols!$A$11,symbols!$B$11))))</f>
        <v>3</v>
      </c>
      <c r="AF74" s="10">
        <f>IF(respose!W74=symbols!$A$14,symbols!$B$14,IF(respose!W74=symbols!$A$12,symbols!$B$12,IF(respose!W74=symbols!$A$13,symbols!$B$13,IF(respose!W74=symbols!$A$11,symbols!$B$11))))</f>
        <v>3</v>
      </c>
      <c r="AG74" s="10">
        <f>IF(respose!X74=symbols!$A$14,symbols!$B$14,IF(respose!X74=symbols!$A$12,symbols!$B$12,IF(respose!X74=symbols!$A$13,symbols!$B$13,IF(respose!X74=symbols!$A$11,symbols!$B$11))))</f>
        <v>0</v>
      </c>
      <c r="AH74" s="10">
        <f>IF(respose!Y74=symbols!$A$16,symbols!$B$16,symbols!$B$17)</f>
        <v>1</v>
      </c>
    </row>
    <row r="75" spans="1:34">
      <c r="A75" s="10">
        <v>74</v>
      </c>
      <c r="B75" s="10" t="str">
        <f>respose!B75</f>
        <v>Male</v>
      </c>
      <c r="C75" s="10" t="str">
        <f>respose!C75</f>
        <v>31-40</v>
      </c>
      <c r="D75" s="10" t="str">
        <f>respose!D75</f>
        <v>Colombo</v>
      </c>
      <c r="E75" s="10" t="str">
        <f>respose!E75</f>
        <v>full-time</v>
      </c>
      <c r="F75" s="10" t="str">
        <f>respose!F75</f>
        <v>Post Graduate Degree</v>
      </c>
      <c r="G75" s="10" t="str">
        <f>respose!G75</f>
        <v>Married</v>
      </c>
      <c r="H75" s="10">
        <f>respose!H75</f>
        <v>1</v>
      </c>
      <c r="I75" s="10" t="str">
        <f>respose!I75</f>
        <v>100,000 - 200,000</v>
      </c>
      <c r="J75">
        <f>IF(ISNUMBER(SEARCH("Mobile",respose!J75)),1,0)</f>
        <v>1</v>
      </c>
      <c r="K75">
        <f>IF(ISNUMBER(SEARCH("Internet banking through websites",respose!J75)),1,0)</f>
        <v>1</v>
      </c>
      <c r="L75">
        <f>IF(ISNUMBER(SEARCH("Text",respose!J75)),1,0)</f>
        <v>0</v>
      </c>
      <c r="M75">
        <f>IF(ISNUMBER(SEARCH("Visit",respose!J75)),1,0)</f>
        <v>1</v>
      </c>
      <c r="N75" s="10">
        <f>respose!K75</f>
        <v>2</v>
      </c>
      <c r="O75" s="10">
        <f>IF(respose!L75=symbols!$A$3,symbols!$B$3,IF(respose!L75=symbols!$A$4,symbols!$B$4,IF(respose!L75=symbols!$A$5,symbols!$B$5,IF(respose!L75=symbols!$A$6,symbols!$B$6))))</f>
        <v>3</v>
      </c>
      <c r="P75" s="10">
        <f>IF(respose!M75=symbols!$A$3,symbols!$B$3,IF(respose!M75=symbols!$A$4,symbols!$B$4,IF(respose!M75=symbols!$A$5,symbols!$B$5,IF(respose!M75=symbols!$A$6,symbols!$B$6))))</f>
        <v>1</v>
      </c>
      <c r="Q75">
        <f>IF(ISNUMBER(SEARCH("Easier access",respose!N75)),1,0)</f>
        <v>1</v>
      </c>
      <c r="R75">
        <f>IF(ISNUMBER(SEARCH("credit",respose!N75)),1,0)</f>
        <v>1</v>
      </c>
      <c r="S75">
        <f>IF(ISNUMBER(SEARCH("secure",respose!N75)),1,0)</f>
        <v>1</v>
      </c>
      <c r="T75">
        <f>IF(ISNUMBER(SEARCH("history",respose!N75)),1,0)</f>
        <v>1</v>
      </c>
      <c r="U75">
        <f>IF(ISNUMBER(SEARCH("Simple",respose!O75)),1,0)</f>
        <v>1</v>
      </c>
      <c r="V75">
        <f>IF(ISNUMBER(SEARCH("third",respose!O75)),1,0)</f>
        <v>1</v>
      </c>
      <c r="W75">
        <f>IF(ISNUMBER(SEARCH("Faster",respose!O75)),1,0)</f>
        <v>1</v>
      </c>
      <c r="X75">
        <f>IF(ISNUMBER(SEARCH("biometrics",respose!O75)),1,0)</f>
        <v>1</v>
      </c>
      <c r="Y75" s="10">
        <f>IF(respose!P75=symbols!$A$14,symbols!$B$14,IF(respose!P75=symbols!$A$12,symbols!$B$12,IF(respose!P75=symbols!$A$13,symbols!$B$13,IF(respose!P75=symbols!$A$11,symbols!$B$11))))</f>
        <v>3</v>
      </c>
      <c r="Z75" s="10">
        <f>IF(respose!Q75=symbols!$A$14,symbols!$B$14,IF(respose!Q75=symbols!$A$12,symbols!$B$12,IF(respose!Q75=symbols!$A$13,symbols!$B$13,IF(respose!Q75=symbols!$A$11,symbols!$B$11))))</f>
        <v>3</v>
      </c>
      <c r="AA75" s="10">
        <f>IF(respose!R75=symbols!$A$14,symbols!$B$14,IF(respose!R75=symbols!$A$12,symbols!$B$12,IF(respose!R75=symbols!$A$13,symbols!$B$13,IF(respose!R75=symbols!$A$11,symbols!$B$11))))</f>
        <v>3</v>
      </c>
      <c r="AB75" s="10">
        <f>IF(respose!S75=symbols!$A$14,symbols!$B$14,IF(respose!S75=symbols!$A$12,symbols!$B$12,IF(respose!S75=symbols!$A$13,symbols!$B$13,IF(respose!S75=symbols!$A$11,symbols!$B$11))))</f>
        <v>3</v>
      </c>
      <c r="AC75" s="10">
        <f>IF(respose!T75=symbols!$A$14,symbols!$B$14,IF(respose!T75=symbols!$A$12,symbols!$B$12,IF(respose!T75=symbols!$A$13,symbols!$B$13,IF(respose!T75=symbols!$A$11,symbols!$B$11))))</f>
        <v>3</v>
      </c>
      <c r="AD75" s="10">
        <f>IF(respose!U75=symbols!$A$14,symbols!$B$14,IF(respose!U75=symbols!$A$12,symbols!$B$12,IF(respose!U75=symbols!$A$13,symbols!$B$13,IF(respose!U75=symbols!$A$11,symbols!$B$11))))</f>
        <v>1</v>
      </c>
      <c r="AE75" s="10">
        <f>IF(respose!V75=symbols!$A$14,symbols!$B$14,IF(respose!V75=symbols!$A$12,symbols!$B$12,IF(respose!V75=symbols!$A$13,symbols!$B$13,IF(respose!V75=symbols!$A$11,symbols!$B$11))))</f>
        <v>3</v>
      </c>
      <c r="AF75" s="10">
        <f>IF(respose!W75=symbols!$A$14,symbols!$B$14,IF(respose!W75=symbols!$A$12,symbols!$B$12,IF(respose!W75=symbols!$A$13,symbols!$B$13,IF(respose!W75=symbols!$A$11,symbols!$B$11))))</f>
        <v>3</v>
      </c>
      <c r="AG75" s="10">
        <f>IF(respose!X75=symbols!$A$14,symbols!$B$14,IF(respose!X75=symbols!$A$12,symbols!$B$12,IF(respose!X75=symbols!$A$13,symbols!$B$13,IF(respose!X75=symbols!$A$11,symbols!$B$11))))</f>
        <v>2</v>
      </c>
      <c r="AH75" s="10">
        <f>IF(respose!Y75=symbols!$A$16,symbols!$B$16,symbols!$B$17)</f>
        <v>1</v>
      </c>
    </row>
    <row r="76" spans="1:34">
      <c r="A76" s="10">
        <v>75</v>
      </c>
      <c r="B76" s="10" t="str">
        <f>respose!B76</f>
        <v>Female</v>
      </c>
      <c r="C76" s="10" t="str">
        <f>respose!C76</f>
        <v>20-30</v>
      </c>
      <c r="D76" s="10" t="str">
        <f>respose!D76</f>
        <v>Anuradhapura</v>
      </c>
      <c r="E76" s="10" t="str">
        <f>respose!E76</f>
        <v>full-time</v>
      </c>
      <c r="F76" s="10" t="str">
        <f>respose!F76</f>
        <v>Bachelor's Degree</v>
      </c>
      <c r="G76" s="10" t="str">
        <f>respose!G76</f>
        <v>Single</v>
      </c>
      <c r="H76" s="10" t="str">
        <f>respose!H76</f>
        <v>none</v>
      </c>
      <c r="I76" s="10" t="str">
        <f>respose!I76</f>
        <v>100,000 - 200,000</v>
      </c>
      <c r="J76">
        <f>IF(ISNUMBER(SEARCH("Mobile",respose!J76)),1,0)</f>
        <v>1</v>
      </c>
      <c r="K76">
        <f>IF(ISNUMBER(SEARCH("Internet banking through websites",respose!J76)),1,0)</f>
        <v>0</v>
      </c>
      <c r="L76">
        <f>IF(ISNUMBER(SEARCH("Text",respose!J76)),1,0)</f>
        <v>0</v>
      </c>
      <c r="M76">
        <f>IF(ISNUMBER(SEARCH("Visit",respose!J76)),1,0)</f>
        <v>0</v>
      </c>
      <c r="N76" s="10" t="str">
        <f>respose!K76</f>
        <v>3 or more</v>
      </c>
      <c r="O76" s="10">
        <f>IF(respose!L76=symbols!$A$3,symbols!$B$3,IF(respose!L76=symbols!$A$4,symbols!$B$4,IF(respose!L76=symbols!$A$5,symbols!$B$5,IF(respose!L76=symbols!$A$6,symbols!$B$6))))</f>
        <v>3</v>
      </c>
      <c r="P76" s="10">
        <f>IF(respose!M76=symbols!$A$3,symbols!$B$3,IF(respose!M76=symbols!$A$4,symbols!$B$4,IF(respose!M76=symbols!$A$5,symbols!$B$5,IF(respose!M76=symbols!$A$6,symbols!$B$6))))</f>
        <v>1</v>
      </c>
      <c r="Q76">
        <f>IF(ISNUMBER(SEARCH("Easier access",respose!N76)),1,0)</f>
        <v>1</v>
      </c>
      <c r="R76">
        <f>IF(ISNUMBER(SEARCH("credit",respose!N76)),1,0)</f>
        <v>1</v>
      </c>
      <c r="S76">
        <f>IF(ISNUMBER(SEARCH("secure",respose!N76)),1,0)</f>
        <v>0</v>
      </c>
      <c r="T76">
        <f>IF(ISNUMBER(SEARCH("history",respose!N76)),1,0)</f>
        <v>0</v>
      </c>
      <c r="U76">
        <f>IF(ISNUMBER(SEARCH("Simple",respose!O76)),1,0)</f>
        <v>1</v>
      </c>
      <c r="V76">
        <f>IF(ISNUMBER(SEARCH("third",respose!O76)),1,0)</f>
        <v>0</v>
      </c>
      <c r="W76">
        <f>IF(ISNUMBER(SEARCH("Faster",respose!O76)),1,0)</f>
        <v>1</v>
      </c>
      <c r="X76">
        <f>IF(ISNUMBER(SEARCH("biometrics",respose!O76)),1,0)</f>
        <v>1</v>
      </c>
      <c r="Y76" s="10">
        <f>IF(respose!P76=symbols!$A$14,symbols!$B$14,IF(respose!P76=symbols!$A$12,symbols!$B$12,IF(respose!P76=symbols!$A$13,symbols!$B$13,IF(respose!P76=symbols!$A$11,symbols!$B$11))))</f>
        <v>3</v>
      </c>
      <c r="Z76" s="10">
        <f>IF(respose!Q76=symbols!$A$14,symbols!$B$14,IF(respose!Q76=symbols!$A$12,symbols!$B$12,IF(respose!Q76=symbols!$A$13,symbols!$B$13,IF(respose!Q76=symbols!$A$11,symbols!$B$11))))</f>
        <v>2</v>
      </c>
      <c r="AA76" s="10">
        <f>IF(respose!R76=symbols!$A$14,symbols!$B$14,IF(respose!R76=symbols!$A$12,symbols!$B$12,IF(respose!R76=symbols!$A$13,symbols!$B$13,IF(respose!R76=symbols!$A$11,symbols!$B$11))))</f>
        <v>3</v>
      </c>
      <c r="AB76" s="10">
        <f>IF(respose!S76=symbols!$A$14,symbols!$B$14,IF(respose!S76=symbols!$A$12,symbols!$B$12,IF(respose!S76=symbols!$A$13,symbols!$B$13,IF(respose!S76=symbols!$A$11,symbols!$B$11))))</f>
        <v>2</v>
      </c>
      <c r="AC76" s="10">
        <f>IF(respose!T76=symbols!$A$14,symbols!$B$14,IF(respose!T76=symbols!$A$12,symbols!$B$12,IF(respose!T76=symbols!$A$13,symbols!$B$13,IF(respose!T76=symbols!$A$11,symbols!$B$11))))</f>
        <v>1</v>
      </c>
      <c r="AD76" s="10">
        <f>IF(respose!U76=symbols!$A$14,symbols!$B$14,IF(respose!U76=symbols!$A$12,symbols!$B$12,IF(respose!U76=symbols!$A$13,symbols!$B$13,IF(respose!U76=symbols!$A$11,symbols!$B$11))))</f>
        <v>1</v>
      </c>
      <c r="AE76" s="10">
        <f>IF(respose!V76=symbols!$A$14,symbols!$B$14,IF(respose!V76=symbols!$A$12,symbols!$B$12,IF(respose!V76=symbols!$A$13,symbols!$B$13,IF(respose!V76=symbols!$A$11,symbols!$B$11))))</f>
        <v>3</v>
      </c>
      <c r="AF76" s="10">
        <f>IF(respose!W76=symbols!$A$14,symbols!$B$14,IF(respose!W76=symbols!$A$12,symbols!$B$12,IF(respose!W76=symbols!$A$13,symbols!$B$13,IF(respose!W76=symbols!$A$11,symbols!$B$11))))</f>
        <v>2</v>
      </c>
      <c r="AG76" s="10">
        <f>IF(respose!X76=symbols!$A$14,symbols!$B$14,IF(respose!X76=symbols!$A$12,symbols!$B$12,IF(respose!X76=symbols!$A$13,symbols!$B$13,IF(respose!X76=symbols!$A$11,symbols!$B$11))))</f>
        <v>1</v>
      </c>
      <c r="AH76" s="10">
        <f>IF(respose!Y76=symbols!$A$16,symbols!$B$16,symbols!$B$17)</f>
        <v>1</v>
      </c>
    </row>
    <row r="77" spans="1:34">
      <c r="A77" s="10">
        <v>76</v>
      </c>
      <c r="B77" s="10" t="str">
        <f>respose!B77</f>
        <v>Male</v>
      </c>
      <c r="C77" s="10" t="str">
        <f>respose!C77</f>
        <v>20-30</v>
      </c>
      <c r="D77" s="10" t="str">
        <f>respose!D77</f>
        <v>Colombo</v>
      </c>
      <c r="E77" s="10" t="str">
        <f>respose!E77</f>
        <v>student/ internship</v>
      </c>
      <c r="F77" s="10" t="str">
        <f>respose!F77</f>
        <v>Bachelor's Degree</v>
      </c>
      <c r="G77" s="10" t="str">
        <f>respose!G77</f>
        <v>Single</v>
      </c>
      <c r="H77" s="10" t="str">
        <f>respose!H77</f>
        <v>none</v>
      </c>
      <c r="I77" s="10" t="str">
        <f>respose!I77</f>
        <v>Less than 50,000</v>
      </c>
      <c r="J77">
        <f>IF(ISNUMBER(SEARCH("Mobile",respose!J77)),1,0)</f>
        <v>1</v>
      </c>
      <c r="K77">
        <f>IF(ISNUMBER(SEARCH("Internet banking through websites",respose!J77)),1,0)</f>
        <v>1</v>
      </c>
      <c r="L77">
        <f>IF(ISNUMBER(SEARCH("Text",respose!J77)),1,0)</f>
        <v>0</v>
      </c>
      <c r="M77">
        <f>IF(ISNUMBER(SEARCH("Visit",respose!J77)),1,0)</f>
        <v>1</v>
      </c>
      <c r="N77" s="10">
        <f>respose!K77</f>
        <v>2</v>
      </c>
      <c r="O77" s="10">
        <f>IF(respose!L77=symbols!$A$3,symbols!$B$3,IF(respose!L77=symbols!$A$4,symbols!$B$4,IF(respose!L77=symbols!$A$5,symbols!$B$5,IF(respose!L77=symbols!$A$6,symbols!$B$6))))</f>
        <v>2</v>
      </c>
      <c r="P77" s="10">
        <f>IF(respose!M77=symbols!$A$3,symbols!$B$3,IF(respose!M77=symbols!$A$4,symbols!$B$4,IF(respose!M77=symbols!$A$5,symbols!$B$5,IF(respose!M77=symbols!$A$6,symbols!$B$6))))</f>
        <v>1</v>
      </c>
      <c r="Q77">
        <f>IF(ISNUMBER(SEARCH("Easier access",respose!N77)),1,0)</f>
        <v>1</v>
      </c>
      <c r="R77">
        <f>IF(ISNUMBER(SEARCH("credit",respose!N77)),1,0)</f>
        <v>1</v>
      </c>
      <c r="S77">
        <f>IF(ISNUMBER(SEARCH("secure",respose!N77)),1,0)</f>
        <v>1</v>
      </c>
      <c r="T77">
        <f>IF(ISNUMBER(SEARCH("history",respose!N77)),1,0)</f>
        <v>1</v>
      </c>
      <c r="U77">
        <f>IF(ISNUMBER(SEARCH("Simple",respose!O77)),1,0)</f>
        <v>1</v>
      </c>
      <c r="V77">
        <f>IF(ISNUMBER(SEARCH("third",respose!O77)),1,0)</f>
        <v>1</v>
      </c>
      <c r="W77">
        <f>IF(ISNUMBER(SEARCH("Faster",respose!O77)),1,0)</f>
        <v>1</v>
      </c>
      <c r="X77">
        <f>IF(ISNUMBER(SEARCH("biometrics",respose!O77)),1,0)</f>
        <v>0</v>
      </c>
      <c r="Y77" s="10">
        <f>IF(respose!P77=symbols!$A$14,symbols!$B$14,IF(respose!P77=symbols!$A$12,symbols!$B$12,IF(respose!P77=symbols!$A$13,symbols!$B$13,IF(respose!P77=symbols!$A$11,symbols!$B$11))))</f>
        <v>3</v>
      </c>
      <c r="Z77" s="10">
        <f>IF(respose!Q77=symbols!$A$14,symbols!$B$14,IF(respose!Q77=symbols!$A$12,symbols!$B$12,IF(respose!Q77=symbols!$A$13,symbols!$B$13,IF(respose!Q77=symbols!$A$11,symbols!$B$11))))</f>
        <v>1</v>
      </c>
      <c r="AA77" s="10">
        <f>IF(respose!R77=symbols!$A$14,symbols!$B$14,IF(respose!R77=symbols!$A$12,symbols!$B$12,IF(respose!R77=symbols!$A$13,symbols!$B$13,IF(respose!R77=symbols!$A$11,symbols!$B$11))))</f>
        <v>3</v>
      </c>
      <c r="AB77" s="10">
        <f>IF(respose!S77=symbols!$A$14,symbols!$B$14,IF(respose!S77=symbols!$A$12,symbols!$B$12,IF(respose!S77=symbols!$A$13,symbols!$B$13,IF(respose!S77=symbols!$A$11,symbols!$B$11))))</f>
        <v>3</v>
      </c>
      <c r="AC77" s="10">
        <f>IF(respose!T77=symbols!$A$14,symbols!$B$14,IF(respose!T77=symbols!$A$12,symbols!$B$12,IF(respose!T77=symbols!$A$13,symbols!$B$13,IF(respose!T77=symbols!$A$11,symbols!$B$11))))</f>
        <v>1</v>
      </c>
      <c r="AD77" s="10">
        <f>IF(respose!U77=symbols!$A$14,symbols!$B$14,IF(respose!U77=symbols!$A$12,symbols!$B$12,IF(respose!U77=symbols!$A$13,symbols!$B$13,IF(respose!U77=symbols!$A$11,symbols!$B$11))))</f>
        <v>0</v>
      </c>
      <c r="AE77" s="10">
        <f>IF(respose!V77=symbols!$A$14,symbols!$B$14,IF(respose!V77=symbols!$A$12,symbols!$B$12,IF(respose!V77=symbols!$A$13,symbols!$B$13,IF(respose!V77=symbols!$A$11,symbols!$B$11))))</f>
        <v>3</v>
      </c>
      <c r="AF77" s="10">
        <f>IF(respose!W77=symbols!$A$14,symbols!$B$14,IF(respose!W77=symbols!$A$12,symbols!$B$12,IF(respose!W77=symbols!$A$13,symbols!$B$13,IF(respose!W77=symbols!$A$11,symbols!$B$11))))</f>
        <v>3</v>
      </c>
      <c r="AG77" s="10">
        <f>IF(respose!X77=symbols!$A$14,symbols!$B$14,IF(respose!X77=symbols!$A$12,symbols!$B$12,IF(respose!X77=symbols!$A$13,symbols!$B$13,IF(respose!X77=symbols!$A$11,symbols!$B$11))))</f>
        <v>0</v>
      </c>
      <c r="AH77" s="10">
        <f>IF(respose!Y77=symbols!$A$16,symbols!$B$16,symbols!$B$17)</f>
        <v>1</v>
      </c>
    </row>
    <row r="78" spans="1:34">
      <c r="A78" s="10">
        <v>77</v>
      </c>
      <c r="B78" s="10" t="str">
        <f>respose!B78</f>
        <v>Female</v>
      </c>
      <c r="C78" s="10" t="str">
        <f>respose!C78</f>
        <v>20-30</v>
      </c>
      <c r="D78" s="10" t="str">
        <f>respose!D78</f>
        <v>Colombo</v>
      </c>
      <c r="E78" s="10" t="str">
        <f>respose!E78</f>
        <v>full-time</v>
      </c>
      <c r="F78" s="10" t="str">
        <f>respose!F78</f>
        <v>Bachelor's Degree</v>
      </c>
      <c r="G78" s="10" t="str">
        <f>respose!G78</f>
        <v>Married</v>
      </c>
      <c r="H78" s="10" t="str">
        <f>respose!H78</f>
        <v>none</v>
      </c>
      <c r="I78" s="10" t="str">
        <f>respose!I78</f>
        <v>100,000 - 200,000</v>
      </c>
      <c r="J78">
        <f>IF(ISNUMBER(SEARCH("Mobile",respose!J78)),1,0)</f>
        <v>0</v>
      </c>
      <c r="K78">
        <f>IF(ISNUMBER(SEARCH("Internet banking through websites",respose!J78)),1,0)</f>
        <v>0</v>
      </c>
      <c r="L78">
        <f>IF(ISNUMBER(SEARCH("Text",respose!J78)),1,0)</f>
        <v>0</v>
      </c>
      <c r="M78">
        <f>IF(ISNUMBER(SEARCH("Visit",respose!J78)),1,0)</f>
        <v>1</v>
      </c>
      <c r="N78" s="10">
        <f>respose!K78</f>
        <v>1</v>
      </c>
      <c r="O78" s="10">
        <f>IF(respose!L78=symbols!$A$3,symbols!$B$3,IF(respose!L78=symbols!$A$4,symbols!$B$4,IF(respose!L78=symbols!$A$5,symbols!$B$5,IF(respose!L78=symbols!$A$6,symbols!$B$6))))</f>
        <v>0</v>
      </c>
      <c r="P78" s="10">
        <f>IF(respose!M78=symbols!$A$3,symbols!$B$3,IF(respose!M78=symbols!$A$4,symbols!$B$4,IF(respose!M78=symbols!$A$5,symbols!$B$5,IF(respose!M78=symbols!$A$6,symbols!$B$6))))</f>
        <v>1</v>
      </c>
      <c r="Q78">
        <f>IF(ISNUMBER(SEARCH("Easier access",respose!N78)),1,0)</f>
        <v>1</v>
      </c>
      <c r="R78">
        <f>IF(ISNUMBER(SEARCH("credit",respose!N78)),1,0)</f>
        <v>1</v>
      </c>
      <c r="S78">
        <f>IF(ISNUMBER(SEARCH("secure",respose!N78)),1,0)</f>
        <v>1</v>
      </c>
      <c r="T78">
        <f>IF(ISNUMBER(SEARCH("history",respose!N78)),1,0)</f>
        <v>1</v>
      </c>
      <c r="U78">
        <f>IF(ISNUMBER(SEARCH("Simple",respose!O78)),1,0)</f>
        <v>1</v>
      </c>
      <c r="V78">
        <f>IF(ISNUMBER(SEARCH("third",respose!O78)),1,0)</f>
        <v>0</v>
      </c>
      <c r="W78">
        <f>IF(ISNUMBER(SEARCH("Faster",respose!O78)),1,0)</f>
        <v>1</v>
      </c>
      <c r="X78">
        <f>IF(ISNUMBER(SEARCH("biometrics",respose!O78)),1,0)</f>
        <v>1</v>
      </c>
      <c r="Y78" s="10">
        <f>IF(respose!P78=symbols!$A$14,symbols!$B$14,IF(respose!P78=symbols!$A$12,symbols!$B$12,IF(respose!P78=symbols!$A$13,symbols!$B$13,IF(respose!P78=symbols!$A$11,symbols!$B$11))))</f>
        <v>3</v>
      </c>
      <c r="Z78" s="10">
        <f>IF(respose!Q78=symbols!$A$14,symbols!$B$14,IF(respose!Q78=symbols!$A$12,symbols!$B$12,IF(respose!Q78=symbols!$A$13,symbols!$B$13,IF(respose!Q78=symbols!$A$11,symbols!$B$11))))</f>
        <v>3</v>
      </c>
      <c r="AA78" s="10">
        <f>IF(respose!R78=symbols!$A$14,symbols!$B$14,IF(respose!R78=symbols!$A$12,symbols!$B$12,IF(respose!R78=symbols!$A$13,symbols!$B$13,IF(respose!R78=symbols!$A$11,symbols!$B$11))))</f>
        <v>3</v>
      </c>
      <c r="AB78" s="10">
        <f>IF(respose!S78=symbols!$A$14,symbols!$B$14,IF(respose!S78=symbols!$A$12,symbols!$B$12,IF(respose!S78=symbols!$A$13,symbols!$B$13,IF(respose!S78=symbols!$A$11,symbols!$B$11))))</f>
        <v>2</v>
      </c>
      <c r="AC78" s="10">
        <f>IF(respose!T78=symbols!$A$14,symbols!$B$14,IF(respose!T78=symbols!$A$12,symbols!$B$12,IF(respose!T78=symbols!$A$13,symbols!$B$13,IF(respose!T78=symbols!$A$11,symbols!$B$11))))</f>
        <v>2</v>
      </c>
      <c r="AD78" s="10">
        <f>IF(respose!U78=symbols!$A$14,symbols!$B$14,IF(respose!U78=symbols!$A$12,symbols!$B$12,IF(respose!U78=symbols!$A$13,symbols!$B$13,IF(respose!U78=symbols!$A$11,symbols!$B$11))))</f>
        <v>1</v>
      </c>
      <c r="AE78" s="10">
        <f>IF(respose!V78=symbols!$A$14,symbols!$B$14,IF(respose!V78=symbols!$A$12,symbols!$B$12,IF(respose!V78=symbols!$A$13,symbols!$B$13,IF(respose!V78=symbols!$A$11,symbols!$B$11))))</f>
        <v>3</v>
      </c>
      <c r="AF78" s="10">
        <f>IF(respose!W78=symbols!$A$14,symbols!$B$14,IF(respose!W78=symbols!$A$12,symbols!$B$12,IF(respose!W78=symbols!$A$13,symbols!$B$13,IF(respose!W78=symbols!$A$11,symbols!$B$11))))</f>
        <v>3</v>
      </c>
      <c r="AG78" s="10">
        <f>IF(respose!X78=symbols!$A$14,symbols!$B$14,IF(respose!X78=symbols!$A$12,symbols!$B$12,IF(respose!X78=symbols!$A$13,symbols!$B$13,IF(respose!X78=symbols!$A$11,symbols!$B$11))))</f>
        <v>1</v>
      </c>
      <c r="AH78" s="10">
        <f>IF(respose!Y78=symbols!$A$16,symbols!$B$16,symbols!$B$17)</f>
        <v>0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9"/>
  <sheetViews>
    <sheetView workbookViewId="0">
      <selection activeCell="B12" sqref="B12"/>
    </sheetView>
  </sheetViews>
  <sheetFormatPr defaultColWidth="8.88671875" defaultRowHeight="14.4"/>
  <cols>
    <col min="1" max="1" width="17.44140625" customWidth="1"/>
  </cols>
  <sheetData>
    <row r="3" spans="1:2">
      <c r="A3" s="10" t="s">
        <v>35</v>
      </c>
      <c r="B3">
        <v>0</v>
      </c>
    </row>
    <row r="4" spans="1:2">
      <c r="A4" s="10" t="s">
        <v>36</v>
      </c>
      <c r="B4">
        <v>1</v>
      </c>
    </row>
    <row r="5" spans="1:2">
      <c r="A5" s="10" t="s">
        <v>48</v>
      </c>
      <c r="B5">
        <v>2</v>
      </c>
    </row>
    <row r="6" spans="1:2">
      <c r="A6" s="10" t="s">
        <v>63</v>
      </c>
      <c r="B6">
        <v>3</v>
      </c>
    </row>
    <row r="8" spans="1:2">
      <c r="A8" t="s">
        <v>45</v>
      </c>
      <c r="B8" t="s">
        <v>209</v>
      </c>
    </row>
    <row r="9" spans="1:2">
      <c r="A9" t="s">
        <v>26</v>
      </c>
      <c r="B9" t="s">
        <v>210</v>
      </c>
    </row>
    <row r="11" spans="1:2">
      <c r="A11" s="10" t="s">
        <v>42</v>
      </c>
      <c r="B11">
        <v>0</v>
      </c>
    </row>
    <row r="12" spans="1:2">
      <c r="A12" s="10" t="s">
        <v>41</v>
      </c>
      <c r="B12">
        <v>1</v>
      </c>
    </row>
    <row r="13" spans="1:2">
      <c r="A13" s="10" t="s">
        <v>40</v>
      </c>
      <c r="B13">
        <v>2</v>
      </c>
    </row>
    <row r="14" spans="1:2">
      <c r="A14" s="10" t="s">
        <v>39</v>
      </c>
      <c r="B14">
        <v>3</v>
      </c>
    </row>
    <row r="16" spans="1:2">
      <c r="A16" t="s">
        <v>59</v>
      </c>
      <c r="B16">
        <v>1</v>
      </c>
    </row>
    <row r="17" spans="1:2">
      <c r="A17" t="s">
        <v>43</v>
      </c>
      <c r="B17">
        <v>0</v>
      </c>
    </row>
    <row r="19" spans="1:2">
      <c r="A19" t="s">
        <v>32</v>
      </c>
      <c r="B1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W337"/>
  <sheetViews>
    <sheetView topLeftCell="A112" zoomScale="90" zoomScaleNormal="90" workbookViewId="0">
      <selection activeCell="M95" sqref="M95"/>
    </sheetView>
  </sheetViews>
  <sheetFormatPr defaultColWidth="8.88671875" defaultRowHeight="14.4"/>
  <cols>
    <col min="1" max="1" width="21"/>
    <col min="2" max="2" width="26.21875"/>
    <col min="3" max="5" width="6.33203125"/>
    <col min="6" max="6" width="11.44140625"/>
    <col min="7" max="8" width="12.88671875"/>
    <col min="9" max="11" width="10.21875"/>
    <col min="12" max="12" width="13"/>
    <col min="13" max="21" width="13.5546875"/>
    <col min="22" max="22" width="11.44140625"/>
    <col min="23" max="54" width="10.21875"/>
    <col min="55" max="55" width="11.44140625"/>
  </cols>
  <sheetData>
    <row r="3" spans="1:6">
      <c r="B3" t="s">
        <v>55</v>
      </c>
      <c r="C3" t="s">
        <v>27</v>
      </c>
      <c r="D3" t="s">
        <v>96</v>
      </c>
      <c r="E3" t="s">
        <v>145</v>
      </c>
      <c r="F3" t="s">
        <v>211</v>
      </c>
    </row>
    <row r="4" spans="1:6">
      <c r="A4" t="s">
        <v>212</v>
      </c>
      <c r="B4" s="1">
        <v>0.76623376623376604</v>
      </c>
      <c r="C4" s="1">
        <v>0.15584415584415601</v>
      </c>
      <c r="D4" s="1">
        <v>6.4935064935064901E-2</v>
      </c>
      <c r="E4" s="1">
        <v>1.2987012987013E-2</v>
      </c>
      <c r="F4" s="2">
        <v>1</v>
      </c>
    </row>
    <row r="8" spans="1:6">
      <c r="A8" t="s">
        <v>2</v>
      </c>
      <c r="B8" t="s">
        <v>212</v>
      </c>
    </row>
    <row r="9" spans="1:6">
      <c r="A9" t="s">
        <v>55</v>
      </c>
      <c r="B9">
        <v>59</v>
      </c>
    </row>
    <row r="10" spans="1:6">
      <c r="A10" t="s">
        <v>27</v>
      </c>
      <c r="B10">
        <v>12</v>
      </c>
    </row>
    <row r="11" spans="1:6">
      <c r="A11" t="s">
        <v>96</v>
      </c>
      <c r="B11">
        <v>5</v>
      </c>
    </row>
    <row r="12" spans="1:6">
      <c r="A12" t="s">
        <v>145</v>
      </c>
      <c r="B12">
        <v>1</v>
      </c>
    </row>
    <row r="13" spans="1:6">
      <c r="A13" t="s">
        <v>211</v>
      </c>
      <c r="B13">
        <v>77</v>
      </c>
    </row>
    <row r="18" spans="1:21">
      <c r="R18" s="6"/>
    </row>
    <row r="19" spans="1:21">
      <c r="R19" s="6"/>
    </row>
    <row r="20" spans="1:21">
      <c r="A20" t="s">
        <v>1</v>
      </c>
      <c r="B20" t="s">
        <v>213</v>
      </c>
      <c r="R20" s="6"/>
    </row>
    <row r="21" spans="1:21">
      <c r="A21" t="s">
        <v>26</v>
      </c>
      <c r="B21">
        <v>37</v>
      </c>
      <c r="R21" s="6"/>
    </row>
    <row r="22" spans="1:21">
      <c r="A22" t="s">
        <v>45</v>
      </c>
      <c r="B22">
        <v>40</v>
      </c>
    </row>
    <row r="23" spans="1:21">
      <c r="A23" t="s">
        <v>211</v>
      </c>
      <c r="B23">
        <v>77</v>
      </c>
    </row>
    <row r="25" spans="1:21">
      <c r="B25" t="s">
        <v>1</v>
      </c>
    </row>
    <row r="26" spans="1:21">
      <c r="B26" t="s">
        <v>26</v>
      </c>
      <c r="C26" t="s">
        <v>45</v>
      </c>
      <c r="D26" t="s">
        <v>211</v>
      </c>
    </row>
    <row r="27" spans="1:21">
      <c r="A27" t="s">
        <v>213</v>
      </c>
      <c r="B27" s="1">
        <v>0.48051948051948101</v>
      </c>
      <c r="C27" s="1">
        <v>0.51948051948051899</v>
      </c>
      <c r="D27" s="2">
        <v>1</v>
      </c>
    </row>
    <row r="31" spans="1:21">
      <c r="M31" s="3" t="s">
        <v>3</v>
      </c>
    </row>
    <row r="32" spans="1:21">
      <c r="M32" s="3" t="s">
        <v>28</v>
      </c>
      <c r="N32" s="3" t="s">
        <v>66</v>
      </c>
      <c r="O32" s="3" t="s">
        <v>123</v>
      </c>
      <c r="P32" s="3" t="s">
        <v>77</v>
      </c>
      <c r="Q32" s="3" t="s">
        <v>85</v>
      </c>
      <c r="R32" s="3" t="s">
        <v>214</v>
      </c>
      <c r="S32" s="3" t="s">
        <v>211</v>
      </c>
      <c r="T32" s="3"/>
      <c r="U32" s="3"/>
    </row>
    <row r="33" spans="1:23">
      <c r="L33" s="4" t="s">
        <v>215</v>
      </c>
      <c r="M33" s="5">
        <v>0.74025974025973995</v>
      </c>
      <c r="N33" s="5">
        <v>0.103896103896104</v>
      </c>
      <c r="O33" s="5">
        <v>3.8961038961039002E-2</v>
      </c>
      <c r="P33" s="5">
        <v>3.8961038961039002E-2</v>
      </c>
      <c r="Q33" s="5">
        <v>2.5974025974026E-2</v>
      </c>
      <c r="R33" s="5">
        <v>0.04</v>
      </c>
      <c r="S33" s="5">
        <v>1</v>
      </c>
      <c r="T33" s="5"/>
      <c r="U33" s="5"/>
    </row>
    <row r="34" spans="1:23">
      <c r="A34" t="s">
        <v>3</v>
      </c>
      <c r="B34" t="s">
        <v>215</v>
      </c>
    </row>
    <row r="35" spans="1:23">
      <c r="A35" t="s">
        <v>123</v>
      </c>
      <c r="B35">
        <v>3</v>
      </c>
    </row>
    <row r="36" spans="1:23">
      <c r="A36" t="s">
        <v>150</v>
      </c>
      <c r="B36">
        <v>1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t="s">
        <v>28</v>
      </c>
      <c r="B37">
        <v>57</v>
      </c>
    </row>
    <row r="38" spans="1:23">
      <c r="A38" t="s">
        <v>77</v>
      </c>
      <c r="B38">
        <v>3</v>
      </c>
    </row>
    <row r="39" spans="1:23">
      <c r="A39" t="s">
        <v>66</v>
      </c>
      <c r="B39">
        <v>8</v>
      </c>
    </row>
    <row r="40" spans="1:23">
      <c r="A40" t="s">
        <v>105</v>
      </c>
      <c r="B40">
        <v>1</v>
      </c>
    </row>
    <row r="41" spans="1:23">
      <c r="A41" t="s">
        <v>85</v>
      </c>
      <c r="B41">
        <v>2</v>
      </c>
    </row>
    <row r="42" spans="1:23">
      <c r="A42" t="s">
        <v>140</v>
      </c>
      <c r="B42">
        <v>1</v>
      </c>
    </row>
    <row r="43" spans="1:23">
      <c r="A43" t="s">
        <v>115</v>
      </c>
      <c r="B43">
        <v>1</v>
      </c>
    </row>
    <row r="44" spans="1:23">
      <c r="A44" t="s">
        <v>211</v>
      </c>
      <c r="B44">
        <v>77</v>
      </c>
    </row>
    <row r="51" spans="1:2">
      <c r="A51" t="s">
        <v>186</v>
      </c>
      <c r="B51" t="s">
        <v>216</v>
      </c>
    </row>
    <row r="52" spans="1:2">
      <c r="A52" t="s">
        <v>29</v>
      </c>
      <c r="B52">
        <v>64</v>
      </c>
    </row>
    <row r="53" spans="1:2">
      <c r="A53" t="s">
        <v>143</v>
      </c>
      <c r="B53">
        <v>1</v>
      </c>
    </row>
    <row r="54" spans="1:2">
      <c r="A54" t="s">
        <v>133</v>
      </c>
      <c r="B54">
        <v>3</v>
      </c>
    </row>
    <row r="55" spans="1:2">
      <c r="A55" t="s">
        <v>78</v>
      </c>
      <c r="B55">
        <v>9</v>
      </c>
    </row>
    <row r="56" spans="1:2">
      <c r="A56" t="s">
        <v>211</v>
      </c>
      <c r="B56">
        <v>77</v>
      </c>
    </row>
    <row r="68" spans="1:2">
      <c r="A68" t="s">
        <v>187</v>
      </c>
      <c r="B68" t="s">
        <v>217</v>
      </c>
    </row>
    <row r="69" spans="1:2">
      <c r="A69" t="s">
        <v>30</v>
      </c>
      <c r="B69">
        <v>57</v>
      </c>
    </row>
    <row r="70" spans="1:2">
      <c r="A70" t="s">
        <v>146</v>
      </c>
      <c r="B70">
        <v>1</v>
      </c>
    </row>
    <row r="71" spans="1:2">
      <c r="A71" t="s">
        <v>120</v>
      </c>
      <c r="B71">
        <v>1</v>
      </c>
    </row>
    <row r="72" spans="1:2">
      <c r="A72" t="s">
        <v>67</v>
      </c>
      <c r="B72">
        <v>18</v>
      </c>
    </row>
    <row r="73" spans="1:2">
      <c r="A73" t="s">
        <v>211</v>
      </c>
      <c r="B73">
        <v>77</v>
      </c>
    </row>
    <row r="85" spans="1:2">
      <c r="A85" t="s">
        <v>188</v>
      </c>
      <c r="B85" t="s">
        <v>218</v>
      </c>
    </row>
    <row r="86" spans="1:2">
      <c r="A86" t="s">
        <v>46</v>
      </c>
      <c r="B86">
        <v>30</v>
      </c>
    </row>
    <row r="87" spans="1:2">
      <c r="A87" t="s">
        <v>31</v>
      </c>
      <c r="B87">
        <v>47</v>
      </c>
    </row>
    <row r="88" spans="1:2">
      <c r="A88" t="s">
        <v>211</v>
      </c>
      <c r="B88">
        <v>77</v>
      </c>
    </row>
    <row r="100" spans="1:2">
      <c r="A100" t="s">
        <v>189</v>
      </c>
      <c r="B100" t="s">
        <v>219</v>
      </c>
    </row>
    <row r="101" spans="1:2">
      <c r="A101">
        <v>1</v>
      </c>
      <c r="B101">
        <v>6</v>
      </c>
    </row>
    <row r="102" spans="1:2">
      <c r="A102">
        <v>2</v>
      </c>
      <c r="B102">
        <v>6</v>
      </c>
    </row>
    <row r="103" spans="1:2">
      <c r="A103" t="s">
        <v>32</v>
      </c>
      <c r="B103">
        <v>0</v>
      </c>
    </row>
    <row r="104" spans="1:2">
      <c r="A104" t="s">
        <v>70</v>
      </c>
      <c r="B104">
        <v>0</v>
      </c>
    </row>
    <row r="105" spans="1:2">
      <c r="A105" t="s">
        <v>220</v>
      </c>
    </row>
    <row r="106" spans="1:2">
      <c r="A106" t="s">
        <v>211</v>
      </c>
      <c r="B106">
        <v>12</v>
      </c>
    </row>
    <row r="109" spans="1:2">
      <c r="A109" t="s">
        <v>189</v>
      </c>
      <c r="B109" t="s">
        <v>219</v>
      </c>
    </row>
    <row r="110" spans="1:2">
      <c r="A110" t="s">
        <v>32</v>
      </c>
      <c r="B110">
        <v>65</v>
      </c>
    </row>
    <row r="111" spans="1:2">
      <c r="A111" t="s">
        <v>221</v>
      </c>
      <c r="B111">
        <v>6</v>
      </c>
    </row>
    <row r="112" spans="1:2">
      <c r="A112" t="s">
        <v>222</v>
      </c>
      <c r="B112">
        <v>3</v>
      </c>
    </row>
    <row r="113" spans="1:2">
      <c r="A113" t="s">
        <v>223</v>
      </c>
      <c r="B113">
        <v>3</v>
      </c>
    </row>
    <row r="116" spans="1:2">
      <c r="A116" t="s">
        <v>8</v>
      </c>
      <c r="B116" t="s">
        <v>224</v>
      </c>
    </row>
    <row r="117" spans="1:2">
      <c r="A117" t="s">
        <v>33</v>
      </c>
      <c r="B117">
        <v>33</v>
      </c>
    </row>
    <row r="118" spans="1:2">
      <c r="A118" t="s">
        <v>91</v>
      </c>
      <c r="B118">
        <v>5</v>
      </c>
    </row>
    <row r="119" spans="1:2">
      <c r="A119" t="s">
        <v>74</v>
      </c>
      <c r="B119">
        <v>19</v>
      </c>
    </row>
    <row r="120" spans="1:2">
      <c r="A120" t="s">
        <v>61</v>
      </c>
      <c r="B120">
        <v>12</v>
      </c>
    </row>
    <row r="121" spans="1:2">
      <c r="A121" t="s">
        <v>47</v>
      </c>
      <c r="B121">
        <v>5</v>
      </c>
    </row>
    <row r="122" spans="1:2">
      <c r="A122">
        <v>0</v>
      </c>
      <c r="B122">
        <v>3</v>
      </c>
    </row>
    <row r="123" spans="1:2">
      <c r="A123" t="s">
        <v>211</v>
      </c>
      <c r="B123">
        <v>77</v>
      </c>
    </row>
    <row r="133" spans="1:8">
      <c r="A133" t="s">
        <v>81</v>
      </c>
      <c r="B133" t="s">
        <v>225</v>
      </c>
    </row>
    <row r="134" spans="1:8">
      <c r="A134">
        <v>0</v>
      </c>
      <c r="B134">
        <v>14</v>
      </c>
    </row>
    <row r="135" spans="1:8">
      <c r="A135">
        <v>1</v>
      </c>
      <c r="B135">
        <v>63</v>
      </c>
    </row>
    <row r="136" spans="1:8">
      <c r="A136" t="s">
        <v>211</v>
      </c>
      <c r="B136">
        <v>77</v>
      </c>
      <c r="E136" t="s">
        <v>226</v>
      </c>
      <c r="F136" t="s">
        <v>227</v>
      </c>
      <c r="G136" t="s">
        <v>228</v>
      </c>
      <c r="H136" t="s">
        <v>229</v>
      </c>
    </row>
    <row r="137" spans="1:8">
      <c r="E137" s="7" t="s">
        <v>190</v>
      </c>
      <c r="F137" s="7">
        <f>GETPIVOTDATA("Text banking",$A$144,"Text banking",1)</f>
        <v>6</v>
      </c>
      <c r="G137" s="7">
        <f>GETPIVOTDATA("Mobile banking apps using a smart phone",$A$133)</f>
        <v>77</v>
      </c>
      <c r="H137" s="6">
        <f>F137/G137</f>
        <v>7.792207792207792E-2</v>
      </c>
    </row>
    <row r="138" spans="1:8">
      <c r="E138" s="7" t="s">
        <v>230</v>
      </c>
      <c r="F138" s="7">
        <f>GETPIVOTDATA("Visit the bank",$A$150,"Visit the bank",1)</f>
        <v>30</v>
      </c>
      <c r="G138" s="7">
        <f>GETPIVOTDATA("Mobile banking apps using a smart phone",$A$133)</f>
        <v>77</v>
      </c>
      <c r="H138" s="6">
        <f>F138/G138</f>
        <v>0.38961038961038963</v>
      </c>
    </row>
    <row r="139" spans="1:8">
      <c r="A139" t="s">
        <v>34</v>
      </c>
      <c r="B139" t="s">
        <v>231</v>
      </c>
      <c r="E139" s="7" t="s">
        <v>232</v>
      </c>
      <c r="F139" s="7">
        <f>GETPIVOTDATA("Internet banking through websites",$A$139,"Internet banking through websites",1)</f>
        <v>54</v>
      </c>
      <c r="G139" s="7">
        <f>GETPIVOTDATA("Mobile banking apps using a smart phone",$A$133)</f>
        <v>77</v>
      </c>
      <c r="H139" s="6">
        <f>F139/G139</f>
        <v>0.70129870129870131</v>
      </c>
    </row>
    <row r="140" spans="1:8">
      <c r="A140">
        <v>0</v>
      </c>
      <c r="B140">
        <v>23</v>
      </c>
      <c r="E140" s="7" t="s">
        <v>233</v>
      </c>
      <c r="F140" s="7">
        <f>GETPIVOTDATA("Mobile banking apps using a smart phone",$A$133,"Mobile banking apps using a smart phone",1)</f>
        <v>63</v>
      </c>
      <c r="G140" s="7">
        <f>GETPIVOTDATA("Mobile banking apps using a smart phone",$A$133)</f>
        <v>77</v>
      </c>
      <c r="H140" s="6">
        <f>F140/G140</f>
        <v>0.81818181818181823</v>
      </c>
    </row>
    <row r="141" spans="1:8">
      <c r="A141">
        <v>1</v>
      </c>
      <c r="B141">
        <v>54</v>
      </c>
    </row>
    <row r="142" spans="1:8">
      <c r="A142" t="s">
        <v>211</v>
      </c>
      <c r="B142">
        <v>77</v>
      </c>
    </row>
    <row r="144" spans="1:8">
      <c r="A144" t="s">
        <v>190</v>
      </c>
      <c r="B144" t="s">
        <v>234</v>
      </c>
    </row>
    <row r="145" spans="1:2">
      <c r="A145">
        <v>0</v>
      </c>
      <c r="B145">
        <v>71</v>
      </c>
    </row>
    <row r="146" spans="1:2">
      <c r="A146">
        <v>1</v>
      </c>
      <c r="B146">
        <v>6</v>
      </c>
    </row>
    <row r="147" spans="1:2">
      <c r="A147" t="s">
        <v>211</v>
      </c>
      <c r="B147">
        <v>77</v>
      </c>
    </row>
    <row r="150" spans="1:2">
      <c r="A150" t="s">
        <v>86</v>
      </c>
      <c r="B150" t="s">
        <v>235</v>
      </c>
    </row>
    <row r="151" spans="1:2">
      <c r="A151">
        <v>0</v>
      </c>
      <c r="B151">
        <v>47</v>
      </c>
    </row>
    <row r="152" spans="1:2">
      <c r="A152">
        <v>1</v>
      </c>
      <c r="B152">
        <v>30</v>
      </c>
    </row>
    <row r="153" spans="1:2">
      <c r="A153" t="s">
        <v>211</v>
      </c>
      <c r="B153">
        <v>77</v>
      </c>
    </row>
    <row r="165" spans="1:2">
      <c r="A165" t="s">
        <v>191</v>
      </c>
      <c r="B165" t="s">
        <v>236</v>
      </c>
    </row>
    <row r="166" spans="1:2">
      <c r="A166">
        <v>1</v>
      </c>
      <c r="B166">
        <v>32</v>
      </c>
    </row>
    <row r="167" spans="1:2">
      <c r="A167">
        <v>2</v>
      </c>
      <c r="B167">
        <v>27</v>
      </c>
    </row>
    <row r="168" spans="1:2">
      <c r="A168" t="s">
        <v>70</v>
      </c>
      <c r="B168">
        <v>18</v>
      </c>
    </row>
    <row r="169" spans="1:2">
      <c r="A169" t="s">
        <v>211</v>
      </c>
      <c r="B169">
        <v>77</v>
      </c>
    </row>
    <row r="176" spans="1:2">
      <c r="A176" t="s">
        <v>11</v>
      </c>
      <c r="B176" t="s">
        <v>237</v>
      </c>
    </row>
    <row r="177" spans="1:2">
      <c r="A177" t="s">
        <v>238</v>
      </c>
      <c r="B177">
        <v>6</v>
      </c>
    </row>
    <row r="178" spans="1:2">
      <c r="A178" t="s">
        <v>239</v>
      </c>
      <c r="B178">
        <v>1</v>
      </c>
    </row>
    <row r="179" spans="1:2">
      <c r="A179" t="s">
        <v>48</v>
      </c>
      <c r="B179">
        <v>26</v>
      </c>
    </row>
    <row r="180" spans="1:2">
      <c r="A180" t="s">
        <v>240</v>
      </c>
      <c r="B180">
        <v>44</v>
      </c>
    </row>
    <row r="181" spans="1:2">
      <c r="A181" t="s">
        <v>211</v>
      </c>
      <c r="B181">
        <v>77</v>
      </c>
    </row>
    <row r="193" spans="1:2">
      <c r="A193" t="s">
        <v>12</v>
      </c>
      <c r="B193" t="s">
        <v>241</v>
      </c>
    </row>
    <row r="194" spans="1:2">
      <c r="A194" t="s">
        <v>238</v>
      </c>
      <c r="B194">
        <v>5</v>
      </c>
    </row>
    <row r="195" spans="1:2">
      <c r="A195" t="s">
        <v>239</v>
      </c>
      <c r="B195">
        <v>62</v>
      </c>
    </row>
    <row r="196" spans="1:2">
      <c r="A196" t="s">
        <v>48</v>
      </c>
      <c r="B196">
        <v>8</v>
      </c>
    </row>
    <row r="197" spans="1:2">
      <c r="A197" t="s">
        <v>240</v>
      </c>
      <c r="B197">
        <v>2</v>
      </c>
    </row>
    <row r="198" spans="1:2">
      <c r="A198" t="s">
        <v>211</v>
      </c>
      <c r="B198">
        <v>77</v>
      </c>
    </row>
    <row r="210" spans="1:8">
      <c r="A210" t="s">
        <v>192</v>
      </c>
      <c r="B210" t="s">
        <v>242</v>
      </c>
    </row>
    <row r="211" spans="1:8">
      <c r="A211">
        <v>0</v>
      </c>
      <c r="B211">
        <v>5</v>
      </c>
    </row>
    <row r="212" spans="1:8">
      <c r="A212">
        <v>1</v>
      </c>
      <c r="B212">
        <v>72</v>
      </c>
      <c r="E212" t="s">
        <v>243</v>
      </c>
      <c r="F212" t="s">
        <v>227</v>
      </c>
      <c r="G212" t="s">
        <v>228</v>
      </c>
      <c r="H212" t="s">
        <v>244</v>
      </c>
    </row>
    <row r="213" spans="1:8">
      <c r="A213" t="s">
        <v>211</v>
      </c>
      <c r="B213">
        <v>77</v>
      </c>
      <c r="E213" s="7" t="s">
        <v>195</v>
      </c>
      <c r="F213" s="7">
        <f>GETPIVOTDATA("Easier transaction history requests",$A$226,"Easier transaction history requests",1)</f>
        <v>43</v>
      </c>
      <c r="G213" s="7">
        <f>GETPIVOTDATA("Easier access",$A$210)</f>
        <v>77</v>
      </c>
      <c r="H213" s="6">
        <f>F213/G213</f>
        <v>0.55844155844155841</v>
      </c>
    </row>
    <row r="214" spans="1:8">
      <c r="E214" s="7" t="s">
        <v>194</v>
      </c>
      <c r="F214" s="7">
        <f>GETPIVOTDATA("Secure transactions between accounts",$A$221,"Secure transactions between accounts",1)</f>
        <v>45</v>
      </c>
      <c r="G214" s="7">
        <f>GETPIVOTDATA("Easier access",$A$210)</f>
        <v>77</v>
      </c>
      <c r="H214" s="6">
        <f>F214/G214</f>
        <v>0.58441558441558439</v>
      </c>
    </row>
    <row r="215" spans="1:8">
      <c r="E215" s="7" t="s">
        <v>193</v>
      </c>
      <c r="F215" s="7">
        <f>GETPIVOTDATA("Can do bill/credit card payments",$A$216,"Can do bill/credit card payments",1)</f>
        <v>58</v>
      </c>
      <c r="G215" s="7">
        <f>GETPIVOTDATA("Easier access",$A$210)</f>
        <v>77</v>
      </c>
      <c r="H215" s="6">
        <f>F215/G215</f>
        <v>0.75324675324675328</v>
      </c>
    </row>
    <row r="216" spans="1:8">
      <c r="A216" t="s">
        <v>193</v>
      </c>
      <c r="B216" t="s">
        <v>245</v>
      </c>
      <c r="E216" s="7" t="s">
        <v>192</v>
      </c>
      <c r="F216" s="7">
        <f>GETPIVOTDATA("Easier access",$A$210,"Easier access",1)</f>
        <v>72</v>
      </c>
      <c r="G216" s="7">
        <f>GETPIVOTDATA("Easier access",$A$210)</f>
        <v>77</v>
      </c>
      <c r="H216" s="6">
        <f>F216/G216</f>
        <v>0.93506493506493504</v>
      </c>
    </row>
    <row r="217" spans="1:8">
      <c r="A217">
        <v>0</v>
      </c>
      <c r="B217">
        <v>19</v>
      </c>
    </row>
    <row r="218" spans="1:8">
      <c r="A218">
        <v>1</v>
      </c>
      <c r="B218">
        <v>58</v>
      </c>
    </row>
    <row r="219" spans="1:8">
      <c r="A219" t="s">
        <v>211</v>
      </c>
      <c r="B219">
        <v>77</v>
      </c>
    </row>
    <row r="221" spans="1:8">
      <c r="A221" t="s">
        <v>194</v>
      </c>
      <c r="B221" t="s">
        <v>246</v>
      </c>
    </row>
    <row r="222" spans="1:8">
      <c r="A222">
        <v>0</v>
      </c>
      <c r="B222">
        <v>32</v>
      </c>
    </row>
    <row r="223" spans="1:8">
      <c r="A223">
        <v>1</v>
      </c>
      <c r="B223">
        <v>45</v>
      </c>
    </row>
    <row r="224" spans="1:8">
      <c r="A224" t="s">
        <v>211</v>
      </c>
      <c r="B224">
        <v>77</v>
      </c>
    </row>
    <row r="226" spans="1:8">
      <c r="A226" t="s">
        <v>195</v>
      </c>
      <c r="B226" t="s">
        <v>247</v>
      </c>
    </row>
    <row r="227" spans="1:8">
      <c r="A227">
        <v>0</v>
      </c>
      <c r="B227">
        <v>34</v>
      </c>
    </row>
    <row r="228" spans="1:8">
      <c r="A228">
        <v>1</v>
      </c>
      <c r="B228">
        <v>43</v>
      </c>
    </row>
    <row r="229" spans="1:8">
      <c r="A229" t="s">
        <v>211</v>
      </c>
      <c r="B229">
        <v>77</v>
      </c>
    </row>
    <row r="235" spans="1:8">
      <c r="A235" t="s">
        <v>196</v>
      </c>
      <c r="B235" t="s">
        <v>248</v>
      </c>
    </row>
    <row r="236" spans="1:8">
      <c r="A236">
        <v>0</v>
      </c>
      <c r="B236">
        <v>11</v>
      </c>
    </row>
    <row r="237" spans="1:8">
      <c r="A237">
        <v>1</v>
      </c>
      <c r="B237">
        <v>66</v>
      </c>
    </row>
    <row r="238" spans="1:8">
      <c r="A238" t="s">
        <v>211</v>
      </c>
      <c r="B238">
        <v>77</v>
      </c>
    </row>
    <row r="240" spans="1:8">
      <c r="A240" t="s">
        <v>197</v>
      </c>
      <c r="B240" t="s">
        <v>249</v>
      </c>
      <c r="E240" t="s">
        <v>250</v>
      </c>
      <c r="F240" t="s">
        <v>227</v>
      </c>
      <c r="G240" t="s">
        <v>228</v>
      </c>
      <c r="H240" t="s">
        <v>244</v>
      </c>
    </row>
    <row r="241" spans="1:8">
      <c r="A241">
        <v>0</v>
      </c>
      <c r="B241">
        <v>26</v>
      </c>
      <c r="E241" s="7" t="s">
        <v>199</v>
      </c>
      <c r="F241" s="7">
        <f>GETPIVOTDATA("Use biometrics for all identifications",$A$250,"Use biometrics for all identifications",1)</f>
        <v>37</v>
      </c>
      <c r="G241" s="7">
        <f>GETPIVOTDATA("Simple interfaces and user friendliness",$A$235)</f>
        <v>77</v>
      </c>
      <c r="H241" s="6">
        <f>F241/G241</f>
        <v>0.48051948051948051</v>
      </c>
    </row>
    <row r="242" spans="1:8">
      <c r="A242">
        <v>1</v>
      </c>
      <c r="B242">
        <v>51</v>
      </c>
      <c r="E242" s="7" t="s">
        <v>197</v>
      </c>
      <c r="F242" s="7">
        <f>GETPIVOTDATA("Easier third party account transactions",$A$240,"Easier third party account transactions",1)</f>
        <v>51</v>
      </c>
      <c r="G242" s="7">
        <f>GETPIVOTDATA("Simple interfaces and user friendliness",$A$235)</f>
        <v>77</v>
      </c>
      <c r="H242" s="6">
        <f t="shared" ref="H242:H244" si="0">F242/G242</f>
        <v>0.66233766233766234</v>
      </c>
    </row>
    <row r="243" spans="1:8">
      <c r="A243" t="s">
        <v>211</v>
      </c>
      <c r="B243">
        <v>77</v>
      </c>
      <c r="E243" s="7" t="s">
        <v>198</v>
      </c>
      <c r="F243" s="7">
        <f>GETPIVOTDATA("Faster and more secured transactions",$A$245,"Faster and more secured transactions",1)</f>
        <v>56</v>
      </c>
      <c r="G243" s="7">
        <f>GETPIVOTDATA("Simple interfaces and user friendliness",$A$235)</f>
        <v>77</v>
      </c>
      <c r="H243" s="6">
        <f t="shared" si="0"/>
        <v>0.72727272727272729</v>
      </c>
    </row>
    <row r="244" spans="1:8">
      <c r="E244" s="7" t="s">
        <v>196</v>
      </c>
      <c r="F244" s="7">
        <f>GETPIVOTDATA("Simple interfaces and user friendliness",$A$235,"Simple interfaces and user friendliness",1)</f>
        <v>66</v>
      </c>
      <c r="G244" s="7">
        <f>GETPIVOTDATA("Simple interfaces and user friendliness",$A$235)</f>
        <v>77</v>
      </c>
      <c r="H244" s="6">
        <f t="shared" si="0"/>
        <v>0.8571428571428571</v>
      </c>
    </row>
    <row r="245" spans="1:8">
      <c r="A245" t="s">
        <v>198</v>
      </c>
      <c r="B245" t="s">
        <v>251</v>
      </c>
    </row>
    <row r="246" spans="1:8">
      <c r="A246">
        <v>0</v>
      </c>
      <c r="B246">
        <v>21</v>
      </c>
    </row>
    <row r="247" spans="1:8">
      <c r="A247">
        <v>1</v>
      </c>
      <c r="B247">
        <v>56</v>
      </c>
    </row>
    <row r="248" spans="1:8">
      <c r="A248" t="s">
        <v>211</v>
      </c>
      <c r="B248">
        <v>77</v>
      </c>
    </row>
    <row r="250" spans="1:8">
      <c r="A250" t="s">
        <v>199</v>
      </c>
      <c r="B250" t="s">
        <v>252</v>
      </c>
    </row>
    <row r="251" spans="1:8">
      <c r="A251">
        <v>0</v>
      </c>
      <c r="B251">
        <v>40</v>
      </c>
    </row>
    <row r="252" spans="1:8">
      <c r="A252">
        <v>1</v>
      </c>
      <c r="B252">
        <v>37</v>
      </c>
    </row>
    <row r="253" spans="1:8">
      <c r="A253" t="s">
        <v>211</v>
      </c>
      <c r="B253">
        <v>77</v>
      </c>
    </row>
    <row r="265" spans="1:9">
      <c r="A265" t="s">
        <v>200</v>
      </c>
      <c r="B265" t="s">
        <v>253</v>
      </c>
    </row>
    <row r="266" spans="1:9">
      <c r="A266">
        <v>3</v>
      </c>
      <c r="B266">
        <v>66</v>
      </c>
      <c r="D266" t="s">
        <v>227</v>
      </c>
      <c r="E266" t="s">
        <v>42</v>
      </c>
      <c r="F266" t="s">
        <v>41</v>
      </c>
      <c r="G266" t="s">
        <v>40</v>
      </c>
      <c r="H266" t="s">
        <v>39</v>
      </c>
      <c r="I266" t="s">
        <v>254</v>
      </c>
    </row>
    <row r="267" spans="1:9">
      <c r="A267">
        <v>2</v>
      </c>
      <c r="B267">
        <v>8</v>
      </c>
      <c r="D267" s="3" t="s">
        <v>200</v>
      </c>
      <c r="E267">
        <f>GETPIVOTDATA("Checking account balance",$A$265,"Checking account balance",symbols!$B$11)</f>
        <v>2</v>
      </c>
      <c r="F267">
        <f>GETPIVOTDATA("Checking account balance",$A$265,"Checking account balance",symbols!$B$12)</f>
        <v>1</v>
      </c>
      <c r="G267">
        <f>GETPIVOTDATA("Checking account balance",$A$265,"Checking account balance",symbols!$B$13)</f>
        <v>8</v>
      </c>
      <c r="H267">
        <f>GETPIVOTDATA("Checking account balance",$A$265,"Checking account balance",symbols!$B$14)</f>
        <v>66</v>
      </c>
      <c r="I267">
        <f>SUM(E267:H267)</f>
        <v>77</v>
      </c>
    </row>
    <row r="268" spans="1:9">
      <c r="A268">
        <v>1</v>
      </c>
      <c r="B268">
        <v>1</v>
      </c>
      <c r="D268" s="3" t="s">
        <v>201</v>
      </c>
      <c r="E268">
        <f>GETPIVOTDATA("Viewing transaction history",$A$272,"Viewing transaction history",symbols!$B$11)</f>
        <v>1</v>
      </c>
      <c r="F268">
        <f>GETPIVOTDATA("Viewing transaction history",$A$272,"Viewing transaction history",symbols!$B$12)</f>
        <v>16</v>
      </c>
      <c r="G268">
        <f>GETPIVOTDATA("Viewing transaction history",$A$272,"Viewing transaction history",symbols!$B$13)</f>
        <v>23</v>
      </c>
      <c r="H268">
        <f>GETPIVOTDATA("Viewing transaction history",$A$272,"Viewing transaction history",symbols!$B$14)</f>
        <v>37</v>
      </c>
      <c r="I268">
        <f t="shared" ref="I268:I275" si="1">SUM(E268:H268)</f>
        <v>77</v>
      </c>
    </row>
    <row r="269" spans="1:9">
      <c r="A269">
        <v>0</v>
      </c>
      <c r="B269">
        <v>2</v>
      </c>
      <c r="D269" s="3" t="s">
        <v>202</v>
      </c>
      <c r="E269">
        <f>GETPIVOTDATA("Transferring money between accounts",$A$279,"Transferring money between accounts",symbols!$B$11)</f>
        <v>1</v>
      </c>
      <c r="F269">
        <f>GETPIVOTDATA("Transferring money between accounts",$A$279,"Transferring money between accounts",symbols!$B$12)</f>
        <v>8</v>
      </c>
      <c r="G269">
        <f>GETPIVOTDATA("Transferring money between accounts",$A$279,"Transferring money between accounts",symbols!$B$13)</f>
        <v>24</v>
      </c>
      <c r="H269">
        <f>GETPIVOTDATA("Transferring money between accounts",$A$279,"Transferring money between accounts",symbols!$B$14)</f>
        <v>44</v>
      </c>
      <c r="I269">
        <f t="shared" si="1"/>
        <v>77</v>
      </c>
    </row>
    <row r="270" spans="1:9">
      <c r="A270" t="s">
        <v>211</v>
      </c>
      <c r="B270">
        <v>77</v>
      </c>
      <c r="D270" s="3" t="s">
        <v>203</v>
      </c>
      <c r="E270">
        <f>GETPIVOTDATA("Account and transaction security",$A$286,"Account and transaction security",symbols!$B$11)</f>
        <v>2</v>
      </c>
      <c r="F270">
        <f>GETPIVOTDATA("Account and transaction security",$A$286,"Account and transaction security",symbols!$B$12)</f>
        <v>2</v>
      </c>
      <c r="G270">
        <f>GETPIVOTDATA("Account and transaction security",$A$286,"Account and transaction security",symbols!$B$13)</f>
        <v>41</v>
      </c>
      <c r="H270">
        <f>GETPIVOTDATA("Account and transaction security",$A$286,"Account and transaction security",symbols!$B$14)</f>
        <v>32</v>
      </c>
      <c r="I270">
        <f t="shared" si="1"/>
        <v>77</v>
      </c>
    </row>
    <row r="271" spans="1:9">
      <c r="D271" s="3" t="s">
        <v>204</v>
      </c>
      <c r="E271">
        <f>GETPIVOTDATA("Changing password",$A$293,"Changing password",symbols!$B$11)</f>
        <v>3</v>
      </c>
      <c r="F271">
        <f>GETPIVOTDATA("Changing password",$A$293,"Changing password",symbols!$B$12)</f>
        <v>26</v>
      </c>
      <c r="G271">
        <f>GETPIVOTDATA("Changing password",$A$293,"Changing password",symbols!$B$13)</f>
        <v>27</v>
      </c>
      <c r="H271">
        <f>GETPIVOTDATA("Changing password",$A$293,"Changing password",symbols!$B$14)</f>
        <v>21</v>
      </c>
      <c r="I271">
        <f t="shared" si="1"/>
        <v>77</v>
      </c>
    </row>
    <row r="272" spans="1:9">
      <c r="A272" t="s">
        <v>201</v>
      </c>
      <c r="B272" t="s">
        <v>255</v>
      </c>
      <c r="D272" s="3" t="s">
        <v>205</v>
      </c>
      <c r="E272">
        <f>GETPIVOTDATA("Contacting bank agents to assist",$A$300,"Contacting bank agents to assist",symbols!$B$11)</f>
        <v>17</v>
      </c>
      <c r="F272">
        <f>GETPIVOTDATA("Contacting bank agents to assist",$A$300,"Contacting bank agents to assist",symbols!$B$12)</f>
        <v>26</v>
      </c>
      <c r="G272">
        <f>GETPIVOTDATA("Contacting bank agents to assist",$A$300,"Contacting bank agents to assist",symbols!$B$13)</f>
        <v>21</v>
      </c>
      <c r="H272">
        <f>GETPIVOTDATA("Contacting bank agents to assist",$A$300,"Contacting bank agents to assist",symbols!$B$14)</f>
        <v>13</v>
      </c>
      <c r="I272">
        <f t="shared" si="1"/>
        <v>77</v>
      </c>
    </row>
    <row r="273" spans="1:9">
      <c r="A273">
        <v>2</v>
      </c>
      <c r="B273">
        <v>23</v>
      </c>
      <c r="D273" s="3" t="s">
        <v>206</v>
      </c>
      <c r="E273">
        <f>GETPIVOTDATA("Paying bills",$A$307,"Paying bills",symbols!$B$11)</f>
        <v>5</v>
      </c>
      <c r="F273">
        <f>GETPIVOTDATA("Paying bills",$A$307,"Paying bills",symbols!$B$12)</f>
        <v>2</v>
      </c>
      <c r="G273">
        <f>GETPIVOTDATA("Paying bills",$A$307,"Paying bills",symbols!$B$13)</f>
        <v>20</v>
      </c>
      <c r="H273">
        <f>GETPIVOTDATA("Paying bills",$A$307,"Paying bills",symbols!$B$14)</f>
        <v>50</v>
      </c>
      <c r="I273">
        <f t="shared" si="1"/>
        <v>77</v>
      </c>
    </row>
    <row r="274" spans="1:9">
      <c r="A274">
        <v>1</v>
      </c>
      <c r="B274">
        <v>16</v>
      </c>
      <c r="D274" s="3" t="s">
        <v>207</v>
      </c>
      <c r="E274">
        <f>GETPIVOTDATA("Transaction alerts/ account notifications",$A$314,"Transaction alerts/ account notifications",symbols!$B$11)</f>
        <v>5</v>
      </c>
      <c r="F274">
        <f>GETPIVOTDATA("Transaction alerts/ account notifications",$A$314,"Transaction alerts/ account notifications",symbols!$B$12)</f>
        <v>6</v>
      </c>
      <c r="G274">
        <f>GETPIVOTDATA("Transaction alerts/ account notifications",$A$314,"Transaction alerts/ account notifications",symbols!$B$13)</f>
        <v>25</v>
      </c>
      <c r="H274">
        <f>GETPIVOTDATA("Transaction alerts/ account notifications",$A$314,"Transaction alerts/ account notifications",symbols!$B$14)</f>
        <v>41</v>
      </c>
      <c r="I274">
        <f t="shared" si="1"/>
        <v>77</v>
      </c>
    </row>
    <row r="275" spans="1:9">
      <c r="A275">
        <v>3</v>
      </c>
      <c r="B275">
        <v>37</v>
      </c>
      <c r="D275" s="3" t="s">
        <v>208</v>
      </c>
      <c r="E275">
        <f>GETPIVOTDATA("Loan/ fixed deposit facilities",$A$321,"Loan/ fixed deposit facilities",symbols!$B$11)</f>
        <v>24</v>
      </c>
      <c r="F275">
        <f>GETPIVOTDATA("Loan/ fixed deposit facilities",$A$321,"Loan/ fixed deposit facilities",symbols!$B$12)</f>
        <v>18</v>
      </c>
      <c r="G275">
        <f>GETPIVOTDATA("Loan/ fixed deposit facilities",$A$321,"Loan/ fixed deposit facilities",symbols!$B$13)</f>
        <v>18</v>
      </c>
      <c r="H275">
        <f>GETPIVOTDATA("Loan/ fixed deposit facilities",$A$321,"Loan/ fixed deposit facilities",symbols!$B$14)</f>
        <v>17</v>
      </c>
      <c r="I275">
        <f t="shared" si="1"/>
        <v>77</v>
      </c>
    </row>
    <row r="276" spans="1:9">
      <c r="A276">
        <v>0</v>
      </c>
      <c r="B276">
        <v>1</v>
      </c>
      <c r="E276">
        <f>SUM(E267:E275)</f>
        <v>60</v>
      </c>
      <c r="F276">
        <f>SUM(F267:F275)</f>
        <v>105</v>
      </c>
      <c r="G276">
        <f>SUM(G267:G275)</f>
        <v>207</v>
      </c>
      <c r="H276">
        <f>SUM(H267:H275)</f>
        <v>321</v>
      </c>
      <c r="I276">
        <f>SUM(I267:I275)</f>
        <v>693</v>
      </c>
    </row>
    <row r="277" spans="1:9">
      <c r="A277" t="s">
        <v>211</v>
      </c>
      <c r="B277">
        <v>77</v>
      </c>
      <c r="D277" s="8" t="s">
        <v>244</v>
      </c>
      <c r="E277" s="9">
        <f>E276/$I$276</f>
        <v>8.6580086580086577E-2</v>
      </c>
      <c r="F277" s="9">
        <f>F276/$I$276</f>
        <v>0.15151515151515152</v>
      </c>
      <c r="G277" s="9">
        <f>G276/$I$276</f>
        <v>0.29870129870129869</v>
      </c>
      <c r="H277" s="9">
        <f>H276/$I$276</f>
        <v>0.46320346320346323</v>
      </c>
    </row>
    <row r="279" spans="1:9">
      <c r="A279" t="s">
        <v>202</v>
      </c>
      <c r="B279" t="s">
        <v>256</v>
      </c>
    </row>
    <row r="280" spans="1:9">
      <c r="A280">
        <v>3</v>
      </c>
      <c r="B280">
        <v>44</v>
      </c>
    </row>
    <row r="281" spans="1:9">
      <c r="A281">
        <v>2</v>
      </c>
      <c r="B281">
        <v>24</v>
      </c>
    </row>
    <row r="282" spans="1:9">
      <c r="A282">
        <v>1</v>
      </c>
      <c r="B282">
        <v>8</v>
      </c>
    </row>
    <row r="283" spans="1:9">
      <c r="A283">
        <v>0</v>
      </c>
      <c r="B283">
        <v>1</v>
      </c>
    </row>
    <row r="284" spans="1:9">
      <c r="A284" t="s">
        <v>211</v>
      </c>
      <c r="B284">
        <v>77</v>
      </c>
    </row>
    <row r="286" spans="1:9">
      <c r="A286" t="s">
        <v>203</v>
      </c>
      <c r="B286" t="s">
        <v>257</v>
      </c>
    </row>
    <row r="287" spans="1:9">
      <c r="A287">
        <v>3</v>
      </c>
      <c r="B287">
        <v>32</v>
      </c>
    </row>
    <row r="288" spans="1:9">
      <c r="A288">
        <v>2</v>
      </c>
      <c r="B288">
        <v>41</v>
      </c>
    </row>
    <row r="289" spans="1:2">
      <c r="A289">
        <v>1</v>
      </c>
      <c r="B289">
        <v>2</v>
      </c>
    </row>
    <row r="290" spans="1:2">
      <c r="A290">
        <v>0</v>
      </c>
      <c r="B290">
        <v>2</v>
      </c>
    </row>
    <row r="291" spans="1:2">
      <c r="A291" t="s">
        <v>211</v>
      </c>
      <c r="B291">
        <v>77</v>
      </c>
    </row>
    <row r="293" spans="1:2">
      <c r="A293" t="s">
        <v>204</v>
      </c>
      <c r="B293" t="s">
        <v>258</v>
      </c>
    </row>
    <row r="294" spans="1:2">
      <c r="A294">
        <v>3</v>
      </c>
      <c r="B294">
        <v>21</v>
      </c>
    </row>
    <row r="295" spans="1:2">
      <c r="A295">
        <v>1</v>
      </c>
      <c r="B295">
        <v>26</v>
      </c>
    </row>
    <row r="296" spans="1:2">
      <c r="A296">
        <v>2</v>
      </c>
      <c r="B296">
        <v>27</v>
      </c>
    </row>
    <row r="297" spans="1:2">
      <c r="A297">
        <v>0</v>
      </c>
      <c r="B297">
        <v>3</v>
      </c>
    </row>
    <row r="298" spans="1:2">
      <c r="A298" t="s">
        <v>211</v>
      </c>
      <c r="B298">
        <v>77</v>
      </c>
    </row>
    <row r="300" spans="1:2">
      <c r="A300" t="s">
        <v>205</v>
      </c>
      <c r="B300" t="s">
        <v>259</v>
      </c>
    </row>
    <row r="301" spans="1:2">
      <c r="A301">
        <v>1</v>
      </c>
      <c r="B301">
        <v>26</v>
      </c>
    </row>
    <row r="302" spans="1:2">
      <c r="A302">
        <v>0</v>
      </c>
      <c r="B302">
        <v>17</v>
      </c>
    </row>
    <row r="303" spans="1:2">
      <c r="A303">
        <v>2</v>
      </c>
      <c r="B303">
        <v>21</v>
      </c>
    </row>
    <row r="304" spans="1:2">
      <c r="A304">
        <v>3</v>
      </c>
      <c r="B304">
        <v>13</v>
      </c>
    </row>
    <row r="305" spans="1:2">
      <c r="A305" t="s">
        <v>211</v>
      </c>
      <c r="B305">
        <v>77</v>
      </c>
    </row>
    <row r="307" spans="1:2">
      <c r="A307" t="s">
        <v>206</v>
      </c>
      <c r="B307" t="s">
        <v>260</v>
      </c>
    </row>
    <row r="308" spans="1:2">
      <c r="A308">
        <v>3</v>
      </c>
      <c r="B308">
        <v>50</v>
      </c>
    </row>
    <row r="309" spans="1:2">
      <c r="A309">
        <v>2</v>
      </c>
      <c r="B309">
        <v>20</v>
      </c>
    </row>
    <row r="310" spans="1:2">
      <c r="A310">
        <v>1</v>
      </c>
      <c r="B310">
        <v>2</v>
      </c>
    </row>
    <row r="311" spans="1:2">
      <c r="A311">
        <v>0</v>
      </c>
      <c r="B311">
        <v>5</v>
      </c>
    </row>
    <row r="312" spans="1:2">
      <c r="A312" t="s">
        <v>211</v>
      </c>
      <c r="B312">
        <v>77</v>
      </c>
    </row>
    <row r="314" spans="1:2">
      <c r="A314" t="s">
        <v>207</v>
      </c>
      <c r="B314" t="s">
        <v>261</v>
      </c>
    </row>
    <row r="315" spans="1:2">
      <c r="A315">
        <v>3</v>
      </c>
      <c r="B315">
        <v>41</v>
      </c>
    </row>
    <row r="316" spans="1:2">
      <c r="A316">
        <v>2</v>
      </c>
      <c r="B316">
        <v>25</v>
      </c>
    </row>
    <row r="317" spans="1:2">
      <c r="A317">
        <v>0</v>
      </c>
      <c r="B317">
        <v>5</v>
      </c>
    </row>
    <row r="318" spans="1:2">
      <c r="A318">
        <v>1</v>
      </c>
      <c r="B318">
        <v>6</v>
      </c>
    </row>
    <row r="319" spans="1:2">
      <c r="A319" t="s">
        <v>211</v>
      </c>
      <c r="B319">
        <v>77</v>
      </c>
    </row>
    <row r="321" spans="1:13">
      <c r="A321" t="s">
        <v>208</v>
      </c>
      <c r="B321" t="s">
        <v>262</v>
      </c>
    </row>
    <row r="322" spans="1:13">
      <c r="A322">
        <v>0</v>
      </c>
      <c r="B322">
        <v>24</v>
      </c>
    </row>
    <row r="323" spans="1:13">
      <c r="A323">
        <v>3</v>
      </c>
      <c r="B323">
        <v>17</v>
      </c>
    </row>
    <row r="324" spans="1:13">
      <c r="A324">
        <v>2</v>
      </c>
      <c r="B324">
        <v>18</v>
      </c>
    </row>
    <row r="325" spans="1:13">
      <c r="A325">
        <v>1</v>
      </c>
      <c r="B325">
        <v>18</v>
      </c>
    </row>
    <row r="326" spans="1:13">
      <c r="A326" t="s">
        <v>211</v>
      </c>
      <c r="B326">
        <v>77</v>
      </c>
    </row>
    <row r="328" spans="1:13">
      <c r="M328" t="s">
        <v>263</v>
      </c>
    </row>
    <row r="334" spans="1:13">
      <c r="A334" t="s">
        <v>24</v>
      </c>
      <c r="B334" t="s">
        <v>264</v>
      </c>
    </row>
    <row r="335" spans="1:13">
      <c r="A335" t="s">
        <v>43</v>
      </c>
      <c r="B335">
        <v>44</v>
      </c>
    </row>
    <row r="336" spans="1:13">
      <c r="A336" t="s">
        <v>59</v>
      </c>
      <c r="B336">
        <v>33</v>
      </c>
    </row>
    <row r="337" spans="1:2">
      <c r="A337" t="s">
        <v>211</v>
      </c>
      <c r="B337">
        <v>77</v>
      </c>
    </row>
  </sheetData>
  <pageMargins left="0.75" right="0.75" top="1" bottom="1" header="0.5" footer="0.5"/>
  <drawing r:id="rId36"/>
  <tableParts count="4">
    <tablePart r:id="rId37"/>
    <tablePart r:id="rId38"/>
    <tablePart r:id="rId39"/>
    <tablePart r:id="rId4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respose</vt:lpstr>
      <vt:lpstr>cleaned</vt:lpstr>
      <vt:lpstr>symbols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Dell</cp:lastModifiedBy>
  <dcterms:created xsi:type="dcterms:W3CDTF">2020-12-04T17:33:00Z</dcterms:created>
  <dcterms:modified xsi:type="dcterms:W3CDTF">2021-09-15T20:09:36Z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1033-11.2.0.10265</vt:lpwstr>
  </property>
  <property fmtid="{D5CDD505-2E9C-101B-9397-08002B2CF9AE}" pid="3" name="ICV">
    <vt:lpwstr>92394093C6D8495C934EB1673E0F0CB6</vt:lpwstr>
  </property>
</Properties>
</file>