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208" windowHeight="8192" windowWidth="16384" xWindow="0" yWindow="0"/>
  </bookViews>
  <sheets>
    <sheet name="STOCH_RSI" sheetId="1" state="visible" r:id="rId2"/>
    <sheet name="TRIX" sheetId="2" state="visible" r:id="rId3"/>
    <sheet name="UO" sheetId="3" state="visible" r:id="rId4"/>
    <sheet name="WILLIAM %R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<sst xmlns="http://schemas.openxmlformats.org/spreadsheetml/2006/main" count="56" uniqueCount="33">
  <si>
    <t>Date</t>
  </si>
  <si>
    <t>Open</t>
  </si>
  <si>
    <t>High</t>
  </si>
  <si>
    <t>Low</t>
  </si>
  <si>
    <t>Close</t>
  </si>
  <si>
    <t>Volume</t>
  </si>
  <si>
    <t>Adj Close</t>
  </si>
  <si>
    <t>PERIOD</t>
  </si>
  <si>
    <t>GAIN</t>
  </si>
  <si>
    <t>LOSS</t>
  </si>
  <si>
    <t>AVG. GAIN</t>
  </si>
  <si>
    <t>AVG. LOSS</t>
  </si>
  <si>
    <t>RS</t>
  </si>
  <si>
    <t>RSI</t>
  </si>
  <si>
    <t>HIGHEST RSI</t>
  </si>
  <si>
    <t>LOWEST RSI</t>
  </si>
  <si>
    <t>STOCK RSI</t>
  </si>
  <si>
    <t>SINGLE EMA</t>
  </si>
  <si>
    <t>DOUBLE EMA</t>
  </si>
  <si>
    <t>TRIPLE EMA</t>
  </si>
  <si>
    <t>TRIX</t>
  </si>
  <si>
    <t>AVERAGE_1</t>
  </si>
  <si>
    <t>BUYING PR.</t>
  </si>
  <si>
    <t>TRUE RANGE</t>
  </si>
  <si>
    <t>AVG-1</t>
  </si>
  <si>
    <t>AVG-2</t>
  </si>
  <si>
    <t>AVG-3</t>
  </si>
  <si>
    <t>UO</t>
  </si>
  <si>
    <t>AVERAGE_2</t>
  </si>
  <si>
    <t>AVERAGE_3</t>
  </si>
  <si>
    <t>HIGHEST HIGH</t>
  </si>
  <si>
    <t>LOWEST LOW</t>
  </si>
  <si>
    <t>%R</t>
  </si>
</sst>
</file>

<file path=xl/styles.xml><?xml version="1.0" encoding="utf-8"?>
<styleSheet xmlns="http://schemas.openxmlformats.org/spreadsheetml/2006/main">
  <numFmts count="3">
    <numFmt formatCode="GENERAL" numFmtId="164"/>
    <numFmt formatCode="DD/MM/YYYY" numFmtId="165"/>
    <numFmt formatCode="0.000%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G1" activeCellId="1" pane="topLeft" sqref="32:32 G1"/>
    </sheetView>
  </sheetViews>
  <cols>
    <col collapsed="false" hidden="false" max="1" min="1" style="1" width="13.6588235294118"/>
    <col collapsed="false" hidden="false" max="7" min="2" style="1" width="11.278431372549"/>
    <col collapsed="false" hidden="false" max="14" min="8" style="0" width="11.5764705882353"/>
    <col collapsed="false" hidden="false" max="15" min="15" style="0" width="13.1686274509804"/>
    <col collapsed="false" hidden="false" max="16" min="16" style="0" width="12.7450980392157"/>
    <col collapsed="false" hidden="false" max="1025" min="17" style="0" width="11.5764705882353"/>
  </cols>
  <sheetData>
    <row collapsed="false" customFormat="false" customHeight="true" hidden="false" ht="13.8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collapsed="false" customFormat="false" customHeight="true" hidden="false" ht="13.8" outlineLevel="0" r="2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0" t="n">
        <v>10</v>
      </c>
    </row>
    <row collapsed="false" customFormat="false" customHeight="true" hidden="false" ht="13.8" outlineLevel="0" r="3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I3" s="0" t="n">
        <f aca="false">IF(E3 - E2 &gt; 0, E3 - E2, 0)</f>
        <v>0</v>
      </c>
      <c r="J3" s="0" t="n">
        <f aca="false">IF(E3 - E2 &lt;= 0, E2 - E3, 0)</f>
        <v>1.44</v>
      </c>
      <c r="K3" s="0" t="e">
        <f aca="false">IF(ROW(A3) - 2 = $H$2, AVERAGE(I3:I3(I3,1-$H$2,0)), IF(ROW(A3) - 2 &gt; $H$2, ((K2 * ($H$2 - 1)) + I3)/$H$2, ""))</f>
        <v>#VALUE!</v>
      </c>
      <c r="L3" s="0" t="e">
        <f aca="false">IF(ROW(A3) - 2 = $H$2, AVERAGE(J3:J3(J3,1-$H$2,0)), IF(ROW(A3) - 2 &gt; $H$2, ((L2 * ($H$2 - 1)) + J3)/$H$2, ""))</f>
        <v>#VALUE!</v>
      </c>
      <c r="M3" s="0" t="e">
        <f aca="false">IF(L3&lt;&gt;"", K3 / L3,"")</f>
        <v>#VALUE!</v>
      </c>
      <c r="N3" s="0" t="e">
        <f aca="false">IF(M3&lt;&gt;"", 100 - (100 / (1 +M3)), "")</f>
        <v>#VALUE!</v>
      </c>
      <c r="O3" s="0" t="e">
        <f aca="false">IF(ROW(A3) - $H$2 - 1 &gt;= $H$2, MAX(N3:N3(N3, 1 - $H$2,0)), "")</f>
        <v>#VALUE!</v>
      </c>
      <c r="P3" s="0" t="e">
        <f aca="false">IF(ROW(A3) - $H$2 - 1 &gt;= $H$2, MIN(N3:N3(N3, 1 - $H$2,0)), "")</f>
        <v>#VALUE!</v>
      </c>
      <c r="Q3" s="0" t="e">
        <f aca="false">IF(P3&lt;&gt;"", ((N3 - P3) / (O3 - P3)) * 100, "")</f>
        <v>#VALUE!</v>
      </c>
    </row>
    <row collapsed="false" customFormat="false" customHeight="true" hidden="false" ht="13.8" outlineLevel="0" r="4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n">
        <f aca="false">IF(E4 - E3 &gt; 0, E4 - E3, 0)</f>
        <v>4.5</v>
      </c>
      <c r="J4" s="0" t="n">
        <f aca="false">IF(E4 - E3 &lt;= 0, E3 - E4, 0)</f>
        <v>0</v>
      </c>
      <c r="K4" s="0" t="e">
        <f aca="false">IF(ROW(A4) - 2 = $H$2, AVERAGE(I4:I4(I4,1-$H$2,0)), IF(ROW(A4) - 2 &gt; $H$2, ((K3 * ($H$2 - 1)) + I4)/$H$2, ""))</f>
        <v>#VALUE!</v>
      </c>
      <c r="L4" s="0" t="e">
        <f aca="false">IF(ROW(A4) - 2 = $H$2, AVERAGE(J4:J4(J4,1-$H$2,0)), IF(ROW(A4) - 2 &gt; $H$2, ((L3 * ($H$2 - 1)) + J4)/$H$2, ""))</f>
        <v>#VALUE!</v>
      </c>
      <c r="M4" s="0" t="e">
        <f aca="false">IF(L4&lt;&gt;"", K4 / L4,"")</f>
        <v>#VALUE!</v>
      </c>
      <c r="N4" s="0" t="e">
        <f aca="false">IF(M4&lt;&gt;"", 100 - (100 / (1 +M4)), "")</f>
        <v>#VALUE!</v>
      </c>
      <c r="O4" s="0" t="e">
        <f aca="false">IF(ROW(A4) - $H$2 - 1 &gt;= $H$2, MAX(N4:N4(N4, 1 - $H$2,0)), "")</f>
        <v>#VALUE!</v>
      </c>
      <c r="P4" s="0" t="e">
        <f aca="false">IF(ROW(A4) - $H$2 - 1 &gt;= $H$2, MIN(N4:N4(N4, 1 - $H$2,0)), "")</f>
        <v>#VALUE!</v>
      </c>
      <c r="Q4" s="0" t="e">
        <f aca="false">IF(P4&lt;&gt;"", ((N4 - P4) / (O4 - P4)) * 100, "")</f>
        <v>#VALUE!</v>
      </c>
    </row>
    <row collapsed="false" customFormat="false" customHeight="true" hidden="false" ht="13.8" outlineLevel="0" r="5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n">
        <f aca="false">IF(E5 - E4 &gt; 0, E5 - E4, 0)</f>
        <v>4.69</v>
      </c>
      <c r="J5" s="0" t="n">
        <f aca="false">IF(E5 - E4 &lt;= 0, E4 - E5, 0)</f>
        <v>0</v>
      </c>
      <c r="K5" s="0" t="e">
        <f aca="false">IF(ROW(A5) - 2 = $H$2, AVERAGE(I5:I5(I5,1-$H$2,0)), IF(ROW(A5) - 2 &gt; $H$2, ((K4 * ($H$2 - 1)) + I5)/$H$2, ""))</f>
        <v>#VALUE!</v>
      </c>
      <c r="L5" s="0" t="e">
        <f aca="false">IF(ROW(A5) - 2 = $H$2, AVERAGE(J5:J5(J5,1-$H$2,0)), IF(ROW(A5) - 2 &gt; $H$2, ((L4 * ($H$2 - 1)) + J5)/$H$2, ""))</f>
        <v>#VALUE!</v>
      </c>
      <c r="M5" s="0" t="e">
        <f aca="false">IF(L5&lt;&gt;"", K5 / L5,"")</f>
        <v>#VALUE!</v>
      </c>
      <c r="N5" s="0" t="e">
        <f aca="false">IF(M5&lt;&gt;"", 100 - (100 / (1 +M5)), "")</f>
        <v>#VALUE!</v>
      </c>
      <c r="O5" s="0" t="e">
        <f aca="false">IF(ROW(A5) - $H$2 - 1 &gt;= $H$2, MAX(N5:N5(N5, 1 - $H$2,0)), "")</f>
        <v>#VALUE!</v>
      </c>
      <c r="P5" s="0" t="e">
        <f aca="false">IF(ROW(A5) - $H$2 - 1 &gt;= $H$2, MIN(N5:N5(N5, 1 - $H$2,0)), "")</f>
        <v>#VALUE!</v>
      </c>
      <c r="Q5" s="0" t="e">
        <f aca="false">IF(P5&lt;&gt;"", ((N5 - P5) / (O5 - P5)) * 100, "")</f>
        <v>#VALUE!</v>
      </c>
    </row>
    <row collapsed="false" customFormat="false" customHeight="true" hidden="false" ht="13.8" outlineLevel="0" r="6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n">
        <f aca="false">IF(E6 - E5 &gt; 0, E6 - E5, 0)</f>
        <v>6.06</v>
      </c>
      <c r="J6" s="0" t="n">
        <f aca="false">IF(E6 - E5 &lt;= 0, E5 - E6, 0)</f>
        <v>0</v>
      </c>
      <c r="K6" s="0" t="e">
        <f aca="false">IF(ROW(A6) - 2 = $H$2, AVERAGE(I6:I6(I6,1-$H$2,0)), IF(ROW(A6) - 2 &gt; $H$2, ((K5 * ($H$2 - 1)) + I6)/$H$2, ""))</f>
        <v>#VALUE!</v>
      </c>
      <c r="L6" s="0" t="e">
        <f aca="false">IF(ROW(A6) - 2 = $H$2, AVERAGE(J6:J6(J6,1-$H$2,0)), IF(ROW(A6) - 2 &gt; $H$2, ((L5 * ($H$2 - 1)) + J6)/$H$2, ""))</f>
        <v>#VALUE!</v>
      </c>
      <c r="M6" s="0" t="e">
        <f aca="false">IF(L6&lt;&gt;"", K6 / L6,"")</f>
        <v>#VALUE!</v>
      </c>
      <c r="N6" s="0" t="e">
        <f aca="false">IF(M6&lt;&gt;"", 100 - (100 / (1 +M6)), "")</f>
        <v>#VALUE!</v>
      </c>
      <c r="O6" s="0" t="e">
        <f aca="false">IF(ROW(A6) - $H$2 - 1 &gt;= $H$2, MAX(N6:N6(N6, 1 - $H$2,0)), "")</f>
        <v>#VALUE!</v>
      </c>
      <c r="P6" s="0" t="e">
        <f aca="false">IF(ROW(A6) - $H$2 - 1 &gt;= $H$2, MIN(N6:N6(N6, 1 - $H$2,0)), "")</f>
        <v>#VALUE!</v>
      </c>
      <c r="Q6" s="0" t="e">
        <f aca="false">IF(P6&lt;&gt;"", ((N6 - P6) / (O6 - P6)) * 100, "")</f>
        <v>#VALUE!</v>
      </c>
    </row>
    <row collapsed="false" customFormat="false" customHeight="true" hidden="false" ht="13.8" outlineLevel="0" r="7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n">
        <f aca="false">IF(E7 - E6 &gt; 0, E7 - E6, 0)</f>
        <v>0.810000000000002</v>
      </c>
      <c r="J7" s="0" t="n">
        <f aca="false">IF(E7 - E6 &lt;= 0, E6 - E7, 0)</f>
        <v>0</v>
      </c>
      <c r="K7" s="0" t="e">
        <f aca="false">IF(ROW(A7) - 2 = $H$2, AVERAGE(I7:I7(I7,1-$H$2,0)), IF(ROW(A7) - 2 &gt; $H$2, ((K6 * ($H$2 - 1)) + I7)/$H$2, ""))</f>
        <v>#VALUE!</v>
      </c>
      <c r="L7" s="0" t="e">
        <f aca="false">IF(ROW(A7) - 2 = $H$2, AVERAGE(J7:J7(J7,1-$H$2,0)), IF(ROW(A7) - 2 &gt; $H$2, ((L6 * ($H$2 - 1)) + J7)/$H$2, ""))</f>
        <v>#VALUE!</v>
      </c>
      <c r="M7" s="0" t="e">
        <f aca="false">IF(L7&lt;&gt;"", K7 / L7,"")</f>
        <v>#VALUE!</v>
      </c>
      <c r="N7" s="0" t="e">
        <f aca="false">IF(M7&lt;&gt;"", 100 - (100 / (1 +M7)), "")</f>
        <v>#VALUE!</v>
      </c>
      <c r="O7" s="0" t="e">
        <f aca="false">IF(ROW(A7) - $H$2 - 1 &gt;= $H$2, MAX(N7:N7(N7, 1 - $H$2,0)), "")</f>
        <v>#VALUE!</v>
      </c>
      <c r="P7" s="0" t="e">
        <f aca="false">IF(ROW(A7) - $H$2 - 1 &gt;= $H$2, MIN(N7:N7(N7, 1 - $H$2,0)), "")</f>
        <v>#VALUE!</v>
      </c>
      <c r="Q7" s="0" t="e">
        <f aca="false">IF(P7&lt;&gt;"", ((N7 - P7) / (O7 - P7)) * 100, "")</f>
        <v>#VALUE!</v>
      </c>
    </row>
    <row collapsed="false" customFormat="false" customHeight="true" hidden="false" ht="13.8" outlineLevel="0" r="8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n">
        <f aca="false">IF(E8 - E7 &gt; 0, E8 - E7, 0)</f>
        <v>0</v>
      </c>
      <c r="J8" s="0" t="n">
        <f aca="false">IF(E8 - E7 &lt;= 0, E7 - E8, 0)</f>
        <v>2.25</v>
      </c>
      <c r="K8" s="0" t="e">
        <f aca="false">IF(ROW(A8) - 2 = $H$2, AVERAGE(I8:I8(I8,1-$H$2,0)), IF(ROW(A8) - 2 &gt; $H$2, ((K7 * ($H$2 - 1)) + I8)/$H$2, ""))</f>
        <v>#VALUE!</v>
      </c>
      <c r="L8" s="0" t="e">
        <f aca="false">IF(ROW(A8) - 2 = $H$2, AVERAGE(J8:J8(J8,1-$H$2,0)), IF(ROW(A8) - 2 &gt; $H$2, ((L7 * ($H$2 - 1)) + J8)/$H$2, ""))</f>
        <v>#VALUE!</v>
      </c>
      <c r="M8" s="0" t="e">
        <f aca="false">IF(L8&lt;&gt;"", K8 / L8,"")</f>
        <v>#VALUE!</v>
      </c>
      <c r="N8" s="0" t="e">
        <f aca="false">IF(M8&lt;&gt;"", 100 - (100 / (1 +M8)), "")</f>
        <v>#VALUE!</v>
      </c>
      <c r="O8" s="0" t="e">
        <f aca="false">IF(ROW(A8) - $H$2 - 1 &gt;= $H$2, MAX(N8:N8(N8, 1 - $H$2,0)), "")</f>
        <v>#VALUE!</v>
      </c>
      <c r="P8" s="0" t="e">
        <f aca="false">IF(ROW(A8) - $H$2 - 1 &gt;= $H$2, MIN(N8:N8(N8, 1 - $H$2,0)), "")</f>
        <v>#VALUE!</v>
      </c>
      <c r="Q8" s="0" t="e">
        <f aca="false">IF(P8&lt;&gt;"", ((N8 - P8) / (O8 - P8)) * 100, "")</f>
        <v>#VALUE!</v>
      </c>
    </row>
    <row collapsed="false" customFormat="false" customHeight="true" hidden="false" ht="13.8" outlineLevel="0" r="9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n">
        <f aca="false">IF(E9 - E8 &gt; 0, E9 - E8, 0)</f>
        <v>0.879999999999995</v>
      </c>
      <c r="J9" s="0" t="n">
        <f aca="false">IF(E9 - E8 &lt;= 0, E8 - E9, 0)</f>
        <v>0</v>
      </c>
      <c r="K9" s="0" t="e">
        <f aca="false">IF(ROW(A9) - 2 = $H$2, AVERAGE(I9:I9(I9,1-$H$2,0)), IF(ROW(A9) - 2 &gt; $H$2, ((K8 * ($H$2 - 1)) + I9)/$H$2, ""))</f>
        <v>#VALUE!</v>
      </c>
      <c r="L9" s="0" t="e">
        <f aca="false">IF(ROW(A9) - 2 = $H$2, AVERAGE(J9:J9(J9,1-$H$2,0)), IF(ROW(A9) - 2 &gt; $H$2, ((L8 * ($H$2 - 1)) + J9)/$H$2, ""))</f>
        <v>#VALUE!</v>
      </c>
      <c r="M9" s="0" t="e">
        <f aca="false">IF(L9&lt;&gt;"", K9 / L9,"")</f>
        <v>#VALUE!</v>
      </c>
      <c r="N9" s="0" t="e">
        <f aca="false">IF(M9&lt;&gt;"", 100 - (100 / (1 +M9)), "")</f>
        <v>#VALUE!</v>
      </c>
      <c r="O9" s="0" t="e">
        <f aca="false">IF(ROW(A9) - $H$2 - 1 &gt;= $H$2, MAX(N9:N9(N9, 1 - $H$2,0)), "")</f>
        <v>#VALUE!</v>
      </c>
      <c r="P9" s="0" t="e">
        <f aca="false">IF(ROW(A9) - $H$2 - 1 &gt;= $H$2, MIN(N9:N9(N9, 1 - $H$2,0)), "")</f>
        <v>#VALUE!</v>
      </c>
      <c r="Q9" s="0" t="e">
        <f aca="false">IF(P9&lt;&gt;"", ((N9 - P9) / (O9 - P9)) * 100, "")</f>
        <v>#VALUE!</v>
      </c>
    </row>
    <row collapsed="false" customFormat="false" customHeight="true" hidden="false" ht="13.8" outlineLevel="0" r="10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n">
        <f aca="false">IF(E10 - E9 &gt; 0, E10 - E9, 0)</f>
        <v>0</v>
      </c>
      <c r="J10" s="0" t="n">
        <f aca="false">IF(E10 - E9 &lt;= 0, E9 - E10, 0)</f>
        <v>4.75</v>
      </c>
      <c r="K10" s="0" t="e">
        <f aca="false">IF(ROW(A10) - 2 = $H$2, AVERAGE(I10:I10(I10,1-$H$2,0)), IF(ROW(A10) - 2 &gt; $H$2, ((K9 * ($H$2 - 1)) + I10)/$H$2, ""))</f>
        <v>#VALUE!</v>
      </c>
      <c r="L10" s="0" t="e">
        <f aca="false">IF(ROW(A10) - 2 = $H$2, AVERAGE(J10:J10(J10,1-$H$2,0)), IF(ROW(A10) - 2 &gt; $H$2, ((L9 * ($H$2 - 1)) + J10)/$H$2, ""))</f>
        <v>#VALUE!</v>
      </c>
      <c r="M10" s="0" t="e">
        <f aca="false">IF(L10&lt;&gt;"", K10 / L10,"")</f>
        <v>#VALUE!</v>
      </c>
      <c r="N10" s="0" t="e">
        <f aca="false">IF(M10&lt;&gt;"", 100 - (100 / (1 +M10)), "")</f>
        <v>#VALUE!</v>
      </c>
      <c r="O10" s="0" t="e">
        <f aca="false">IF(ROW(A10) - $H$2 - 1 &gt;= $H$2, MAX(N10:N10(N10, 1 - $H$2,0)), "")</f>
        <v>#VALUE!</v>
      </c>
      <c r="P10" s="0" t="e">
        <f aca="false">IF(ROW(A10) - $H$2 - 1 &gt;= $H$2, MIN(N10:N10(N10, 1 - $H$2,0)), "")</f>
        <v>#VALUE!</v>
      </c>
      <c r="Q10" s="0" t="e">
        <f aca="false">IF(P10&lt;&gt;"", ((N10 - P10) / (O10 - P10)) * 100, "")</f>
        <v>#VALUE!</v>
      </c>
    </row>
    <row collapsed="false" customFormat="false" customHeight="true" hidden="false" ht="13.8" outlineLevel="0" r="11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n">
        <f aca="false">IF(E11 - E10 &gt; 0, E11 - E10, 0)</f>
        <v>7.06</v>
      </c>
      <c r="J11" s="0" t="n">
        <f aca="false">IF(E11 - E10 &lt;= 0, E10 - E11, 0)</f>
        <v>0</v>
      </c>
      <c r="K11" s="0" t="e">
        <f aca="false">IF(ROW(A11) - 2 = $H$2, AVERAGE(I11:I11(I11,1-$H$2,0)), IF(ROW(A11) - 2 &gt; $H$2, ((K10 * ($H$2 - 1)) + I11)/$H$2, ""))</f>
        <v>#VALUE!</v>
      </c>
      <c r="L11" s="0" t="e">
        <f aca="false">IF(ROW(A11) - 2 = $H$2, AVERAGE(J11:J11(J11,1-$H$2,0)), IF(ROW(A11) - 2 &gt; $H$2, ((L10 * ($H$2 - 1)) + J11)/$H$2, ""))</f>
        <v>#VALUE!</v>
      </c>
      <c r="M11" s="0" t="e">
        <f aca="false">IF(L11&lt;&gt;"", K11 / L11,"")</f>
        <v>#VALUE!</v>
      </c>
      <c r="N11" s="0" t="e">
        <f aca="false">IF(M11&lt;&gt;"", 100 - (100 / (1 +M11)), "")</f>
        <v>#VALUE!</v>
      </c>
      <c r="O11" s="0" t="e">
        <f aca="false">IF(ROW(A11) - $H$2 - 1 &gt;= $H$2, MAX(N11:N11(N11, 1 - $H$2,0)), "")</f>
        <v>#VALUE!</v>
      </c>
      <c r="P11" s="0" t="e">
        <f aca="false">IF(ROW(A11) - $H$2 - 1 &gt;= $H$2, MIN(N11:N11(N11, 1 - $H$2,0)), "")</f>
        <v>#VALUE!</v>
      </c>
      <c r="Q11" s="0" t="e">
        <f aca="false">IF(P11&lt;&gt;"", ((N11 - P11) / (O11 - P11)) * 100, "")</f>
        <v>#VALUE!</v>
      </c>
    </row>
    <row collapsed="false" customFormat="false" customHeight="true" hidden="false" ht="13.8" outlineLevel="0" r="12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n">
        <f aca="false">IF(E12 - E11 &gt; 0, E12 - E11, 0)</f>
        <v>3.19</v>
      </c>
      <c r="J12" s="0" t="n">
        <f aca="false">IF(E12 - E11 &lt;= 0, E11 - E12, 0)</f>
        <v>0</v>
      </c>
      <c r="K12" s="0" t="e">
        <f aca="false">IF(ROW(A12) - 2 = $H$2, AVERAGE(I12:I12(I12,1-$H$2,0)), IF(ROW(A12) - 2 &gt; $H$2, ((K11 * ($H$2 - 1)) + I12)/$H$2, ""))</f>
        <v>#VALUE!</v>
      </c>
      <c r="L12" s="0" t="e">
        <f aca="false">IF(ROW(A12) - 2 = $H$2, AVERAGE(J12:J12(J12,1-$H$2,0)), IF(ROW(A12) - 2 &gt; $H$2, ((L11 * ($H$2 - 1)) + J12)/$H$2, ""))</f>
        <v>#VALUE!</v>
      </c>
      <c r="M12" s="0" t="e">
        <f aca="false">IF(L12&lt;&gt;"", K12 / L12,"")</f>
        <v>#VALUE!</v>
      </c>
      <c r="N12" s="0" t="e">
        <f aca="false">IF(M12&lt;&gt;"", 100 - (100 / (1 +M12)), "")</f>
        <v>#VALUE!</v>
      </c>
      <c r="O12" s="0" t="e">
        <f aca="false">IF(ROW(A12) - $H$2 - 1 &gt;= $H$2, MAX(N12:N12(N12, 1 - $H$2,0)), "")</f>
        <v>#VALUE!</v>
      </c>
      <c r="P12" s="0" t="e">
        <f aca="false">IF(ROW(A12) - $H$2 - 1 &gt;= $H$2, MIN(N12:N12(N12, 1 - $H$2,0)), "")</f>
        <v>#VALUE!</v>
      </c>
      <c r="Q12" s="0" t="e">
        <f aca="false">IF(P12&lt;&gt;"", ((N12 - P12) / (O12 - P12)) * 100, "")</f>
        <v>#VALUE!</v>
      </c>
    </row>
    <row collapsed="false" customFormat="false" customHeight="true" hidden="false" ht="13.8" outlineLevel="0" r="13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n">
        <f aca="false">IF(E13 - E12 &gt; 0, E13 - E12, 0)</f>
        <v>0</v>
      </c>
      <c r="J13" s="0" t="n">
        <f aca="false">IF(E13 - E12 &lt;= 0, E12 - E13, 0)</f>
        <v>4.88</v>
      </c>
      <c r="K13" s="0" t="e">
        <f aca="false">IF(ROW(A13) - 2 = $H$2, AVERAGE(I13:I13(I13,1-$H$2,0)), IF(ROW(A13) - 2 &gt; $H$2, ((K12 * ($H$2 - 1)) + I13)/$H$2, ""))</f>
        <v>#VALUE!</v>
      </c>
      <c r="L13" s="0" t="e">
        <f aca="false">IF(ROW(A13) - 2 = $H$2, AVERAGE(J13:J13(J13,1-$H$2,0)), IF(ROW(A13) - 2 &gt; $H$2, ((L12 * ($H$2 - 1)) + J13)/$H$2, ""))</f>
        <v>#VALUE!</v>
      </c>
      <c r="M13" s="0" t="e">
        <f aca="false">IF(L13&lt;&gt;"", K13 / L13,"")</f>
        <v>#VALUE!</v>
      </c>
      <c r="N13" s="0" t="e">
        <f aca="false">IF(M13&lt;&gt;"", 100 - (100 / (1 +M13)), "")</f>
        <v>#VALUE!</v>
      </c>
      <c r="O13" s="0" t="e">
        <f aca="false">IF(ROW(A13) - $H$2 - 1 &gt;= $H$2, MAX(N13:N13(N13, 1 - $H$2,0)), "")</f>
        <v>#VALUE!</v>
      </c>
      <c r="P13" s="0" t="e">
        <f aca="false">IF(ROW(A13) - $H$2 - 1 &gt;= $H$2, MIN(N13:N13(N13, 1 - $H$2,0)), "")</f>
        <v>#VALUE!</v>
      </c>
      <c r="Q13" s="0" t="e">
        <f aca="false">IF(P13&lt;&gt;"", ((N13 - P13) / (O13 - P13)) * 100, "")</f>
        <v>#VALUE!</v>
      </c>
    </row>
    <row collapsed="false" customFormat="false" customHeight="true" hidden="false" ht="13.8" outlineLevel="0" r="14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n">
        <f aca="false">IF(E14 - E13 &gt; 0, E14 - E13, 0)</f>
        <v>0.75</v>
      </c>
      <c r="J14" s="0" t="n">
        <f aca="false">IF(E14 - E13 &lt;= 0, E13 - E14, 0)</f>
        <v>0</v>
      </c>
      <c r="K14" s="0" t="e">
        <f aca="false">IF(ROW(A14) - 2 = $H$2, AVERAGE(I14:I14(I14,1-$H$2,0)), IF(ROW(A14) - 2 &gt; $H$2, ((K13 * ($H$2 - 1)) + I14)/$H$2, ""))</f>
        <v>#VALUE!</v>
      </c>
      <c r="L14" s="0" t="e">
        <f aca="false">IF(ROW(A14) - 2 = $H$2, AVERAGE(J14:J14(J14,1-$H$2,0)), IF(ROW(A14) - 2 &gt; $H$2, ((L13 * ($H$2 - 1)) + J14)/$H$2, ""))</f>
        <v>#VALUE!</v>
      </c>
      <c r="M14" s="0" t="e">
        <f aca="false">IF(L14&lt;&gt;"", K14 / L14,"")</f>
        <v>#VALUE!</v>
      </c>
      <c r="N14" s="0" t="e">
        <f aca="false">IF(M14&lt;&gt;"", 100 - (100 / (1 +M14)), "")</f>
        <v>#VALUE!</v>
      </c>
      <c r="O14" s="0" t="e">
        <f aca="false">IF(ROW(A14) - $H$2 - 1 &gt;= $H$2, MAX(N14:N14(N14, 1 - $H$2,0)), "")</f>
        <v>#VALUE!</v>
      </c>
      <c r="P14" s="0" t="e">
        <f aca="false">IF(ROW(A14) - $H$2 - 1 &gt;= $H$2, MIN(N14:N14(N14, 1 - $H$2,0)), "")</f>
        <v>#VALUE!</v>
      </c>
      <c r="Q14" s="0" t="e">
        <f aca="false">IF(P14&lt;&gt;"", ((N14 - P14) / (O14 - P14)) * 100, "")</f>
        <v>#VALUE!</v>
      </c>
    </row>
    <row collapsed="false" customFormat="false" customHeight="true" hidden="false" ht="13.8" outlineLevel="0" r="15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n">
        <f aca="false">IF(E15 - E14 &gt; 0, E15 - E14, 0)</f>
        <v>0</v>
      </c>
      <c r="J15" s="0" t="n">
        <f aca="false">IF(E15 - E14 &lt;= 0, E14 - E15, 0)</f>
        <v>3.62</v>
      </c>
      <c r="K15" s="0" t="e">
        <f aca="false">IF(ROW(A15) - 2 = $H$2, AVERAGE(I15:I15(I15,1-$H$2,0)), IF(ROW(A15) - 2 &gt; $H$2, ((K14 * ($H$2 - 1)) + I15)/$H$2, ""))</f>
        <v>#VALUE!</v>
      </c>
      <c r="L15" s="0" t="e">
        <f aca="false">IF(ROW(A15) - 2 = $H$2, AVERAGE(J15:J15(J15,1-$H$2,0)), IF(ROW(A15) - 2 &gt; $H$2, ((L14 * ($H$2 - 1)) + J15)/$H$2, ""))</f>
        <v>#VALUE!</v>
      </c>
      <c r="M15" s="0" t="e">
        <f aca="false">IF(L15&lt;&gt;"", K15 / L15,"")</f>
        <v>#VALUE!</v>
      </c>
      <c r="N15" s="0" t="e">
        <f aca="false">IF(M15&lt;&gt;"", 100 - (100 / (1 +M15)), "")</f>
        <v>#VALUE!</v>
      </c>
      <c r="O15" s="0" t="e">
        <f aca="false">IF(ROW(A15) - $H$2 - 1 &gt;= $H$2, MAX(N15:N15(N15, 1 - $H$2,0)), "")</f>
        <v>#VALUE!</v>
      </c>
      <c r="P15" s="0" t="e">
        <f aca="false">IF(ROW(A15) - $H$2 - 1 &gt;= $H$2, MIN(N15:N15(N15, 1 - $H$2,0)), "")</f>
        <v>#VALUE!</v>
      </c>
      <c r="Q15" s="0" t="e">
        <f aca="false">IF(P15&lt;&gt;"", ((N15 - P15) / (O15 - P15)) * 100, "")</f>
        <v>#VALUE!</v>
      </c>
    </row>
    <row collapsed="false" customFormat="false" customHeight="true" hidden="false" ht="13.8" outlineLevel="0" r="16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n">
        <f aca="false">IF(E16 - E15 &gt; 0, E16 - E15, 0)</f>
        <v>2.56</v>
      </c>
      <c r="J16" s="0" t="n">
        <f aca="false">IF(E16 - E15 &lt;= 0, E15 - E16, 0)</f>
        <v>0</v>
      </c>
      <c r="K16" s="0" t="e">
        <f aca="false">IF(ROW(A16) - 2 = $H$2, AVERAGE(I16:I16(I16,1-$H$2,0)), IF(ROW(A16) - 2 &gt; $H$2, ((K15 * ($H$2 - 1)) + I16)/$H$2, ""))</f>
        <v>#VALUE!</v>
      </c>
      <c r="L16" s="0" t="e">
        <f aca="false">IF(ROW(A16) - 2 = $H$2, AVERAGE(J16:J16(J16,1-$H$2,0)), IF(ROW(A16) - 2 &gt; $H$2, ((L15 * ($H$2 - 1)) + J16)/$H$2, ""))</f>
        <v>#VALUE!</v>
      </c>
      <c r="M16" s="0" t="e">
        <f aca="false">IF(L16&lt;&gt;"", K16 / L16,"")</f>
        <v>#VALUE!</v>
      </c>
      <c r="N16" s="0" t="e">
        <f aca="false">IF(M16&lt;&gt;"", 100 - (100 / (1 +M16)), "")</f>
        <v>#VALUE!</v>
      </c>
      <c r="O16" s="0" t="e">
        <f aca="false">IF(ROW(A16) - $H$2 - 1 &gt;= $H$2, MAX(N16:N16(N16, 1 - $H$2,0)), "")</f>
        <v>#VALUE!</v>
      </c>
      <c r="P16" s="0" t="e">
        <f aca="false">IF(ROW(A16) - $H$2 - 1 &gt;= $H$2, MIN(N16:N16(N16, 1 - $H$2,0)), "")</f>
        <v>#VALUE!</v>
      </c>
      <c r="Q16" s="0" t="e">
        <f aca="false">IF(P16&lt;&gt;"", ((N16 - P16) / (O16 - P16)) * 100, "")</f>
        <v>#VALUE!</v>
      </c>
    </row>
    <row collapsed="false" customFormat="false" customHeight="true" hidden="false" ht="13.8" outlineLevel="0" r="17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n">
        <f aca="false">IF(E17 - E16 &gt; 0, E17 - E16, 0)</f>
        <v>2.44</v>
      </c>
      <c r="J17" s="0" t="n">
        <f aca="false">IF(E17 - E16 &lt;= 0, E16 - E17, 0)</f>
        <v>0</v>
      </c>
      <c r="K17" s="0" t="e">
        <f aca="false">IF(ROW(A17) - 2 = $H$2, AVERAGE(I17:I17(I17,1-$H$2,0)), IF(ROW(A17) - 2 &gt; $H$2, ((K16 * ($H$2 - 1)) + I17)/$H$2, ""))</f>
        <v>#VALUE!</v>
      </c>
      <c r="L17" s="0" t="e">
        <f aca="false">IF(ROW(A17) - 2 = $H$2, AVERAGE(J17:J17(J17,1-$H$2,0)), IF(ROW(A17) - 2 &gt; $H$2, ((L16 * ($H$2 - 1)) + J17)/$H$2, ""))</f>
        <v>#VALUE!</v>
      </c>
      <c r="M17" s="0" t="e">
        <f aca="false">IF(L17&lt;&gt;"", K17 / L17,"")</f>
        <v>#VALUE!</v>
      </c>
      <c r="N17" s="0" t="e">
        <f aca="false">IF(M17&lt;&gt;"", 100 - (100 / (1 +M17)), "")</f>
        <v>#VALUE!</v>
      </c>
      <c r="O17" s="0" t="e">
        <f aca="false">IF(ROW(A17) - $H$2 - 1 &gt;= $H$2, MAX(N17:N17(N17, 1 - $H$2,0)), "")</f>
        <v>#VALUE!</v>
      </c>
      <c r="P17" s="0" t="e">
        <f aca="false">IF(ROW(A17) - $H$2 - 1 &gt;= $H$2, MIN(N17:N17(N17, 1 - $H$2,0)), "")</f>
        <v>#VALUE!</v>
      </c>
      <c r="Q17" s="0" t="e">
        <f aca="false">IF(P17&lt;&gt;"", ((N17 - P17) / (O17 - P17)) * 100, "")</f>
        <v>#VALUE!</v>
      </c>
    </row>
    <row collapsed="false" customFormat="false" customHeight="true" hidden="false" ht="13.8" outlineLevel="0" r="18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n">
        <f aca="false">IF(E18 - E17 &gt; 0, E18 - E17, 0)</f>
        <v>0</v>
      </c>
      <c r="J18" s="0" t="n">
        <f aca="false">IF(E18 - E17 &lt;= 0, E17 - E18, 0)</f>
        <v>1.05</v>
      </c>
      <c r="K18" s="0" t="e">
        <f aca="false">IF(ROW(A18) - 2 = $H$2, AVERAGE(I18:I18(I18,1-$H$2,0)), IF(ROW(A18) - 2 &gt; $H$2, ((K17 * ($H$2 - 1)) + I18)/$H$2, ""))</f>
        <v>#VALUE!</v>
      </c>
      <c r="L18" s="0" t="e">
        <f aca="false">IF(ROW(A18) - 2 = $H$2, AVERAGE(J18:J18(J18,1-$H$2,0)), IF(ROW(A18) - 2 &gt; $H$2, ((L17 * ($H$2 - 1)) + J18)/$H$2, ""))</f>
        <v>#VALUE!</v>
      </c>
      <c r="M18" s="0" t="e">
        <f aca="false">IF(L18&lt;&gt;"", K18 / L18,"")</f>
        <v>#VALUE!</v>
      </c>
      <c r="N18" s="0" t="e">
        <f aca="false">IF(M18&lt;&gt;"", 100 - (100 / (1 +M18)), "")</f>
        <v>#VALUE!</v>
      </c>
      <c r="O18" s="0" t="e">
        <f aca="false">IF(ROW(A18) - $H$2 - 1 &gt;= $H$2, MAX(N18:N18(N18, 1 - $H$2,0)), "")</f>
        <v>#VALUE!</v>
      </c>
      <c r="P18" s="0" t="e">
        <f aca="false">IF(ROW(A18) - $H$2 - 1 &gt;= $H$2, MIN(N18:N18(N18, 1 - $H$2,0)), "")</f>
        <v>#VALUE!</v>
      </c>
      <c r="Q18" s="0" t="e">
        <f aca="false">IF(P18&lt;&gt;"", ((N18 - P18) / (O18 - P18)) * 100, "")</f>
        <v>#VALUE!</v>
      </c>
    </row>
    <row collapsed="false" customFormat="false" customHeight="true" hidden="false" ht="13.8" outlineLevel="0" r="19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n">
        <f aca="false">IF(E19 - E18 &gt; 0, E19 - E18, 0)</f>
        <v>0</v>
      </c>
      <c r="J19" s="0" t="n">
        <f aca="false">IF(E19 - E18 &lt;= 0, E18 - E19, 0)</f>
        <v>4.83</v>
      </c>
      <c r="K19" s="0" t="e">
        <f aca="false">IF(ROW(A19) - 2 = $H$2, AVERAGE(I19:I19(I19,1-$H$2,0)), IF(ROW(A19) - 2 &gt; $H$2, ((K18 * ($H$2 - 1)) + I19)/$H$2, ""))</f>
        <v>#VALUE!</v>
      </c>
      <c r="L19" s="0" t="e">
        <f aca="false">IF(ROW(A19) - 2 = $H$2, AVERAGE(J19:J19(J19,1-$H$2,0)), IF(ROW(A19) - 2 &gt; $H$2, ((L18 * ($H$2 - 1)) + J19)/$H$2, ""))</f>
        <v>#VALUE!</v>
      </c>
      <c r="M19" s="0" t="e">
        <f aca="false">IF(L19&lt;&gt;"", K19 / L19,"")</f>
        <v>#VALUE!</v>
      </c>
      <c r="N19" s="0" t="e">
        <f aca="false">IF(M19&lt;&gt;"", 100 - (100 / (1 +M19)), "")</f>
        <v>#VALUE!</v>
      </c>
      <c r="O19" s="0" t="e">
        <f aca="false">IF(ROW(A19) - $H$2 - 1 &gt;= $H$2, MAX(N19:N19(N19, 1 - $H$2,0)), "")</f>
        <v>#VALUE!</v>
      </c>
      <c r="P19" s="0" t="e">
        <f aca="false">IF(ROW(A19) - $H$2 - 1 &gt;= $H$2, MIN(N19:N19(N19, 1 - $H$2,0)), "")</f>
        <v>#VALUE!</v>
      </c>
      <c r="Q19" s="0" t="e">
        <f aca="false">IF(P19&lt;&gt;"", ((N19 - P19) / (O19 - P19)) * 100, "")</f>
        <v>#VALUE!</v>
      </c>
    </row>
    <row collapsed="false" customFormat="false" customHeight="true" hidden="false" ht="13.8" outlineLevel="0" r="20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n">
        <f aca="false">IF(E20 - E19 &gt; 0, E20 - E19, 0)</f>
        <v>2.88</v>
      </c>
      <c r="J20" s="0" t="n">
        <f aca="false">IF(E20 - E19 &lt;= 0, E19 - E20, 0)</f>
        <v>0</v>
      </c>
      <c r="K20" s="0" t="e">
        <f aca="false">IF(ROW(A20) - 2 = $H$2, AVERAGE(I20:I20(I20,1-$H$2,0)), IF(ROW(A20) - 2 &gt; $H$2, ((K19 * ($H$2 - 1)) + I20)/$H$2, ""))</f>
        <v>#VALUE!</v>
      </c>
      <c r="L20" s="0" t="e">
        <f aca="false">IF(ROW(A20) - 2 = $H$2, AVERAGE(J20:J20(J20,1-$H$2,0)), IF(ROW(A20) - 2 &gt; $H$2, ((L19 * ($H$2 - 1)) + J20)/$H$2, ""))</f>
        <v>#VALUE!</v>
      </c>
      <c r="M20" s="0" t="e">
        <f aca="false">IF(L20&lt;&gt;"", K20 / L20,"")</f>
        <v>#VALUE!</v>
      </c>
      <c r="N20" s="0" t="e">
        <f aca="false">IF(M20&lt;&gt;"", 100 - (100 / (1 +M20)), "")</f>
        <v>#VALUE!</v>
      </c>
      <c r="O20" s="0" t="e">
        <f aca="false">IF(ROW(A20) - $H$2 - 1 &gt;= $H$2, MAX(N20:N20(N20, 1 - $H$2,0)), "")</f>
        <v>#VALUE!</v>
      </c>
      <c r="P20" s="0" t="e">
        <f aca="false">IF(ROW(A20) - $H$2 - 1 &gt;= $H$2, MIN(N20:N20(N20, 1 - $H$2,0)), "")</f>
        <v>#VALUE!</v>
      </c>
      <c r="Q20" s="0" t="e">
        <f aca="false">IF(P20&lt;&gt;"", ((N20 - P20) / (O20 - P20)) * 100, "")</f>
        <v>#VALUE!</v>
      </c>
    </row>
    <row collapsed="false" customFormat="false" customHeight="true" hidden="false" ht="13.8" outlineLevel="0" r="21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false">IF(E21 - E20 &gt; 0, E21 - E20, 0)</f>
        <v>1.37</v>
      </c>
      <c r="J21" s="0" t="n">
        <f aca="false">IF(E21 - E20 &lt;= 0, E20 - E21, 0)</f>
        <v>0</v>
      </c>
      <c r="K21" s="0" t="e">
        <f aca="false">IF(ROW(A21) - 2 = $H$2, AVERAGE(I21:I21(I21,1-$H$2,0)), IF(ROW(A21) - 2 &gt; $H$2, ((K20 * ($H$2 - 1)) + I21)/$H$2, ""))</f>
        <v>#VALUE!</v>
      </c>
      <c r="L21" s="0" t="e">
        <f aca="false">IF(ROW(A21) - 2 = $H$2, AVERAGE(J21:J21(J21,1-$H$2,0)), IF(ROW(A21) - 2 &gt; $H$2, ((L20 * ($H$2 - 1)) + J21)/$H$2, ""))</f>
        <v>#VALUE!</v>
      </c>
      <c r="M21" s="0" t="e">
        <f aca="false">IF(L21&lt;&gt;"", K21 / L21,"")</f>
        <v>#VALUE!</v>
      </c>
      <c r="N21" s="0" t="e">
        <f aca="false">IF(M21&lt;&gt;"", 100 - (100 / (1 +M21)), "")</f>
        <v>#VALUE!</v>
      </c>
      <c r="O21" s="0" t="e">
        <f aca="false">IF(ROW(A21) - $H$2 - 1 &gt;= $H$2, MAX(N21:N21(N21, 1 - $H$2,0)), "")</f>
        <v>#VALUE!</v>
      </c>
      <c r="P21" s="0" t="e">
        <f aca="false">IF(ROW(A21) - $H$2 - 1 &gt;= $H$2, MIN(N21:N21(N21, 1 - $H$2,0)), "")</f>
        <v>#VALUE!</v>
      </c>
      <c r="Q21" s="0" t="e">
        <f aca="false">IF(P21&lt;&gt;"", ((N21 - P21) / (O21 - P21)) * 100, "")</f>
        <v>#VALUE!</v>
      </c>
    </row>
    <row collapsed="false" customFormat="false" customHeight="true" hidden="false" ht="13.8" outlineLevel="0" r="22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false">IF(E22 - E21 &gt; 0, E22 - E21, 0)</f>
        <v>15.69</v>
      </c>
      <c r="J22" s="0" t="n">
        <f aca="false">IF(E22 - E21 &lt;= 0, E21 - E22, 0)</f>
        <v>0</v>
      </c>
      <c r="K22" s="0" t="e">
        <f aca="false">IF(ROW(A22) - 2 = $H$2, AVERAGE(I22:I22(I22,1-$H$2,0)), IF(ROW(A22) - 2 &gt; $H$2, ((K21 * ($H$2 - 1)) + I22)/$H$2, ""))</f>
        <v>#VALUE!</v>
      </c>
      <c r="L22" s="0" t="e">
        <f aca="false">IF(ROW(A22) - 2 = $H$2, AVERAGE(J22:J22(J22,1-$H$2,0)), IF(ROW(A22) - 2 &gt; $H$2, ((L21 * ($H$2 - 1)) + J22)/$H$2, ""))</f>
        <v>#VALUE!</v>
      </c>
      <c r="M22" s="0" t="e">
        <f aca="false">IF(L22&lt;&gt;"", K22 / L22,"")</f>
        <v>#VALUE!</v>
      </c>
      <c r="N22" s="0" t="e">
        <f aca="false">IF(M22&lt;&gt;"", 100 - (100 / (1 +M22)), "")</f>
        <v>#VALUE!</v>
      </c>
      <c r="O22" s="0" t="e">
        <f aca="false">IF(ROW(A22) - $H$2 - 1 &gt;= $H$2, MAX(N22:N22(N22, 1 - $H$2,0)), "")</f>
        <v>#VALUE!</v>
      </c>
      <c r="P22" s="0" t="e">
        <f aca="false">IF(ROW(A22) - $H$2 - 1 &gt;= $H$2, MIN(N22:N22(N22, 1 - $H$2,0)), "")</f>
        <v>#VALUE!</v>
      </c>
      <c r="Q22" s="0" t="e">
        <f aca="false">IF(P22&lt;&gt;"", ((N22 - P22) / (O22 - P22)) * 100, "")</f>
        <v>#VALUE!</v>
      </c>
    </row>
    <row collapsed="false" customFormat="false" customHeight="true" hidden="false" ht="13.8" outlineLevel="0" r="23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false">IF(E23 - E22 &gt; 0, E23 - E22, 0)</f>
        <v>0</v>
      </c>
      <c r="J23" s="0" t="n">
        <f aca="false">IF(E23 - E22 &lt;= 0, E22 - E23, 0)</f>
        <v>8.31</v>
      </c>
      <c r="K23" s="0" t="e">
        <f aca="false">IF(ROW(A23) - 2 = $H$2, AVERAGE(I23:I23(I23,1-$H$2,0)), IF(ROW(A23) - 2 &gt; $H$2, ((K22 * ($H$2 - 1)) + I23)/$H$2, ""))</f>
        <v>#VALUE!</v>
      </c>
      <c r="L23" s="0" t="e">
        <f aca="false">IF(ROW(A23) - 2 = $H$2, AVERAGE(J23:J23(J23,1-$H$2,0)), IF(ROW(A23) - 2 &gt; $H$2, ((L22 * ($H$2 - 1)) + J23)/$H$2, ""))</f>
        <v>#VALUE!</v>
      </c>
      <c r="M23" s="0" t="e">
        <f aca="false">IF(L23&lt;&gt;"", K23 / L23,"")</f>
        <v>#VALUE!</v>
      </c>
      <c r="N23" s="0" t="e">
        <f aca="false">IF(M23&lt;&gt;"", 100 - (100 / (1 +M23)), "")</f>
        <v>#VALUE!</v>
      </c>
      <c r="O23" s="0" t="e">
        <f aca="false">IF(ROW(A23) - $H$2 - 1 &gt;= $H$2, MAX(N23:N23(N23, 1 - $H$2,0)), "")</f>
        <v>#VALUE!</v>
      </c>
      <c r="P23" s="0" t="e">
        <f aca="false">IF(ROW(A23) - $H$2 - 1 &gt;= $H$2, MIN(N23:N23(N23, 1 - $H$2,0)), "")</f>
        <v>#VALUE!</v>
      </c>
      <c r="Q23" s="0" t="e">
        <f aca="false">IF(P23&lt;&gt;"", ((N23 - P23) / (O23 - P23)) * 100, "")</f>
        <v>#VALUE!</v>
      </c>
    </row>
    <row collapsed="false" customFormat="false" customHeight="true" hidden="false" ht="13.8" outlineLevel="0" r="24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false">IF(E24 - E23 &gt; 0, E24 - E23, 0)</f>
        <v>6</v>
      </c>
      <c r="J24" s="0" t="n">
        <f aca="false">IF(E24 - E23 &lt;= 0, E23 - E24, 0)</f>
        <v>0</v>
      </c>
      <c r="K24" s="0" t="e">
        <f aca="false">IF(ROW(A24) - 2 = $H$2, AVERAGE(I24:I24(I24,1-$H$2,0)), IF(ROW(A24) - 2 &gt; $H$2, ((K23 * ($H$2 - 1)) + I24)/$H$2, ""))</f>
        <v>#VALUE!</v>
      </c>
      <c r="L24" s="0" t="e">
        <f aca="false">IF(ROW(A24) - 2 = $H$2, AVERAGE(J24:J24(J24,1-$H$2,0)), IF(ROW(A24) - 2 &gt; $H$2, ((L23 * ($H$2 - 1)) + J24)/$H$2, ""))</f>
        <v>#VALUE!</v>
      </c>
      <c r="M24" s="0" t="e">
        <f aca="false">IF(L24&lt;&gt;"", K24 / L24,"")</f>
        <v>#VALUE!</v>
      </c>
      <c r="N24" s="0" t="e">
        <f aca="false">IF(M24&lt;&gt;"", 100 - (100 / (1 +M24)), "")</f>
        <v>#VALUE!</v>
      </c>
      <c r="O24" s="0" t="e">
        <f aca="false">IF(ROW(A24) - $H$2 - 1 &gt;= $H$2, MAX(N24:N24(N24, 1 - $H$2,0)), "")</f>
        <v>#VALUE!</v>
      </c>
      <c r="P24" s="0" t="e">
        <f aca="false">IF(ROW(A24) - $H$2 - 1 &gt;= $H$2, MIN(N24:N24(N24, 1 - $H$2,0)), "")</f>
        <v>#VALUE!</v>
      </c>
      <c r="Q24" s="0" t="e">
        <f aca="false">IF(P24&lt;&gt;"", ((N24 - P24) / (O24 - P24)) * 100, "")</f>
        <v>#VALUE!</v>
      </c>
    </row>
    <row collapsed="false" customFormat="false" customHeight="true" hidden="false" ht="13.8" outlineLevel="0" r="25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false">IF(E25 - E24 &gt; 0, E25 - E24, 0)</f>
        <v>0</v>
      </c>
      <c r="J25" s="0" t="n">
        <f aca="false">IF(E25 - E24 &lt;= 0, E24 - E25, 0)</f>
        <v>2.31</v>
      </c>
      <c r="K25" s="0" t="e">
        <f aca="false">IF(ROW(A25) - 2 = $H$2, AVERAGE(I25:I25(I25,1-$H$2,0)), IF(ROW(A25) - 2 &gt; $H$2, ((K24 * ($H$2 - 1)) + I25)/$H$2, ""))</f>
        <v>#VALUE!</v>
      </c>
      <c r="L25" s="0" t="e">
        <f aca="false">IF(ROW(A25) - 2 = $H$2, AVERAGE(J25:J25(J25,1-$H$2,0)), IF(ROW(A25) - 2 &gt; $H$2, ((L24 * ($H$2 - 1)) + J25)/$H$2, ""))</f>
        <v>#VALUE!</v>
      </c>
      <c r="M25" s="0" t="e">
        <f aca="false">IF(L25&lt;&gt;"", K25 / L25,"")</f>
        <v>#VALUE!</v>
      </c>
      <c r="N25" s="0" t="e">
        <f aca="false">IF(M25&lt;&gt;"", 100 - (100 / (1 +M25)), "")</f>
        <v>#VALUE!</v>
      </c>
      <c r="O25" s="0" t="e">
        <f aca="false">IF(ROW(A25) - $H$2 - 1 &gt;= $H$2, MAX(N25:N25(N25, 1 - $H$2,0)), "")</f>
        <v>#VALUE!</v>
      </c>
      <c r="P25" s="0" t="e">
        <f aca="false">IF(ROW(A25) - $H$2 - 1 &gt;= $H$2, MIN(N25:N25(N25, 1 - $H$2,0)), "")</f>
        <v>#VALUE!</v>
      </c>
      <c r="Q25" s="0" t="e">
        <f aca="false">IF(P25&lt;&gt;"", ((N25 - P25) / (O25 - P25)) * 100, "")</f>
        <v>#VALUE!</v>
      </c>
    </row>
    <row collapsed="false" customFormat="false" customHeight="true" hidden="false" ht="13.8" outlineLevel="0" r="26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false">IF(E26 - E25 &gt; 0, E26 - E25, 0)</f>
        <v>0</v>
      </c>
      <c r="J26" s="0" t="n">
        <f aca="false">IF(E26 - E25 &lt;= 0, E25 - E26, 0)</f>
        <v>2.81999999999999</v>
      </c>
      <c r="K26" s="0" t="e">
        <f aca="false">IF(ROW(A26) - 2 = $H$2, AVERAGE(I26:I26(I26,1-$H$2,0)), IF(ROW(A26) - 2 &gt; $H$2, ((K25 * ($H$2 - 1)) + I26)/$H$2, ""))</f>
        <v>#VALUE!</v>
      </c>
      <c r="L26" s="0" t="e">
        <f aca="false">IF(ROW(A26) - 2 = $H$2, AVERAGE(J26:J26(J26,1-$H$2,0)), IF(ROW(A26) - 2 &gt; $H$2, ((L25 * ($H$2 - 1)) + J26)/$H$2, ""))</f>
        <v>#VALUE!</v>
      </c>
      <c r="M26" s="0" t="e">
        <f aca="false">IF(L26&lt;&gt;"", K26 / L26,"")</f>
        <v>#VALUE!</v>
      </c>
      <c r="N26" s="0" t="e">
        <f aca="false">IF(M26&lt;&gt;"", 100 - (100 / (1 +M26)), "")</f>
        <v>#VALUE!</v>
      </c>
      <c r="O26" s="0" t="e">
        <f aca="false">IF(ROW(A26) - $H$2 - 1 &gt;= $H$2, MAX(N26:N26(N26, 1 - $H$2,0)), "")</f>
        <v>#VALUE!</v>
      </c>
      <c r="P26" s="0" t="e">
        <f aca="false">IF(ROW(A26) - $H$2 - 1 &gt;= $H$2, MIN(N26:N26(N26, 1 - $H$2,0)), "")</f>
        <v>#VALUE!</v>
      </c>
      <c r="Q26" s="0" t="e">
        <f aca="false">IF(P26&lt;&gt;"", ((N26 - P26) / (O26 - P26)) * 100, "")</f>
        <v>#VALUE!</v>
      </c>
    </row>
    <row collapsed="false" customFormat="false" customHeight="true" hidden="false" ht="13.8" outlineLevel="0" r="27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false">IF(E27 - E26 &gt; 0, E27 - E26, 0)</f>
        <v>0</v>
      </c>
      <c r="J27" s="0" t="n">
        <f aca="false">IF(E27 - E26 &lt;= 0, E26 - E27, 0)</f>
        <v>0.870000000000005</v>
      </c>
      <c r="K27" s="0" t="e">
        <f aca="false">IF(ROW(A27) - 2 = $H$2, AVERAGE(I27:I27(I27,1-$H$2,0)), IF(ROW(A27) - 2 &gt; $H$2, ((K26 * ($H$2 - 1)) + I27)/$H$2, ""))</f>
        <v>#VALUE!</v>
      </c>
      <c r="L27" s="0" t="e">
        <f aca="false">IF(ROW(A27) - 2 = $H$2, AVERAGE(J27:J27(J27,1-$H$2,0)), IF(ROW(A27) - 2 &gt; $H$2, ((L26 * ($H$2 - 1)) + J27)/$H$2, ""))</f>
        <v>#VALUE!</v>
      </c>
      <c r="M27" s="0" t="e">
        <f aca="false">IF(L27&lt;&gt;"", K27 / L27,"")</f>
        <v>#VALUE!</v>
      </c>
      <c r="N27" s="0" t="e">
        <f aca="false">IF(M27&lt;&gt;"", 100 - (100 / (1 +M27)), "")</f>
        <v>#VALUE!</v>
      </c>
      <c r="O27" s="0" t="e">
        <f aca="false">IF(ROW(A27) - $H$2 - 1 &gt;= $H$2, MAX(N27:N27(N27, 1 - $H$2,0)), "")</f>
        <v>#VALUE!</v>
      </c>
      <c r="P27" s="0" t="e">
        <f aca="false">IF(ROW(A27) - $H$2 - 1 &gt;= $H$2, MIN(N27:N27(N27, 1 - $H$2,0)), "")</f>
        <v>#VALUE!</v>
      </c>
      <c r="Q27" s="0" t="e">
        <f aca="false">IF(P27&lt;&gt;"", ((N27 - P27) / (O27 - P27)) * 100, "")</f>
        <v>#VALUE!</v>
      </c>
    </row>
    <row collapsed="false" customFormat="false" customHeight="true" hidden="false" ht="13.8" outlineLevel="0" r="28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false">IF(E28 - E27 &gt; 0, E28 - E27, 0)</f>
        <v>0.25</v>
      </c>
      <c r="J28" s="0" t="n">
        <f aca="false">IF(E28 - E27 &lt;= 0, E27 - E28, 0)</f>
        <v>0</v>
      </c>
      <c r="K28" s="0" t="e">
        <f aca="false">IF(ROW(A28) - 2 = $H$2, AVERAGE(I28:I28(I28,1-$H$2,0)), IF(ROW(A28) - 2 &gt; $H$2, ((K27 * ($H$2 - 1)) + I28)/$H$2, ""))</f>
        <v>#VALUE!</v>
      </c>
      <c r="L28" s="0" t="e">
        <f aca="false">IF(ROW(A28) - 2 = $H$2, AVERAGE(J28:J28(J28,1-$H$2,0)), IF(ROW(A28) - 2 &gt; $H$2, ((L27 * ($H$2 - 1)) + J28)/$H$2, ""))</f>
        <v>#VALUE!</v>
      </c>
      <c r="M28" s="0" t="e">
        <f aca="false">IF(L28&lt;&gt;"", K28 / L28,"")</f>
        <v>#VALUE!</v>
      </c>
      <c r="N28" s="0" t="e">
        <f aca="false">IF(M28&lt;&gt;"", 100 - (100 / (1 +M28)), "")</f>
        <v>#VALUE!</v>
      </c>
      <c r="O28" s="0" t="e">
        <f aca="false">IF(ROW(A28) - $H$2 - 1 &gt;= $H$2, MAX(N28:N28(N28, 1 - $H$2,0)), "")</f>
        <v>#VALUE!</v>
      </c>
      <c r="P28" s="0" t="e">
        <f aca="false">IF(ROW(A28) - $H$2 - 1 &gt;= $H$2, MIN(N28:N28(N28, 1 - $H$2,0)), "")</f>
        <v>#VALUE!</v>
      </c>
      <c r="Q28" s="0" t="e">
        <f aca="false">IF(P28&lt;&gt;"", ((N28 - P28) / (O28 - P28)) * 100, "")</f>
        <v>#VALUE!</v>
      </c>
    </row>
    <row collapsed="false" customFormat="false" customHeight="true" hidden="false" ht="13.8" outlineLevel="0" r="29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false">IF(E29 - E28 &gt; 0, E29 - E28, 0)</f>
        <v>3.5</v>
      </c>
      <c r="J29" s="0" t="n">
        <f aca="false">IF(E29 - E28 &lt;= 0, E28 - E29, 0)</f>
        <v>0</v>
      </c>
      <c r="K29" s="0" t="e">
        <f aca="false">IF(ROW(A29) - 2 = $H$2, AVERAGE(I29:I29(I29,1-$H$2,0)), IF(ROW(A29) - 2 &gt; $H$2, ((K28 * ($H$2 - 1)) + I29)/$H$2, ""))</f>
        <v>#VALUE!</v>
      </c>
      <c r="L29" s="0" t="e">
        <f aca="false">IF(ROW(A29) - 2 = $H$2, AVERAGE(J29:J29(J29,1-$H$2,0)), IF(ROW(A29) - 2 &gt; $H$2, ((L28 * ($H$2 - 1)) + J29)/$H$2, ""))</f>
        <v>#VALUE!</v>
      </c>
      <c r="M29" s="0" t="e">
        <f aca="false">IF(L29&lt;&gt;"", K29 / L29,"")</f>
        <v>#VALUE!</v>
      </c>
      <c r="N29" s="0" t="e">
        <f aca="false">IF(M29&lt;&gt;"", 100 - (100 / (1 +M29)), "")</f>
        <v>#VALUE!</v>
      </c>
      <c r="O29" s="0" t="e">
        <f aca="false">IF(ROW(A29) - $H$2 - 1 &gt;= $H$2, MAX(N29:N29(N29, 1 - $H$2,0)), "")</f>
        <v>#VALUE!</v>
      </c>
      <c r="P29" s="0" t="e">
        <f aca="false">IF(ROW(A29) - $H$2 - 1 &gt;= $H$2, MIN(N29:N29(N29, 1 - $H$2,0)), "")</f>
        <v>#VALUE!</v>
      </c>
      <c r="Q29" s="0" t="e">
        <f aca="false">IF(P29&lt;&gt;"", ((N29 - P29) / (O29 - P29)) * 100, "")</f>
        <v>#VALUE!</v>
      </c>
    </row>
    <row collapsed="false" customFormat="false" customHeight="true" hidden="false" ht="13.8" outlineLevel="0" r="30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false">IF(E30 - E29 &gt; 0, E30 - E29, 0)</f>
        <v>0</v>
      </c>
      <c r="J30" s="0" t="n">
        <f aca="false">IF(E30 - E29 &lt;= 0, E29 - E30, 0)</f>
        <v>4.44</v>
      </c>
      <c r="K30" s="0" t="e">
        <f aca="false">IF(ROW(A30) - 2 = $H$2, AVERAGE(I30:I30(I30,1-$H$2,0)), IF(ROW(A30) - 2 &gt; $H$2, ((K29 * ($H$2 - 1)) + I30)/$H$2, ""))</f>
        <v>#VALUE!</v>
      </c>
      <c r="L30" s="0" t="e">
        <f aca="false">IF(ROW(A30) - 2 = $H$2, AVERAGE(J30:J30(J30,1-$H$2,0)), IF(ROW(A30) - 2 &gt; $H$2, ((L29 * ($H$2 - 1)) + J30)/$H$2, ""))</f>
        <v>#VALUE!</v>
      </c>
      <c r="M30" s="0" t="e">
        <f aca="false">IF(L30&lt;&gt;"", K30 / L30,"")</f>
        <v>#VALUE!</v>
      </c>
      <c r="N30" s="0" t="e">
        <f aca="false">IF(M30&lt;&gt;"", 100 - (100 / (1 +M30)), "")</f>
        <v>#VALUE!</v>
      </c>
      <c r="O30" s="0" t="e">
        <f aca="false">IF(ROW(A30) - $H$2 - 1 &gt;= $H$2, MAX(N30:N30(N30, 1 - $H$2,0)), "")</f>
        <v>#VALUE!</v>
      </c>
      <c r="P30" s="0" t="e">
        <f aca="false">IF(ROW(A30) - $H$2 - 1 &gt;= $H$2, MIN(N30:N30(N30, 1 - $H$2,0)), "")</f>
        <v>#VALUE!</v>
      </c>
      <c r="Q30" s="0" t="e">
        <f aca="false">IF(P30&lt;&gt;"", ((N30 - P30) / (O30 - P30)) * 100, "")</f>
        <v>#VALUE!</v>
      </c>
    </row>
    <row collapsed="false" customFormat="false" customHeight="true" hidden="false" ht="13.8" outlineLevel="0" r="31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false">IF(E31 - E30 &gt; 0, E31 - E30, 0)</f>
        <v>0</v>
      </c>
      <c r="J31" s="0" t="n">
        <f aca="false">IF(E31 - E30 &lt;= 0, E30 - E31, 0)</f>
        <v>7.06</v>
      </c>
      <c r="K31" s="0" t="e">
        <f aca="false">IF(ROW(A31) - 2 = $H$2, AVERAGE(I31:I31(I31,1-$H$2,0)), IF(ROW(A31) - 2 &gt; $H$2, ((K30 * ($H$2 - 1)) + I31)/$H$2, ""))</f>
        <v>#VALUE!</v>
      </c>
      <c r="L31" s="0" t="e">
        <f aca="false">IF(ROW(A31) - 2 = $H$2, AVERAGE(J31:J31(J31,1-$H$2,0)), IF(ROW(A31) - 2 &gt; $H$2, ((L30 * ($H$2 - 1)) + J31)/$H$2, ""))</f>
        <v>#VALUE!</v>
      </c>
      <c r="M31" s="0" t="e">
        <f aca="false">IF(L31&lt;&gt;"", K31 / L31,"")</f>
        <v>#VALUE!</v>
      </c>
      <c r="N31" s="0" t="e">
        <f aca="false">IF(M31&lt;&gt;"", 100 - (100 / (1 +M31)), "")</f>
        <v>#VALUE!</v>
      </c>
      <c r="O31" s="0" t="e">
        <f aca="false">IF(ROW(A31) - $H$2 - 1 &gt;= $H$2, MAX(N31:N31(N31, 1 - $H$2,0)), "")</f>
        <v>#VALUE!</v>
      </c>
      <c r="P31" s="0" t="e">
        <f aca="false">IF(ROW(A31) - $H$2 - 1 &gt;= $H$2, MIN(N31:N31(N31, 1 - $H$2,0)), "")</f>
        <v>#VALUE!</v>
      </c>
      <c r="Q31" s="0" t="e">
        <f aca="false">IF(P31&lt;&gt;"", ((N31 - P31) / (O31 - P31)) * 100, "")</f>
        <v>#VALUE!</v>
      </c>
    </row>
    <row collapsed="false" customFormat="false" customHeight="true" hidden="false" ht="13.8" outlineLevel="0" r="32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false">IF(E32 - E31 &gt; 0, E32 - E31, 0)</f>
        <v>2</v>
      </c>
      <c r="J32" s="0" t="n">
        <f aca="false">IF(E32 - E31 &lt;= 0, E31 - E32, 0)</f>
        <v>0</v>
      </c>
      <c r="K32" s="0" t="e">
        <f aca="false">IF(ROW(A32) - 2 = $H$2, AVERAGE(I32:I32(I32,1-$H$2,0)), IF(ROW(A32) - 2 &gt; $H$2, ((K31 * ($H$2 - 1)) + I32)/$H$2, ""))</f>
        <v>#VALUE!</v>
      </c>
      <c r="L32" s="0" t="e">
        <f aca="false">IF(ROW(A32) - 2 = $H$2, AVERAGE(J32:J32(J32,1-$H$2,0)), IF(ROW(A32) - 2 &gt; $H$2, ((L31 * ($H$2 - 1)) + J32)/$H$2, ""))</f>
        <v>#VALUE!</v>
      </c>
      <c r="M32" s="0" t="e">
        <f aca="false">IF(L32&lt;&gt;"", K32 / L32,"")</f>
        <v>#VALUE!</v>
      </c>
      <c r="N32" s="0" t="e">
        <f aca="false">IF(M32&lt;&gt;"", 100 - (100 / (1 +M32)), "")</f>
        <v>#VALUE!</v>
      </c>
      <c r="O32" s="0" t="e">
        <f aca="false">IF(ROW(A32) - $H$2 - 1 &gt;= $H$2, MAX(N32:N32(N32, 1 - $H$2,0)), "")</f>
        <v>#VALUE!</v>
      </c>
      <c r="P32" s="0" t="e">
        <f aca="false">IF(ROW(A32) - $H$2 - 1 &gt;= $H$2, MIN(N32:N32(N32, 1 - $H$2,0)), "")</f>
        <v>#VALUE!</v>
      </c>
      <c r="Q32" s="0" t="e">
        <f aca="false">IF(P32&lt;&gt;"", ((N32 - P32) / (O32 - P32)) * 100, "")</f>
        <v>#VALUE!</v>
      </c>
    </row>
    <row collapsed="false" customFormat="false" customHeight="true" hidden="false" ht="13.8" outlineLevel="0" r="33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false">IF(E33 - E32 &gt; 0, E33 - E32, 0)</f>
        <v>5.31</v>
      </c>
      <c r="J33" s="0" t="n">
        <f aca="false">IF(E33 - E32 &lt;= 0, E32 - E33, 0)</f>
        <v>0</v>
      </c>
      <c r="K33" s="0" t="e">
        <f aca="false">IF(ROW(A33) - 2 = $H$2, AVERAGE(I33:I33(I33,1-$H$2,0)), IF(ROW(A33) - 2 &gt; $H$2, ((K32 * ($H$2 - 1)) + I33)/$H$2, ""))</f>
        <v>#VALUE!</v>
      </c>
      <c r="L33" s="0" t="e">
        <f aca="false">IF(ROW(A33) - 2 = $H$2, AVERAGE(J33:J33(J33,1-$H$2,0)), IF(ROW(A33) - 2 &gt; $H$2, ((L32 * ($H$2 - 1)) + J33)/$H$2, ""))</f>
        <v>#VALUE!</v>
      </c>
      <c r="M33" s="0" t="e">
        <f aca="false">IF(L33&lt;&gt;"", K33 / L33,"")</f>
        <v>#VALUE!</v>
      </c>
      <c r="N33" s="0" t="e">
        <f aca="false">IF(M33&lt;&gt;"", 100 - (100 / (1 +M33)), "")</f>
        <v>#VALUE!</v>
      </c>
      <c r="O33" s="0" t="e">
        <f aca="false">IF(ROW(A33) - $H$2 - 1 &gt;= $H$2, MAX(N33:N33(N33, 1 - $H$2,0)), "")</f>
        <v>#VALUE!</v>
      </c>
      <c r="P33" s="0" t="e">
        <f aca="false">IF(ROW(A33) - $H$2 - 1 &gt;= $H$2, MIN(N33:N33(N33, 1 - $H$2,0)), "")</f>
        <v>#VALUE!</v>
      </c>
      <c r="Q33" s="0" t="e">
        <f aca="false">IF(P33&lt;&gt;"", ((N33 - P33) / (O33 - P33)) * 100, "")</f>
        <v>#VALUE!</v>
      </c>
    </row>
    <row collapsed="false" customFormat="false" customHeight="true" hidden="false" ht="13.8" outlineLevel="0" r="34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false">IF(E34 - E33 &gt; 0, E34 - E33, 0)</f>
        <v>3.44</v>
      </c>
      <c r="J34" s="0" t="n">
        <f aca="false">IF(E34 - E33 &lt;= 0, E33 - E34, 0)</f>
        <v>0</v>
      </c>
      <c r="K34" s="0" t="e">
        <f aca="false">IF(ROW(A34) - 2 = $H$2, AVERAGE(I34:I34(I34,1-$H$2,0)), IF(ROW(A34) - 2 &gt; $H$2, ((K33 * ($H$2 - 1)) + I34)/$H$2, ""))</f>
        <v>#VALUE!</v>
      </c>
      <c r="L34" s="0" t="e">
        <f aca="false">IF(ROW(A34) - 2 = $H$2, AVERAGE(J34:J34(J34,1-$H$2,0)), IF(ROW(A34) - 2 &gt; $H$2, ((L33 * ($H$2 - 1)) + J34)/$H$2, ""))</f>
        <v>#VALUE!</v>
      </c>
      <c r="M34" s="0" t="e">
        <f aca="false">IF(L34&lt;&gt;"", K34 / L34,"")</f>
        <v>#VALUE!</v>
      </c>
      <c r="N34" s="0" t="e">
        <f aca="false">IF(M34&lt;&gt;"", 100 - (100 / (1 +M34)), "")</f>
        <v>#VALUE!</v>
      </c>
      <c r="O34" s="0" t="e">
        <f aca="false">IF(ROW(A34) - $H$2 - 1 &gt;= $H$2, MAX(N34:N34(N34, 1 - $H$2,0)), "")</f>
        <v>#VALUE!</v>
      </c>
      <c r="P34" s="0" t="e">
        <f aca="false">IF(ROW(A34) - $H$2 - 1 &gt;= $H$2, MIN(N34:N34(N34, 1 - $H$2,0)), "")</f>
        <v>#VALUE!</v>
      </c>
      <c r="Q34" s="0" t="e">
        <f aca="false">IF(P34&lt;&gt;"", ((N34 - P34) / (O34 - P34)) * 100, "")</f>
        <v>#VALUE!</v>
      </c>
    </row>
    <row collapsed="false" customFormat="false" customHeight="true" hidden="false" ht="13.8" outlineLevel="0" r="35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false">IF(E35 - E34 &gt; 0, E35 - E34, 0)</f>
        <v>0</v>
      </c>
      <c r="J35" s="0" t="n">
        <f aca="false">IF(E35 - E34 &lt;= 0, E34 - E35, 0)</f>
        <v>2</v>
      </c>
      <c r="K35" s="0" t="e">
        <f aca="false">IF(ROW(A35) - 2 = $H$2, AVERAGE(I35:I35(I35,1-$H$2,0)), IF(ROW(A35) - 2 &gt; $H$2, ((K34 * ($H$2 - 1)) + I35)/$H$2, ""))</f>
        <v>#VALUE!</v>
      </c>
      <c r="L35" s="0" t="e">
        <f aca="false">IF(ROW(A35) - 2 = $H$2, AVERAGE(J35:J35(J35,1-$H$2,0)), IF(ROW(A35) - 2 &gt; $H$2, ((L34 * ($H$2 - 1)) + J35)/$H$2, ""))</f>
        <v>#VALUE!</v>
      </c>
      <c r="M35" s="0" t="e">
        <f aca="false">IF(L35&lt;&gt;"", K35 / L35,"")</f>
        <v>#VALUE!</v>
      </c>
      <c r="N35" s="0" t="e">
        <f aca="false">IF(M35&lt;&gt;"", 100 - (100 / (1 +M35)), "")</f>
        <v>#VALUE!</v>
      </c>
      <c r="O35" s="0" t="e">
        <f aca="false">IF(ROW(A35) - $H$2 - 1 &gt;= $H$2, MAX(N35:N35(N35, 1 - $H$2,0)), "")</f>
        <v>#VALUE!</v>
      </c>
      <c r="P35" s="0" t="e">
        <f aca="false">IF(ROW(A35) - $H$2 - 1 &gt;= $H$2, MIN(N35:N35(N35, 1 - $H$2,0)), "")</f>
        <v>#VALUE!</v>
      </c>
      <c r="Q35" s="0" t="e">
        <f aca="false">IF(P35&lt;&gt;"", ((N35 - P35) / (O35 - P35)) * 100, "")</f>
        <v>#VALUE!</v>
      </c>
    </row>
    <row collapsed="false" customFormat="false" customHeight="true" hidden="false" ht="13.8" outlineLevel="0" r="36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false">IF(E36 - E35 &gt; 0, E36 - E35, 0)</f>
        <v>11.94</v>
      </c>
      <c r="J36" s="0" t="n">
        <f aca="false">IF(E36 - E35 &lt;= 0, E35 - E36, 0)</f>
        <v>0</v>
      </c>
      <c r="K36" s="0" t="e">
        <f aca="false">IF(ROW(A36) - 2 = $H$2, AVERAGE(I36:I36(I36,1-$H$2,0)), IF(ROW(A36) - 2 &gt; $H$2, ((K35 * ($H$2 - 1)) + I36)/$H$2, ""))</f>
        <v>#VALUE!</v>
      </c>
      <c r="L36" s="0" t="e">
        <f aca="false">IF(ROW(A36) - 2 = $H$2, AVERAGE(J36:J36(J36,1-$H$2,0)), IF(ROW(A36) - 2 &gt; $H$2, ((L35 * ($H$2 - 1)) + J36)/$H$2, ""))</f>
        <v>#VALUE!</v>
      </c>
      <c r="M36" s="0" t="e">
        <f aca="false">IF(L36&lt;&gt;"", K36 / L36,"")</f>
        <v>#VALUE!</v>
      </c>
      <c r="N36" s="0" t="e">
        <f aca="false">IF(M36&lt;&gt;"", 100 - (100 / (1 +M36)), "")</f>
        <v>#VALUE!</v>
      </c>
      <c r="O36" s="0" t="e">
        <f aca="false">IF(ROW(A36) - $H$2 - 1 &gt;= $H$2, MAX(N36:N36(N36, 1 - $H$2,0)), "")</f>
        <v>#VALUE!</v>
      </c>
      <c r="P36" s="0" t="e">
        <f aca="false">IF(ROW(A36) - $H$2 - 1 &gt;= $H$2, MIN(N36:N36(N36, 1 - $H$2,0)), "")</f>
        <v>#VALUE!</v>
      </c>
      <c r="Q36" s="0" t="e">
        <f aca="false">IF(P36&lt;&gt;"", ((N36 - P36) / (O36 - P36)) * 100, "")</f>
        <v>#VALUE!</v>
      </c>
    </row>
    <row collapsed="false" customFormat="false" customHeight="true" hidden="false" ht="13.8" outlineLevel="0" r="37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false">IF(E37 - E36 &gt; 0, E37 - E36, 0)</f>
        <v>9.25</v>
      </c>
      <c r="J37" s="0" t="n">
        <f aca="false">IF(E37 - E36 &lt;= 0, E36 - E37, 0)</f>
        <v>0</v>
      </c>
      <c r="K37" s="0" t="e">
        <f aca="false">IF(ROW(A37) - 2 = $H$2, AVERAGE(I37:I37(I37,1-$H$2,0)), IF(ROW(A37) - 2 &gt; $H$2, ((K36 * ($H$2 - 1)) + I37)/$H$2, ""))</f>
        <v>#VALUE!</v>
      </c>
      <c r="L37" s="0" t="e">
        <f aca="false">IF(ROW(A37) - 2 = $H$2, AVERAGE(J37:J37(J37,1-$H$2,0)), IF(ROW(A37) - 2 &gt; $H$2, ((L36 * ($H$2 - 1)) + J37)/$H$2, ""))</f>
        <v>#VALUE!</v>
      </c>
      <c r="M37" s="0" t="e">
        <f aca="false">IF(L37&lt;&gt;"", K37 / L37,"")</f>
        <v>#VALUE!</v>
      </c>
      <c r="N37" s="0" t="e">
        <f aca="false">IF(M37&lt;&gt;"", 100 - (100 / (1 +M37)), "")</f>
        <v>#VALUE!</v>
      </c>
      <c r="O37" s="0" t="e">
        <f aca="false">IF(ROW(A37) - $H$2 - 1 &gt;= $H$2, MAX(N37:N37(N37, 1 - $H$2,0)), "")</f>
        <v>#VALUE!</v>
      </c>
      <c r="P37" s="0" t="e">
        <f aca="false">IF(ROW(A37) - $H$2 - 1 &gt;= $H$2, MIN(N37:N37(N37, 1 - $H$2,0)), "")</f>
        <v>#VALUE!</v>
      </c>
      <c r="Q37" s="0" t="e">
        <f aca="false">IF(P37&lt;&gt;"", ((N37 - P37) / (O37 - P37)) * 100, "")</f>
        <v>#VALUE!</v>
      </c>
    </row>
    <row collapsed="false" customFormat="false" customHeight="true" hidden="false" ht="13.8" outlineLevel="0" r="38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false">IF(E38 - E37 &gt; 0, E38 - E37, 0)</f>
        <v>0</v>
      </c>
      <c r="J38" s="0" t="n">
        <f aca="false">IF(E38 - E37 &lt;= 0, E37 - E38, 0)</f>
        <v>2.88</v>
      </c>
      <c r="K38" s="0" t="e">
        <f aca="false">IF(ROW(A38) - 2 = $H$2, AVERAGE(I38:I38(I38,1-$H$2,0)), IF(ROW(A38) - 2 &gt; $H$2, ((K37 * ($H$2 - 1)) + I38)/$H$2, ""))</f>
        <v>#VALUE!</v>
      </c>
      <c r="L38" s="0" t="e">
        <f aca="false">IF(ROW(A38) - 2 = $H$2, AVERAGE(J38:J38(J38,1-$H$2,0)), IF(ROW(A38) - 2 &gt; $H$2, ((L37 * ($H$2 - 1)) + J38)/$H$2, ""))</f>
        <v>#VALUE!</v>
      </c>
      <c r="M38" s="0" t="e">
        <f aca="false">IF(L38&lt;&gt;"", K38 / L38,"")</f>
        <v>#VALUE!</v>
      </c>
      <c r="N38" s="0" t="e">
        <f aca="false">IF(M38&lt;&gt;"", 100 - (100 / (1 +M38)), "")</f>
        <v>#VALUE!</v>
      </c>
      <c r="O38" s="0" t="e">
        <f aca="false">IF(ROW(A38) - $H$2 - 1 &gt;= $H$2, MAX(N38:N38(N38, 1 - $H$2,0)), "")</f>
        <v>#VALUE!</v>
      </c>
      <c r="P38" s="0" t="e">
        <f aca="false">IF(ROW(A38) - $H$2 - 1 &gt;= $H$2, MIN(N38:N38(N38, 1 - $H$2,0)), "")</f>
        <v>#VALUE!</v>
      </c>
      <c r="Q38" s="0" t="e">
        <f aca="false">IF(P38&lt;&gt;"", ((N38 - P38) / (O38 - P38)) * 100, "")</f>
        <v>#VALUE!</v>
      </c>
    </row>
    <row collapsed="false" customFormat="false" customHeight="true" hidden="false" ht="13.8" outlineLevel="0" r="39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false">IF(E39 - E38 &gt; 0, E39 - E38, 0)</f>
        <v>0</v>
      </c>
      <c r="J39" s="0" t="n">
        <f aca="false">IF(E39 - E38 &lt;= 0, E38 - E39, 0)</f>
        <v>2.62</v>
      </c>
      <c r="K39" s="0" t="e">
        <f aca="false">IF(ROW(A39) - 2 = $H$2, AVERAGE(I39:I39(I39,1-$H$2,0)), IF(ROW(A39) - 2 &gt; $H$2, ((K38 * ($H$2 - 1)) + I39)/$H$2, ""))</f>
        <v>#VALUE!</v>
      </c>
      <c r="L39" s="0" t="e">
        <f aca="false">IF(ROW(A39) - 2 = $H$2, AVERAGE(J39:J39(J39,1-$H$2,0)), IF(ROW(A39) - 2 &gt; $H$2, ((L38 * ($H$2 - 1)) + J39)/$H$2, ""))</f>
        <v>#VALUE!</v>
      </c>
      <c r="M39" s="0" t="e">
        <f aca="false">IF(L39&lt;&gt;"", K39 / L39,"")</f>
        <v>#VALUE!</v>
      </c>
      <c r="N39" s="0" t="e">
        <f aca="false">IF(M39&lt;&gt;"", 100 - (100 / (1 +M39)), "")</f>
        <v>#VALUE!</v>
      </c>
      <c r="O39" s="0" t="e">
        <f aca="false">IF(ROW(A39) - $H$2 - 1 &gt;= $H$2, MAX(N39:N39(N39, 1 - $H$2,0)), "")</f>
        <v>#VALUE!</v>
      </c>
      <c r="P39" s="0" t="e">
        <f aca="false">IF(ROW(A39) - $H$2 - 1 &gt;= $H$2, MIN(N39:N39(N39, 1 - $H$2,0)), "")</f>
        <v>#VALUE!</v>
      </c>
      <c r="Q39" s="0" t="e">
        <f aca="false">IF(P39&lt;&gt;"", ((N39 - P39) / (O39 - P39)) * 100, "")</f>
        <v>#VALUE!</v>
      </c>
    </row>
    <row collapsed="false" customFormat="false" customHeight="true" hidden="false" ht="13.8" outlineLevel="0" r="40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false">IF(E40 - E39 &gt; 0, E40 - E39, 0)</f>
        <v>0.870000000000005</v>
      </c>
      <c r="J40" s="0" t="n">
        <f aca="false">IF(E40 - E39 &lt;= 0, E39 - E40, 0)</f>
        <v>0</v>
      </c>
      <c r="K40" s="0" t="e">
        <f aca="false">IF(ROW(A40) - 2 = $H$2, AVERAGE(I40:I40(I40,1-$H$2,0)), IF(ROW(A40) - 2 &gt; $H$2, ((K39 * ($H$2 - 1)) + I40)/$H$2, ""))</f>
        <v>#VALUE!</v>
      </c>
      <c r="L40" s="0" t="e">
        <f aca="false">IF(ROW(A40) - 2 = $H$2, AVERAGE(J40:J40(J40,1-$H$2,0)), IF(ROW(A40) - 2 &gt; $H$2, ((L39 * ($H$2 - 1)) + J40)/$H$2, ""))</f>
        <v>#VALUE!</v>
      </c>
      <c r="M40" s="0" t="e">
        <f aca="false">IF(L40&lt;&gt;"", K40 / L40,"")</f>
        <v>#VALUE!</v>
      </c>
      <c r="N40" s="0" t="e">
        <f aca="false">IF(M40&lt;&gt;"", 100 - (100 / (1 +M40)), "")</f>
        <v>#VALUE!</v>
      </c>
      <c r="O40" s="0" t="e">
        <f aca="false">IF(ROW(A40) - $H$2 - 1 &gt;= $H$2, MAX(N40:N40(N40, 1 - $H$2,0)), "")</f>
        <v>#VALUE!</v>
      </c>
      <c r="P40" s="0" t="e">
        <f aca="false">IF(ROW(A40) - $H$2 - 1 &gt;= $H$2, MIN(N40:N40(N40, 1 - $H$2,0)), "")</f>
        <v>#VALUE!</v>
      </c>
      <c r="Q40" s="0" t="e">
        <f aca="false">IF(P40&lt;&gt;"", ((N40 - P40) / (O40 - P40)) * 100, "")</f>
        <v>#VALUE!</v>
      </c>
    </row>
    <row collapsed="false" customFormat="false" customHeight="true" hidden="false" ht="13.8" outlineLevel="0" r="41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false">IF(E41 - E40 &gt; 0, E41 - E40, 0)</f>
        <v>0</v>
      </c>
      <c r="J41" s="0" t="n">
        <f aca="false">IF(E41 - E40 &lt;= 0, E40 - E41, 0)</f>
        <v>0.430000000000007</v>
      </c>
      <c r="K41" s="0" t="e">
        <f aca="false">IF(ROW(A41) - 2 = $H$2, AVERAGE(I41:I41(I41,1-$H$2,0)), IF(ROW(A41) - 2 &gt; $H$2, ((K40 * ($H$2 - 1)) + I41)/$H$2, ""))</f>
        <v>#VALUE!</v>
      </c>
      <c r="L41" s="0" t="e">
        <f aca="false">IF(ROW(A41) - 2 = $H$2, AVERAGE(J41:J41(J41,1-$H$2,0)), IF(ROW(A41) - 2 &gt; $H$2, ((L40 * ($H$2 - 1)) + J41)/$H$2, ""))</f>
        <v>#VALUE!</v>
      </c>
      <c r="M41" s="0" t="e">
        <f aca="false">IF(L41&lt;&gt;"", K41 / L41,"")</f>
        <v>#VALUE!</v>
      </c>
      <c r="N41" s="0" t="e">
        <f aca="false">IF(M41&lt;&gt;"", 100 - (100 / (1 +M41)), "")</f>
        <v>#VALUE!</v>
      </c>
      <c r="O41" s="0" t="e">
        <f aca="false">IF(ROW(A41) - $H$2 - 1 &gt;= $H$2, MAX(N41:N41(N41, 1 - $H$2,0)), "")</f>
        <v>#VALUE!</v>
      </c>
      <c r="P41" s="0" t="e">
        <f aca="false">IF(ROW(A41) - $H$2 - 1 &gt;= $H$2, MIN(N41:N41(N41, 1 - $H$2,0)), "")</f>
        <v>#VALUE!</v>
      </c>
      <c r="Q41" s="0" t="e">
        <f aca="false">IF(P41&lt;&gt;"", ((N41 - P41) / (O41 - P41)) * 100, "")</f>
        <v>#VALUE!</v>
      </c>
    </row>
    <row collapsed="false" customFormat="false" customHeight="true" hidden="false" ht="13.8" outlineLevel="0" r="42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false">IF(E42 - E41 &gt; 0, E42 - E41, 0)</f>
        <v>0</v>
      </c>
      <c r="J42" s="0" t="n">
        <f aca="false">IF(E42 - E41 &lt;= 0, E41 - E42, 0)</f>
        <v>3.19</v>
      </c>
      <c r="K42" s="0" t="e">
        <f aca="false">IF(ROW(A42) - 2 = $H$2, AVERAGE(I42:I42(I42,1-$H$2,0)), IF(ROW(A42) - 2 &gt; $H$2, ((K41 * ($H$2 - 1)) + I42)/$H$2, ""))</f>
        <v>#VALUE!</v>
      </c>
      <c r="L42" s="0" t="e">
        <f aca="false">IF(ROW(A42) - 2 = $H$2, AVERAGE(J42:J42(J42,1-$H$2,0)), IF(ROW(A42) - 2 &gt; $H$2, ((L41 * ($H$2 - 1)) + J42)/$H$2, ""))</f>
        <v>#VALUE!</v>
      </c>
      <c r="M42" s="0" t="e">
        <f aca="false">IF(L42&lt;&gt;"", K42 / L42,"")</f>
        <v>#VALUE!</v>
      </c>
      <c r="N42" s="0" t="e">
        <f aca="false">IF(M42&lt;&gt;"", 100 - (100 / (1 +M42)), "")</f>
        <v>#VALUE!</v>
      </c>
      <c r="O42" s="0" t="e">
        <f aca="false">IF(ROW(A42) - $H$2 - 1 &gt;= $H$2, MAX(N42:N42(N42, 1 - $H$2,0)), "")</f>
        <v>#VALUE!</v>
      </c>
      <c r="P42" s="0" t="e">
        <f aca="false">IF(ROW(A42) - $H$2 - 1 &gt;= $H$2, MIN(N42:N42(N42, 1 - $H$2,0)), "")</f>
        <v>#VALUE!</v>
      </c>
      <c r="Q42" s="0" t="e">
        <f aca="false">IF(P42&lt;&gt;"", ((N42 - P42) / (O42 - P42)) * 100, "")</f>
        <v>#VALUE!</v>
      </c>
    </row>
    <row collapsed="false" customFormat="false" customHeight="true" hidden="false" ht="13.8" outlineLevel="0" r="43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false">IF(E43 - E42 &gt; 0, E43 - E42, 0)</f>
        <v>0</v>
      </c>
      <c r="J43" s="0" t="n">
        <f aca="false">IF(E43 - E42 &lt;= 0, E42 - E43, 0)</f>
        <v>10.19</v>
      </c>
      <c r="K43" s="0" t="e">
        <f aca="false">IF(ROW(A43) - 2 = $H$2, AVERAGE(I43:I43(I43,1-$H$2,0)), IF(ROW(A43) - 2 &gt; $H$2, ((K42 * ($H$2 - 1)) + I43)/$H$2, ""))</f>
        <v>#VALUE!</v>
      </c>
      <c r="L43" s="0" t="e">
        <f aca="false">IF(ROW(A43) - 2 = $H$2, AVERAGE(J43:J43(J43,1-$H$2,0)), IF(ROW(A43) - 2 &gt; $H$2, ((L42 * ($H$2 - 1)) + J43)/$H$2, ""))</f>
        <v>#VALUE!</v>
      </c>
      <c r="M43" s="0" t="e">
        <f aca="false">IF(L43&lt;&gt;"", K43 / L43,"")</f>
        <v>#VALUE!</v>
      </c>
      <c r="N43" s="0" t="e">
        <f aca="false">IF(M43&lt;&gt;"", 100 - (100 / (1 +M43)), "")</f>
        <v>#VALUE!</v>
      </c>
      <c r="O43" s="0" t="e">
        <f aca="false">IF(ROW(A43) - $H$2 - 1 &gt;= $H$2, MAX(N43:N43(N43, 1 - $H$2,0)), "")</f>
        <v>#VALUE!</v>
      </c>
      <c r="P43" s="0" t="e">
        <f aca="false">IF(ROW(A43) - $H$2 - 1 &gt;= $H$2, MIN(N43:N43(N43, 1 - $H$2,0)), "")</f>
        <v>#VALUE!</v>
      </c>
      <c r="Q43" s="0" t="e">
        <f aca="false">IF(P43&lt;&gt;"", ((N43 - P43) / (O43 - P43)) * 100, "")</f>
        <v>#VALUE!</v>
      </c>
    </row>
    <row collapsed="false" customFormat="false" customHeight="true" hidden="false" ht="13.8" outlineLevel="0" r="44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false">IF(E44 - E43 &gt; 0, E44 - E43, 0)</f>
        <v>10.06</v>
      </c>
      <c r="J44" s="0" t="n">
        <f aca="false">IF(E44 - E43 &lt;= 0, E43 - E44, 0)</f>
        <v>0</v>
      </c>
      <c r="K44" s="0" t="e">
        <f aca="false">IF(ROW(A44) - 2 = $H$2, AVERAGE(I44:I44(I44,1-$H$2,0)), IF(ROW(A44) - 2 &gt; $H$2, ((K43 * ($H$2 - 1)) + I44)/$H$2, ""))</f>
        <v>#VALUE!</v>
      </c>
      <c r="L44" s="0" t="e">
        <f aca="false">IF(ROW(A44) - 2 = $H$2, AVERAGE(J44:J44(J44,1-$H$2,0)), IF(ROW(A44) - 2 &gt; $H$2, ((L43 * ($H$2 - 1)) + J44)/$H$2, ""))</f>
        <v>#VALUE!</v>
      </c>
      <c r="M44" s="0" t="e">
        <f aca="false">IF(L44&lt;&gt;"", K44 / L44,"")</f>
        <v>#VALUE!</v>
      </c>
      <c r="N44" s="0" t="e">
        <f aca="false">IF(M44&lt;&gt;"", 100 - (100 / (1 +M44)), "")</f>
        <v>#VALUE!</v>
      </c>
      <c r="O44" s="0" t="e">
        <f aca="false">IF(ROW(A44) - $H$2 - 1 &gt;= $H$2, MAX(N44:N44(N44, 1 - $H$2,0)), "")</f>
        <v>#VALUE!</v>
      </c>
      <c r="P44" s="0" t="e">
        <f aca="false">IF(ROW(A44) - $H$2 - 1 &gt;= $H$2, MIN(N44:N44(N44, 1 - $H$2,0)), "")</f>
        <v>#VALUE!</v>
      </c>
      <c r="Q44" s="0" t="e">
        <f aca="false">IF(P44&lt;&gt;"", ((N44 - P44) / (O44 - P44)) * 100, "")</f>
        <v>#VALUE!</v>
      </c>
    </row>
    <row collapsed="false" customFormat="false" customHeight="true" hidden="false" ht="13.8" outlineLevel="0" r="45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I45" s="0" t="n">
        <f aca="false">IF(E45 - E44 &gt; 0, E45 - E44, 0)</f>
        <v>0</v>
      </c>
      <c r="J45" s="0" t="n">
        <f aca="false">IF(E45 - E44 &lt;= 0, E44 - E45, 0)</f>
        <v>2.5</v>
      </c>
    </row>
    <row collapsed="false" customFormat="false" customHeight="true" hidden="false" ht="13.8" outlineLevel="0" r="46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I46" s="0" t="n">
        <f aca="false">IF(E46 - E45 &gt; 0, E46 - E45, 0)</f>
        <v>0</v>
      </c>
      <c r="J46" s="0" t="n">
        <f aca="false">IF(E46 - E45 &lt;= 0, E45 - E46, 0)</f>
        <v>6</v>
      </c>
    </row>
    <row collapsed="false" customFormat="false" customHeight="true" hidden="false" ht="13.8" outlineLevel="0" r="47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I47" s="0" t="n">
        <f aca="false">IF(E47 - E46 &gt; 0, E47 - E46, 0)</f>
        <v>3.06999999999999</v>
      </c>
      <c r="J47" s="0" t="n">
        <f aca="false">IF(E47 - E46 &lt;= 0, E46 - E47, 0)</f>
        <v>0</v>
      </c>
    </row>
    <row collapsed="false" customFormat="false" customHeight="true" hidden="false" ht="13.8" outlineLevel="0" r="48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I48" s="0" t="n">
        <f aca="false">IF(E48 - E47 &gt; 0, E48 - E47, 0)</f>
        <v>0</v>
      </c>
      <c r="J48" s="0" t="n">
        <f aca="false">IF(E48 - E47 &lt;= 0, E47 - E48, 0)</f>
        <v>5.19</v>
      </c>
    </row>
    <row collapsed="false" customFormat="false" customHeight="true" hidden="false" ht="13.8" outlineLevel="0" r="49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  <c r="I49" s="0" t="n">
        <f aca="false">IF(E49 - E48 &gt; 0, E49 - E48, 0)</f>
        <v>6.56</v>
      </c>
      <c r="J49" s="0" t="n">
        <f aca="false">IF(E49 - E48 &lt;= 0, E48 - E49, 0)</f>
        <v>0</v>
      </c>
    </row>
    <row collapsed="false" customFormat="false" customHeight="true" hidden="false" ht="13.8" outlineLevel="0" r="50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  <c r="I50" s="0" t="n">
        <f aca="false">IF(E50 - E49 &gt; 0, E50 - E49, 0)</f>
        <v>0</v>
      </c>
      <c r="J50" s="0" t="n">
        <f aca="false">IF(E50 - E49 &lt;= 0, E49 - E50, 0)</f>
        <v>6.75</v>
      </c>
    </row>
    <row collapsed="false" customFormat="false" customHeight="true" hidden="false" ht="13.8" outlineLevel="0" r="51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  <c r="I51" s="0" t="n">
        <f aca="false">IF(E51 - E50 &gt; 0, E51 - E50, 0)</f>
        <v>0</v>
      </c>
      <c r="J51" s="0" t="n">
        <f aca="false">IF(E51 - E50 &lt;= 0, E50 - E51, 0)</f>
        <v>5.56</v>
      </c>
    </row>
    <row collapsed="false" customFormat="false" customHeight="true" hidden="false" ht="13.8" outlineLevel="0" r="52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  <c r="I52" s="0" t="n">
        <f aca="false">IF(E52 - E51 &gt; 0, E52 - E51, 0)</f>
        <v>0</v>
      </c>
      <c r="J52" s="0" t="n">
        <f aca="false">IF(E52 - E51 &lt;= 0, E51 - E52, 0)</f>
        <v>10.19</v>
      </c>
    </row>
    <row collapsed="false" customFormat="false" customHeight="true" hidden="false" ht="13.8" outlineLevel="0" r="53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  <c r="I53" s="0" t="n">
        <f aca="false">IF(E53 - E52 &gt; 0, E53 - E52, 0)</f>
        <v>4.56</v>
      </c>
      <c r="J53" s="0" t="n">
        <f aca="false">IF(E53 - E52 &lt;= 0, E52 - E53, 0)</f>
        <v>0</v>
      </c>
    </row>
    <row collapsed="false" customFormat="false" customHeight="true" hidden="false" ht="13.8" outlineLevel="0" r="54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  <c r="I54" s="0" t="n">
        <f aca="false">IF(E54 - E53 &gt; 0, E54 - E53, 0)</f>
        <v>0</v>
      </c>
      <c r="J54" s="0" t="n">
        <f aca="false">IF(E54 - E53 &lt;= 0, E53 - E54, 0)</f>
        <v>1.94</v>
      </c>
    </row>
    <row collapsed="false" customFormat="false" customHeight="true" hidden="false" ht="13.8" outlineLevel="0" r="55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  <c r="I55" s="0" t="n">
        <f aca="false">IF(E55 - E54 &gt; 0, E55 - E54, 0)</f>
        <v>12</v>
      </c>
      <c r="J55" s="0" t="n">
        <f aca="false">IF(E55 - E54 &lt;= 0, E54 - E55, 0)</f>
        <v>0</v>
      </c>
    </row>
    <row collapsed="false" customFormat="false" customHeight="true" hidden="false" ht="13.8" outlineLevel="0" r="56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  <c r="I56" s="0" t="n">
        <f aca="false">IF(E56 - E55 &gt; 0, E56 - E55, 0)</f>
        <v>3</v>
      </c>
      <c r="J56" s="0" t="n">
        <f aca="false">IF(E56 - E55 &lt;= 0, E55 - E56, 0)</f>
        <v>0</v>
      </c>
    </row>
    <row collapsed="false" customFormat="false" customHeight="true" hidden="false" ht="13.8" outlineLevel="0" r="57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  <c r="I57" s="0" t="n">
        <f aca="false">IF(E57 - E56 &gt; 0, E57 - E56, 0)</f>
        <v>0</v>
      </c>
      <c r="J57" s="0" t="n">
        <f aca="false">IF(E57 - E56 &lt;= 0, E56 - E57, 0)</f>
        <v>5.75</v>
      </c>
    </row>
    <row collapsed="false" customFormat="false" customHeight="true" hidden="false" ht="13.8" outlineLevel="0" r="58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  <c r="I58" s="0" t="n">
        <f aca="false">IF(E58 - E57 &gt; 0, E58 - E57, 0)</f>
        <v>0</v>
      </c>
      <c r="J58" s="0" t="n">
        <f aca="false">IF(E58 - E57 &lt;= 0, E57 - E58, 0)</f>
        <v>2.25</v>
      </c>
    </row>
    <row collapsed="false" customFormat="false" customHeight="true" hidden="false" ht="13.8" outlineLevel="0" r="59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  <c r="I59" s="0" t="n">
        <f aca="false">IF(E59 - E58 &gt; 0, E59 - E58, 0)</f>
        <v>1.63</v>
      </c>
      <c r="J59" s="0" t="n">
        <f aca="false">IF(E59 - E58 &lt;= 0, E58 - E59, 0)</f>
        <v>0</v>
      </c>
    </row>
    <row collapsed="false" customFormat="false" customHeight="true" hidden="false" ht="13.8" outlineLevel="0" r="60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  <c r="I60" s="0" t="n">
        <f aca="false">IF(E60 - E59 &gt; 0, E60 - E59, 0)</f>
        <v>7.81</v>
      </c>
      <c r="J60" s="0" t="n">
        <f aca="false">IF(E60 - E59 &lt;= 0, E59 - E60, 0)</f>
        <v>0</v>
      </c>
    </row>
    <row collapsed="false" customFormat="false" customHeight="true" hidden="false" ht="13.8" outlineLevel="0" r="61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  <c r="I61" s="0" t="n">
        <f aca="false">IF(E61 - E60 &gt; 0, E61 - E60, 0)</f>
        <v>0</v>
      </c>
      <c r="J61" s="0" t="n">
        <f aca="false">IF(E61 - E60 &lt;= 0, E60 - E61, 0)</f>
        <v>7</v>
      </c>
    </row>
    <row collapsed="false" customFormat="false" customHeight="true" hidden="false" ht="13.8" outlineLevel="0" r="62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  <c r="I62" s="0" t="n">
        <f aca="false">IF(E62 - E61 &gt; 0, E62 - E61, 0)</f>
        <v>5.44</v>
      </c>
      <c r="J62" s="0" t="n">
        <f aca="false">IF(E62 - E61 &lt;= 0, E61 - E62, 0)</f>
        <v>0</v>
      </c>
    </row>
    <row collapsed="false" customFormat="false" customHeight="true" hidden="false" ht="13.8" outlineLevel="0" r="63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  <c r="I63" s="0" t="n">
        <f aca="false">IF(E63 - E62 &gt; 0, E63 - E62, 0)</f>
        <v>0</v>
      </c>
      <c r="J63" s="0" t="n">
        <f aca="false">IF(E63 - E62 &lt;= 0, E62 - E63, 0)</f>
        <v>2.69</v>
      </c>
    </row>
    <row collapsed="false" customFormat="false" customHeight="true" hidden="false" ht="13.8" outlineLevel="0" r="64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  <c r="I64" s="0" t="n">
        <f aca="false">IF(E64 - E63 &gt; 0, E64 - E63, 0)</f>
        <v>0.25</v>
      </c>
      <c r="J64" s="0" t="n">
        <f aca="false">IF(E64 - E63 &lt;= 0, E63 - E64, 0)</f>
        <v>0</v>
      </c>
    </row>
    <row collapsed="false" customFormat="false" customHeight="true" hidden="false" ht="13.8" outlineLevel="0" r="65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  <c r="I65" s="0" t="n">
        <f aca="false">IF(E65 - E64 &gt; 0, E65 - E64, 0)</f>
        <v>0</v>
      </c>
      <c r="J65" s="0" t="n">
        <f aca="false">IF(E65 - E64 &lt;= 0, E64 - E65, 0)</f>
        <v>6.44</v>
      </c>
    </row>
    <row collapsed="false" customFormat="false" customHeight="true" hidden="false" ht="13.8" outlineLevel="0" r="66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  <c r="I66" s="0" t="n">
        <f aca="false">IF(E66 - E65 &gt; 0, E66 - E65, 0)</f>
        <v>0</v>
      </c>
      <c r="J66" s="0" t="n">
        <f aca="false">IF(E66 - E65 &lt;= 0, E65 - E66, 0)</f>
        <v>2.81</v>
      </c>
    </row>
    <row collapsed="false" customFormat="false" customHeight="true" hidden="false" ht="13.8" outlineLevel="0" r="67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  <c r="I67" s="0" t="n">
        <f aca="false">IF(E67 - E66 &gt; 0, E67 - E66, 0)</f>
        <v>0</v>
      </c>
      <c r="J67" s="0" t="n">
        <f aca="false">IF(E67 - E66 &lt;= 0, E66 - E67, 0)</f>
        <v>4.37</v>
      </c>
    </row>
    <row collapsed="false" customFormat="false" customHeight="true" hidden="false" ht="13.8" outlineLevel="0" r="68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  <c r="I68" s="0" t="n">
        <f aca="false">IF(E68 - E67 &gt; 0, E68 - E67, 0)</f>
        <v>2.43000000000001</v>
      </c>
      <c r="J68" s="0" t="n">
        <f aca="false">IF(E68 - E67 &lt;= 0, E67 - E68, 0)</f>
        <v>0</v>
      </c>
    </row>
    <row collapsed="false" customFormat="false" customHeight="true" hidden="false" ht="13.8" outlineLevel="0" r="69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  <c r="I69" s="0" t="n">
        <f aca="false">IF(E69 - E68 &gt; 0, E69 - E68, 0)</f>
        <v>0</v>
      </c>
      <c r="J69" s="0" t="n">
        <f aca="false">IF(E69 - E68 &lt;= 0, E68 - E69, 0)</f>
        <v>3</v>
      </c>
    </row>
    <row collapsed="false" customFormat="false" customHeight="true" hidden="false" ht="13.8" outlineLevel="0" r="70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  <c r="I70" s="0" t="n">
        <f aca="false">IF(E70 - E69 &gt; 0, E70 - E69, 0)</f>
        <v>0</v>
      </c>
      <c r="J70" s="0" t="n">
        <f aca="false">IF(E70 - E69 &lt;= 0, E69 - E70, 0)</f>
        <v>4.68000000000001</v>
      </c>
    </row>
    <row collapsed="false" customFormat="false" customHeight="true" hidden="false" ht="13.8" outlineLevel="0" r="71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</row>
    <row collapsed="false" customFormat="false" customHeight="true" hidden="false" ht="13.8" outlineLevel="0" r="72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</row>
    <row collapsed="false" customFormat="false" customHeight="true" hidden="false" ht="13.8" outlineLevel="0" r="73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</row>
    <row collapsed="false" customFormat="false" customHeight="true" hidden="false" ht="13.8" outlineLevel="0" r="74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</row>
    <row collapsed="false" customFormat="false" customHeight="true" hidden="false" ht="13.8" outlineLevel="0" r="75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</row>
    <row collapsed="false" customFormat="false" customHeight="true" hidden="false" ht="13.8" outlineLevel="0" r="76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</row>
    <row collapsed="false" customFormat="false" customHeight="true" hidden="false" ht="13.8" outlineLevel="0" r="77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</row>
    <row collapsed="false" customFormat="false" customHeight="true" hidden="false" ht="13.8" outlineLevel="0" r="78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</row>
    <row collapsed="false" customFormat="false" customHeight="true" hidden="false" ht="13.8" outlineLevel="0" r="79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</row>
    <row collapsed="false" customFormat="false" customHeight="true" hidden="false" ht="13.8" outlineLevel="0" r="80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</row>
    <row collapsed="false" customFormat="false" customHeight="true" hidden="false" ht="13.8" outlineLevel="0" r="81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</row>
    <row collapsed="false" customFormat="false" customHeight="true" hidden="false" ht="13.8" outlineLevel="0" r="82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</row>
    <row collapsed="false" customFormat="false" customHeight="true" hidden="false" ht="13.8" outlineLevel="0" r="83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</row>
    <row collapsed="false" customFormat="false" customHeight="true" hidden="false" ht="13.8" outlineLevel="0" r="84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</row>
    <row collapsed="false" customFormat="false" customHeight="true" hidden="false" ht="13.8" outlineLevel="0" r="85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</row>
    <row collapsed="false" customFormat="false" customHeight="true" hidden="false" ht="13.8" outlineLevel="0" r="86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</row>
    <row collapsed="false" customFormat="false" customHeight="true" hidden="false" ht="13.8" outlineLevel="0" r="87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</row>
    <row collapsed="false" customFormat="false" customHeight="true" hidden="false" ht="13.8" outlineLevel="0" r="88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</row>
    <row collapsed="false" customFormat="false" customHeight="true" hidden="false" ht="13.8" outlineLevel="0" r="89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</row>
    <row collapsed="false" customFormat="false" customHeight="true" hidden="false" ht="13.8" outlineLevel="0" r="90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</row>
    <row collapsed="false" customFormat="false" customHeight="true" hidden="false" ht="13.8" outlineLevel="0" r="91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</row>
    <row collapsed="false" customFormat="false" customHeight="true" hidden="false" ht="13.8" outlineLevel="0" r="92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</row>
    <row collapsed="false" customFormat="false" customHeight="true" hidden="false" ht="13.8" outlineLevel="0" r="93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</row>
    <row collapsed="false" customFormat="false" customHeight="true" hidden="false" ht="13.8" outlineLevel="0" r="94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</row>
    <row collapsed="false" customFormat="false" customHeight="true" hidden="false" ht="13.8" outlineLevel="0" r="95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</row>
    <row collapsed="false" customFormat="false" customHeight="true" hidden="false" ht="13.8" outlineLevel="0" r="96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</row>
    <row collapsed="false" customFormat="false" customHeight="true" hidden="false" ht="13.8" outlineLevel="0" r="97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</row>
    <row collapsed="false" customFormat="false" customHeight="true" hidden="false" ht="13.8" outlineLevel="0" r="98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</row>
    <row collapsed="false" customFormat="false" customHeight="true" hidden="false" ht="13.8" outlineLevel="0" r="99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</row>
    <row collapsed="false" customFormat="false" customHeight="true" hidden="false" ht="13.8" outlineLevel="0" r="100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</row>
    <row collapsed="false" customFormat="false" customHeight="true" hidden="false" ht="13.8" outlineLevel="0" r="101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</row>
    <row collapsed="false" customFormat="false" customHeight="true" hidden="false" ht="13.8" outlineLevel="0" r="102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</row>
    <row collapsed="false" customFormat="false" customHeight="true" hidden="false" ht="13.8" outlineLevel="0" r="103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</row>
    <row collapsed="false" customFormat="false" customHeight="true" hidden="false" ht="13.8" outlineLevel="0" r="104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</row>
    <row collapsed="false" customFormat="false" customHeight="true" hidden="false" ht="13.8" outlineLevel="0" r="105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</row>
    <row collapsed="false" customFormat="false" customHeight="true" hidden="false" ht="13.8" outlineLevel="0" r="106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</row>
    <row collapsed="false" customFormat="false" customHeight="true" hidden="false" ht="13.8" outlineLevel="0" r="107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</row>
    <row collapsed="false" customFormat="false" customHeight="true" hidden="false" ht="13.8" outlineLevel="0" r="108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</row>
    <row collapsed="false" customFormat="false" customHeight="true" hidden="false" ht="13.8" outlineLevel="0" r="109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</row>
    <row collapsed="false" customFormat="false" customHeight="true" hidden="false" ht="13.8" outlineLevel="0" r="110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</row>
    <row collapsed="false" customFormat="false" customHeight="true" hidden="false" ht="13.8" outlineLevel="0" r="111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</row>
    <row collapsed="false" customFormat="false" customHeight="true" hidden="false" ht="13.8" outlineLevel="0" r="112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</row>
    <row collapsed="false" customFormat="false" customHeight="true" hidden="false" ht="13.8" outlineLevel="0" r="113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</row>
    <row collapsed="false" customFormat="false" customHeight="true" hidden="false" ht="13.8" outlineLevel="0" r="114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</row>
    <row collapsed="false" customFormat="false" customHeight="true" hidden="false" ht="13.8" outlineLevel="0" r="115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</row>
    <row collapsed="false" customFormat="false" customHeight="true" hidden="false" ht="13.8" outlineLevel="0" r="116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</row>
    <row collapsed="false" customFormat="false" customHeight="true" hidden="false" ht="13.8" outlineLevel="0" r="117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</row>
    <row collapsed="false" customFormat="false" customHeight="true" hidden="false" ht="13.8" outlineLevel="0" r="118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</row>
    <row collapsed="false" customFormat="false" customHeight="true" hidden="false" ht="13.8" outlineLevel="0" r="119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</row>
    <row collapsed="false" customFormat="false" customHeight="true" hidden="false" ht="13.8" outlineLevel="0" r="120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</row>
    <row collapsed="false" customFormat="false" customHeight="true" hidden="false" ht="13.8" outlineLevel="0" r="121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</row>
    <row collapsed="false" customFormat="false" customHeight="true" hidden="false" ht="13.8" outlineLevel="0" r="122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</row>
    <row collapsed="false" customFormat="false" customHeight="true" hidden="false" ht="13.8" outlineLevel="0" r="123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</row>
    <row collapsed="false" customFormat="false" customHeight="true" hidden="false" ht="13.8" outlineLevel="0" r="124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</row>
    <row collapsed="false" customFormat="false" customHeight="true" hidden="false" ht="13.8" outlineLevel="0" r="125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</row>
    <row collapsed="false" customFormat="false" customHeight="true" hidden="false" ht="13.8" outlineLevel="0" r="126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</row>
    <row collapsed="false" customFormat="false" customHeight="true" hidden="false" ht="13.8" outlineLevel="0" r="127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</row>
    <row collapsed="false" customFormat="false" customHeight="true" hidden="false" ht="13.8" outlineLevel="0" r="128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</row>
    <row collapsed="false" customFormat="false" customHeight="true" hidden="false" ht="13.8" outlineLevel="0" r="129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</row>
    <row collapsed="false" customFormat="false" customHeight="true" hidden="false" ht="13.8" outlineLevel="0" r="130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</row>
    <row collapsed="false" customFormat="false" customHeight="true" hidden="false" ht="13.8" outlineLevel="0" r="131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</row>
    <row collapsed="false" customFormat="false" customHeight="true" hidden="false" ht="13.8" outlineLevel="0" r="132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</row>
    <row collapsed="false" customFormat="false" customHeight="true" hidden="false" ht="13.8" outlineLevel="0" r="133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collapsed="false" customFormat="false" customHeight="true" hidden="false" ht="13.8" outlineLevel="0" r="134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collapsed="false" customFormat="false" customHeight="true" hidden="false" ht="13.8" outlineLevel="0" r="135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collapsed="false" customFormat="false" customHeight="true" hidden="false" ht="13.8" outlineLevel="0" r="136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collapsed="false" customFormat="false" customHeight="true" hidden="false" ht="13.8" outlineLevel="0" r="137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collapsed="false" customFormat="false" customHeight="true" hidden="false" ht="13.8" outlineLevel="0" r="138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collapsed="false" customFormat="false" customHeight="true" hidden="false" ht="13.8" outlineLevel="0" r="139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collapsed="false" customFormat="false" customHeight="true" hidden="false" ht="13.8" outlineLevel="0" r="140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collapsed="false" customFormat="false" customHeight="true" hidden="false" ht="13.8" outlineLevel="0" r="141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collapsed="false" customFormat="false" customHeight="true" hidden="false" ht="13.8" outlineLevel="0" r="142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collapsed="false" customFormat="false" customHeight="true" hidden="false" ht="13.8" outlineLevel="0" r="143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collapsed="false" customFormat="false" customHeight="true" hidden="false" ht="13.8" outlineLevel="0" r="144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collapsed="false" customFormat="false" customHeight="true" hidden="false" ht="13.8" outlineLevel="0" r="145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collapsed="false" customFormat="false" customHeight="true" hidden="false" ht="13.8" outlineLevel="0" r="146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collapsed="false" customFormat="false" customHeight="true" hidden="false" ht="13.8" outlineLevel="0" r="147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collapsed="false" customFormat="false" customHeight="true" hidden="false" ht="13.8" outlineLevel="0" r="148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collapsed="false" customFormat="false" customHeight="true" hidden="false" ht="13.8" outlineLevel="0" r="149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collapsed="false" customFormat="false" customHeight="true" hidden="false" ht="13.8" outlineLevel="0" r="150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collapsed="false" customFormat="false" customHeight="true" hidden="false" ht="13.8" outlineLevel="0" r="151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collapsed="false" customFormat="false" customHeight="true" hidden="false" ht="13.8" outlineLevel="0" r="152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collapsed="false" customFormat="false" customHeight="true" hidden="false" ht="13.8" outlineLevel="0" r="153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collapsed="false" customFormat="false" customHeight="true" hidden="false" ht="13.8" outlineLevel="0" r="154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collapsed="false" customFormat="false" customHeight="true" hidden="false" ht="13.8" outlineLevel="0" r="155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collapsed="false" customFormat="false" customHeight="true" hidden="false" ht="13.8" outlineLevel="0" r="156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collapsed="false" customFormat="false" customHeight="true" hidden="false" ht="13.8" outlineLevel="0" r="157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collapsed="false" customFormat="false" customHeight="true" hidden="false" ht="13.8" outlineLevel="0" r="158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collapsed="false" customFormat="false" customHeight="true" hidden="false" ht="13.8" outlineLevel="0" r="159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collapsed="false" customFormat="false" customHeight="true" hidden="false" ht="13.8" outlineLevel="0" r="160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collapsed="false" customFormat="false" customHeight="true" hidden="false" ht="13.8" outlineLevel="0" r="161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collapsed="false" customFormat="false" customHeight="true" hidden="false" ht="13.8" outlineLevel="0" r="162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collapsed="false" customFormat="false" customHeight="true" hidden="false" ht="13.8" outlineLevel="0" r="163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collapsed="false" customFormat="false" customHeight="true" hidden="false" ht="13.8" outlineLevel="0" r="164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collapsed="false" customFormat="false" customHeight="true" hidden="false" ht="13.8" outlineLevel="0" r="165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collapsed="false" customFormat="false" customHeight="true" hidden="false" ht="13.8" outlineLevel="0" r="166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collapsed="false" customFormat="false" customHeight="true" hidden="false" ht="13.8" outlineLevel="0" r="167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collapsed="false" customFormat="false" customHeight="true" hidden="false" ht="13.8" outlineLevel="0" r="168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collapsed="false" customFormat="false" customHeight="true" hidden="false" ht="13.8" outlineLevel="0" r="169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collapsed="false" customFormat="false" customHeight="true" hidden="false" ht="13.8" outlineLevel="0" r="170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collapsed="false" customFormat="false" customHeight="true" hidden="false" ht="13.8" outlineLevel="0" r="171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collapsed="false" customFormat="false" customHeight="true" hidden="false" ht="13.8" outlineLevel="0" r="172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collapsed="false" customFormat="false" customHeight="true" hidden="false" ht="13.8" outlineLevel="0" r="173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collapsed="false" customFormat="false" customHeight="true" hidden="false" ht="13.8" outlineLevel="0" r="174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collapsed="false" customFormat="false" customHeight="true" hidden="false" ht="13.8" outlineLevel="0" r="175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collapsed="false" customFormat="false" customHeight="true" hidden="false" ht="13.8" outlineLevel="0" r="176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collapsed="false" customFormat="false" customHeight="true" hidden="false" ht="13.8" outlineLevel="0" r="177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collapsed="false" customFormat="false" customHeight="true" hidden="false" ht="13.8" outlineLevel="0" r="178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collapsed="false" customFormat="false" customHeight="true" hidden="false" ht="13.8" outlineLevel="0" r="179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collapsed="false" customFormat="false" customHeight="true" hidden="false" ht="13.8" outlineLevel="0" r="180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collapsed="false" customFormat="false" customHeight="true" hidden="false" ht="13.8" outlineLevel="0" r="181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collapsed="false" customFormat="false" customHeight="true" hidden="false" ht="13.8" outlineLevel="0" r="182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collapsed="false" customFormat="false" customHeight="true" hidden="false" ht="13.8" outlineLevel="0" r="183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collapsed="false" customFormat="false" customHeight="true" hidden="false" ht="13.8" outlineLevel="0" r="184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collapsed="false" customFormat="false" customHeight="true" hidden="false" ht="13.8" outlineLevel="0" r="185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collapsed="false" customFormat="false" customHeight="true" hidden="false" ht="13.8" outlineLevel="0" r="186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collapsed="false" customFormat="false" customHeight="true" hidden="false" ht="13.8" outlineLevel="0" r="187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collapsed="false" customFormat="false" customHeight="true" hidden="false" ht="13.8" outlineLevel="0" r="188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collapsed="false" customFormat="false" customHeight="true" hidden="false" ht="13.8" outlineLevel="0" r="189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collapsed="false" customFormat="false" customHeight="true" hidden="false" ht="13.8" outlineLevel="0" r="190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collapsed="false" customFormat="false" customHeight="true" hidden="false" ht="13.8" outlineLevel="0" r="191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collapsed="false" customFormat="false" customHeight="true" hidden="false" ht="13.8" outlineLevel="0" r="192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collapsed="false" customFormat="false" customHeight="true" hidden="false" ht="13.8" outlineLevel="0" r="193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collapsed="false" customFormat="false" customHeight="true" hidden="false" ht="13.8" outlineLevel="0" r="194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collapsed="false" customFormat="false" customHeight="true" hidden="false" ht="13.8" outlineLevel="0" r="195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collapsed="false" customFormat="false" customHeight="true" hidden="false" ht="13.8" outlineLevel="0" r="196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collapsed="false" customFormat="false" customHeight="true" hidden="false" ht="13.8" outlineLevel="0" r="197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collapsed="false" customFormat="false" customHeight="true" hidden="false" ht="13.8" outlineLevel="0" r="198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collapsed="false" customFormat="false" customHeight="true" hidden="false" ht="13.8" outlineLevel="0" r="199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collapsed="false" customFormat="false" customHeight="true" hidden="false" ht="13.8" outlineLevel="0" r="200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collapsed="false" customFormat="false" customHeight="true" hidden="false" ht="13.8" outlineLevel="0" r="201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collapsed="false" customFormat="false" customHeight="true" hidden="false" ht="13.8" outlineLevel="0" r="202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collapsed="false" customFormat="false" customHeight="true" hidden="false" ht="13.8" outlineLevel="0" r="203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collapsed="false" customFormat="false" customHeight="true" hidden="false" ht="13.8" outlineLevel="0" r="204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collapsed="false" customFormat="false" customHeight="true" hidden="false" ht="13.8" outlineLevel="0" r="205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collapsed="false" customFormat="false" customHeight="true" hidden="false" ht="13.8" outlineLevel="0" r="206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collapsed="false" customFormat="false" customHeight="true" hidden="false" ht="13.8" outlineLevel="0" r="207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collapsed="false" customFormat="false" customHeight="true" hidden="false" ht="13.8" outlineLevel="0" r="208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collapsed="false" customFormat="false" customHeight="true" hidden="false" ht="13.8" outlineLevel="0" r="209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collapsed="false" customFormat="false" customHeight="true" hidden="false" ht="13.8" outlineLevel="0" r="210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collapsed="false" customFormat="false" customHeight="true" hidden="false" ht="13.8" outlineLevel="0" r="211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collapsed="false" customFormat="false" customHeight="true" hidden="false" ht="13.8" outlineLevel="0" r="212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collapsed="false" customFormat="false" customHeight="true" hidden="false" ht="13.8" outlineLevel="0" r="213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collapsed="false" customFormat="false" customHeight="true" hidden="false" ht="13.8" outlineLevel="0" r="214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collapsed="false" customFormat="false" customHeight="true" hidden="false" ht="13.8" outlineLevel="0" r="215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collapsed="false" customFormat="false" customHeight="true" hidden="false" ht="13.8" outlineLevel="0" r="216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collapsed="false" customFormat="false" customHeight="true" hidden="false" ht="13.8" outlineLevel="0" r="217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collapsed="false" customFormat="false" customHeight="true" hidden="false" ht="13.8" outlineLevel="0" r="218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collapsed="false" customFormat="false" customHeight="true" hidden="false" ht="13.8" outlineLevel="0" r="219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collapsed="false" customFormat="false" customHeight="true" hidden="false" ht="13.8" outlineLevel="0" r="220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collapsed="false" customFormat="false" customHeight="true" hidden="false" ht="13.8" outlineLevel="0" r="221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collapsed="false" customFormat="false" customHeight="true" hidden="false" ht="13.8" outlineLevel="0" r="222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collapsed="false" customFormat="false" customHeight="true" hidden="false" ht="13.8" outlineLevel="0" r="223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collapsed="false" customFormat="false" customHeight="true" hidden="false" ht="13.8" outlineLevel="0" r="224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collapsed="false" customFormat="false" customHeight="true" hidden="false" ht="13.8" outlineLevel="0" r="225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collapsed="false" customFormat="false" customHeight="true" hidden="false" ht="13.8" outlineLevel="0" r="226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collapsed="false" customFormat="false" customHeight="true" hidden="false" ht="13.8" outlineLevel="0" r="227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collapsed="false" customFormat="false" customHeight="true" hidden="false" ht="13.8" outlineLevel="0" r="228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collapsed="false" customFormat="false" customHeight="true" hidden="false" ht="13.8" outlineLevel="0" r="229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collapsed="false" customFormat="false" customHeight="true" hidden="false" ht="13.8" outlineLevel="0" r="230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collapsed="false" customFormat="false" customHeight="true" hidden="false" ht="13.8" outlineLevel="0" r="231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collapsed="false" customFormat="false" customHeight="true" hidden="false" ht="13.8" outlineLevel="0" r="232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collapsed="false" customFormat="false" customHeight="true" hidden="false" ht="13.8" outlineLevel="0" r="233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collapsed="false" customFormat="false" customHeight="true" hidden="false" ht="13.8" outlineLevel="0" r="234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collapsed="false" customFormat="false" customHeight="true" hidden="false" ht="13.8" outlineLevel="0" r="235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collapsed="false" customFormat="false" customHeight="true" hidden="false" ht="13.8" outlineLevel="0" r="236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collapsed="false" customFormat="false" customHeight="true" hidden="false" ht="13.8" outlineLevel="0" r="237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collapsed="false" customFormat="false" customHeight="true" hidden="false" ht="13.8" outlineLevel="0" r="238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collapsed="false" customFormat="false" customHeight="true" hidden="false" ht="13.8" outlineLevel="0" r="239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collapsed="false" customFormat="false" customHeight="true" hidden="false" ht="13.8" outlineLevel="0" r="240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collapsed="false" customFormat="false" customHeight="true" hidden="false" ht="13.8" outlineLevel="0" r="241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collapsed="false" customFormat="false" customHeight="true" hidden="false" ht="13.8" outlineLevel="0" r="242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collapsed="false" customFormat="false" customHeight="true" hidden="false" ht="13.8" outlineLevel="0" r="243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collapsed="false" customFormat="false" customHeight="true" hidden="false" ht="13.8" outlineLevel="0" r="244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collapsed="false" customFormat="false" customHeight="true" hidden="false" ht="13.8" outlineLevel="0" r="245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collapsed="false" customFormat="false" customHeight="true" hidden="false" ht="13.8" outlineLevel="0" r="246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collapsed="false" customFormat="false" customHeight="true" hidden="false" ht="13.8" outlineLevel="0" r="247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collapsed="false" customFormat="false" customHeight="true" hidden="false" ht="13.8" outlineLevel="0" r="248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collapsed="false" customFormat="false" customHeight="true" hidden="false" ht="13.8" outlineLevel="0" r="249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collapsed="false" customFormat="false" customHeight="true" hidden="false" ht="13.8" outlineLevel="0" r="250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collapsed="false" customFormat="false" customHeight="true" hidden="false" ht="13.8" outlineLevel="0" r="251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collapsed="false" customFormat="false" customHeight="true" hidden="false" ht="13.8" outlineLevel="0" r="252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collapsed="false" customFormat="false" customHeight="true" hidden="false" ht="13.8" outlineLevel="0" r="253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collapsed="false" customFormat="false" customHeight="true" hidden="false" ht="13.8" outlineLevel="0" r="254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collapsed="false" customFormat="false" customHeight="true" hidden="false" ht="13.8" outlineLevel="0" r="255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collapsed="false" customFormat="false" customHeight="true" hidden="false" ht="13.8" outlineLevel="0" r="256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collapsed="false" customFormat="false" customHeight="true" hidden="false" ht="13.8" outlineLevel="0" r="257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collapsed="false" customFormat="false" customHeight="true" hidden="false" ht="13.8" outlineLevel="0" r="258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collapsed="false" customFormat="false" customHeight="true" hidden="false" ht="13.8" outlineLevel="0" r="259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collapsed="false" customFormat="false" customHeight="true" hidden="false" ht="13.8" outlineLevel="0" r="260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collapsed="false" customFormat="false" customHeight="true" hidden="false" ht="13.8" outlineLevel="0" r="261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collapsed="false" customFormat="false" customHeight="true" hidden="false" ht="13.8" outlineLevel="0" r="262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collapsed="false" customFormat="false" customHeight="true" hidden="false" ht="13.8" outlineLevel="0" r="263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collapsed="false" customFormat="false" customHeight="true" hidden="false" ht="13.8" outlineLevel="0" r="264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collapsed="false" customFormat="false" customHeight="true" hidden="false" ht="13.8" outlineLevel="0" r="265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collapsed="false" customFormat="false" customHeight="true" hidden="false" ht="13.8" outlineLevel="0" r="266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collapsed="false" customFormat="false" customHeight="true" hidden="false" ht="13.8" outlineLevel="0" r="267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collapsed="false" customFormat="false" customHeight="true" hidden="false" ht="13.8" outlineLevel="0" r="268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collapsed="false" customFormat="false" customHeight="true" hidden="false" ht="13.8" outlineLevel="0" r="269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collapsed="false" customFormat="false" customHeight="true" hidden="false" ht="13.8" outlineLevel="0" r="270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collapsed="false" customFormat="false" customHeight="true" hidden="false" ht="13.8" outlineLevel="0" r="271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collapsed="false" customFormat="false" customHeight="true" hidden="false" ht="13.8" outlineLevel="0" r="272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collapsed="false" customFormat="false" customHeight="true" hidden="false" ht="13.8" outlineLevel="0" r="273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collapsed="false" customFormat="false" customHeight="true" hidden="false" ht="13.8" outlineLevel="0" r="274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collapsed="false" customFormat="false" customHeight="true" hidden="false" ht="13.8" outlineLevel="0" r="275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collapsed="false" customFormat="false" customHeight="true" hidden="false" ht="13.8" outlineLevel="0" r="276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collapsed="false" customFormat="false" customHeight="true" hidden="false" ht="13.8" outlineLevel="0" r="277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collapsed="false" customFormat="false" customHeight="true" hidden="false" ht="13.8" outlineLevel="0" r="278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collapsed="false" customFormat="false" customHeight="true" hidden="false" ht="13.8" outlineLevel="0" r="279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collapsed="false" customFormat="false" customHeight="true" hidden="false" ht="13.8" outlineLevel="0" r="280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collapsed="false" customFormat="false" customHeight="true" hidden="false" ht="13.8" outlineLevel="0" r="281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collapsed="false" customFormat="false" customHeight="true" hidden="false" ht="13.8" outlineLevel="0" r="282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collapsed="false" customFormat="false" customHeight="true" hidden="false" ht="13.8" outlineLevel="0" r="283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collapsed="false" customFormat="false" customHeight="true" hidden="false" ht="13.8" outlineLevel="0" r="284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collapsed="false" customFormat="false" customHeight="true" hidden="false" ht="13.8" outlineLevel="0" r="285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collapsed="false" customFormat="false" customHeight="true" hidden="false" ht="13.8" outlineLevel="0" r="286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collapsed="false" customFormat="false" customHeight="true" hidden="false" ht="13.8" outlineLevel="0" r="287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collapsed="false" customFormat="false" customHeight="true" hidden="false" ht="13.8" outlineLevel="0" r="288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collapsed="false" customFormat="false" customHeight="true" hidden="false" ht="13.8" outlineLevel="0" r="289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collapsed="false" customFormat="false" customHeight="true" hidden="false" ht="13.8" outlineLevel="0" r="290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collapsed="false" customFormat="false" customHeight="true" hidden="false" ht="13.8" outlineLevel="0" r="291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collapsed="false" customFormat="false" customHeight="true" hidden="false" ht="13.8" outlineLevel="0" r="292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collapsed="false" customFormat="false" customHeight="true" hidden="false" ht="13.8" outlineLevel="0" r="293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collapsed="false" customFormat="false" customHeight="true" hidden="false" ht="13.8" outlineLevel="0" r="294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collapsed="false" customFormat="false" customHeight="true" hidden="false" ht="13.8" outlineLevel="0" r="295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collapsed="false" customFormat="false" customHeight="true" hidden="false" ht="13.8" outlineLevel="0" r="296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collapsed="false" customFormat="false" customHeight="true" hidden="false" ht="13.8" outlineLevel="0" r="297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collapsed="false" customFormat="false" customHeight="true" hidden="false" ht="13.8" outlineLevel="0" r="298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collapsed="false" customFormat="false" customHeight="true" hidden="false" ht="13.8" outlineLevel="0" r="299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collapsed="false" customFormat="false" customHeight="true" hidden="false" ht="13.8" outlineLevel="0" r="300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collapsed="false" customFormat="false" customHeight="true" hidden="false" ht="13.8" outlineLevel="0" r="301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collapsed="false" customFormat="false" customHeight="true" hidden="false" ht="13.8" outlineLevel="0" r="302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collapsed="false" customFormat="false" customHeight="true" hidden="false" ht="13.8" outlineLevel="0" r="303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collapsed="false" customFormat="false" customHeight="true" hidden="false" ht="13.8" outlineLevel="0" r="304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collapsed="false" customFormat="false" customHeight="true" hidden="false" ht="13.8" outlineLevel="0" r="305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collapsed="false" customFormat="false" customHeight="true" hidden="false" ht="13.8" outlineLevel="0" r="306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collapsed="false" customFormat="false" customHeight="true" hidden="false" ht="13.8" outlineLevel="0" r="307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collapsed="false" customFormat="false" customHeight="true" hidden="false" ht="13.8" outlineLevel="0" r="308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collapsed="false" customFormat="false" customHeight="true" hidden="false" ht="13.8" outlineLevel="0" r="309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collapsed="false" customFormat="false" customHeight="true" hidden="false" ht="13.8" outlineLevel="0" r="310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collapsed="false" customFormat="false" customHeight="true" hidden="false" ht="13.8" outlineLevel="0" r="311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collapsed="false" customFormat="false" customHeight="true" hidden="false" ht="13.8" outlineLevel="0" r="312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collapsed="false" customFormat="false" customHeight="true" hidden="false" ht="13.8" outlineLevel="0" r="313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collapsed="false" customFormat="false" customHeight="true" hidden="false" ht="13.8" outlineLevel="0" r="314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collapsed="false" customFormat="false" customHeight="true" hidden="false" ht="13.8" outlineLevel="0" r="315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collapsed="false" customFormat="false" customHeight="true" hidden="false" ht="13.8" outlineLevel="0" r="316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collapsed="false" customFormat="false" customHeight="true" hidden="false" ht="13.8" outlineLevel="0" r="317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collapsed="false" customFormat="false" customHeight="true" hidden="false" ht="13.8" outlineLevel="0" r="318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collapsed="false" customFormat="false" customHeight="true" hidden="false" ht="13.8" outlineLevel="0" r="319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collapsed="false" customFormat="false" customHeight="true" hidden="false" ht="13.8" outlineLevel="0" r="320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collapsed="false" customFormat="false" customHeight="true" hidden="false" ht="13.8" outlineLevel="0" r="321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collapsed="false" customFormat="false" customHeight="true" hidden="false" ht="13.8" outlineLevel="0" r="322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collapsed="false" customFormat="false" customHeight="true" hidden="false" ht="13.8" outlineLevel="0" r="323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collapsed="false" customFormat="false" customHeight="true" hidden="false" ht="13.8" outlineLevel="0" r="324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collapsed="false" customFormat="false" customHeight="true" hidden="false" ht="13.8" outlineLevel="0" r="325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collapsed="false" customFormat="false" customHeight="true" hidden="false" ht="13.8" outlineLevel="0" r="326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collapsed="false" customFormat="false" customHeight="true" hidden="false" ht="13.8" outlineLevel="0" r="327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collapsed="false" customFormat="false" customHeight="true" hidden="false" ht="13.8" outlineLevel="0" r="328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collapsed="false" customFormat="false" customHeight="true" hidden="false" ht="13.8" outlineLevel="0" r="329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collapsed="false" customFormat="false" customHeight="true" hidden="false" ht="13.8" outlineLevel="0" r="330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collapsed="false" customFormat="false" customHeight="true" hidden="false" ht="13.8" outlineLevel="0" r="331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collapsed="false" customFormat="false" customHeight="true" hidden="false" ht="13.8" outlineLevel="0" r="332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collapsed="false" customFormat="false" customHeight="true" hidden="false" ht="13.8" outlineLevel="0" r="333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collapsed="false" customFormat="false" customHeight="true" hidden="false" ht="13.8" outlineLevel="0" r="334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collapsed="false" customFormat="false" customHeight="true" hidden="false" ht="13.8" outlineLevel="0" r="335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collapsed="false" customFormat="false" customHeight="true" hidden="false" ht="13.8" outlineLevel="0" r="336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collapsed="false" customFormat="false" customHeight="true" hidden="false" ht="13.8" outlineLevel="0" r="337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collapsed="false" customFormat="false" customHeight="true" hidden="false" ht="13.8" outlineLevel="0" r="338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collapsed="false" customFormat="false" customHeight="true" hidden="false" ht="13.8" outlineLevel="0" r="339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collapsed="false" customFormat="false" customHeight="true" hidden="false" ht="13.8" outlineLevel="0" r="340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collapsed="false" customFormat="false" customHeight="true" hidden="false" ht="13.8" outlineLevel="0" r="341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collapsed="false" customFormat="false" customHeight="true" hidden="false" ht="13.8" outlineLevel="0" r="342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collapsed="false" customFormat="false" customHeight="true" hidden="false" ht="13.8" outlineLevel="0" r="343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collapsed="false" customFormat="false" customHeight="true" hidden="false" ht="13.8" outlineLevel="0" r="344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collapsed="false" customFormat="false" customHeight="true" hidden="false" ht="13.8" outlineLevel="0" r="345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collapsed="false" customFormat="false" customHeight="true" hidden="false" ht="13.8" outlineLevel="0" r="346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collapsed="false" customFormat="false" customHeight="true" hidden="false" ht="13.8" outlineLevel="0" r="347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collapsed="false" customFormat="false" customHeight="true" hidden="false" ht="13.8" outlineLevel="0" r="348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collapsed="false" customFormat="false" customHeight="true" hidden="false" ht="13.8" outlineLevel="0" r="349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collapsed="false" customFormat="false" customHeight="true" hidden="false" ht="13.8" outlineLevel="0" r="350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collapsed="false" customFormat="false" customHeight="true" hidden="false" ht="13.8" outlineLevel="0" r="351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collapsed="false" customFormat="false" customHeight="true" hidden="false" ht="13.8" outlineLevel="0" r="352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collapsed="false" customFormat="false" customHeight="true" hidden="false" ht="13.8" outlineLevel="0" r="353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collapsed="false" customFormat="false" customHeight="true" hidden="false" ht="13.8" outlineLevel="0" r="354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collapsed="false" customFormat="false" customHeight="true" hidden="false" ht="13.8" outlineLevel="0" r="355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collapsed="false" customFormat="false" customHeight="true" hidden="false" ht="13.8" outlineLevel="0" r="356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collapsed="false" customFormat="false" customHeight="true" hidden="false" ht="13.8" outlineLevel="0" r="357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collapsed="false" customFormat="false" customHeight="true" hidden="false" ht="13.8" outlineLevel="0" r="358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collapsed="false" customFormat="false" customHeight="true" hidden="false" ht="13.8" outlineLevel="0" r="359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collapsed="false" customFormat="false" customHeight="true" hidden="false" ht="13.8" outlineLevel="0" r="360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collapsed="false" customFormat="false" customHeight="true" hidden="false" ht="13.8" outlineLevel="0" r="361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collapsed="false" customFormat="false" customHeight="true" hidden="false" ht="13.8" outlineLevel="0" r="362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collapsed="false" customFormat="false" customHeight="true" hidden="false" ht="13.8" outlineLevel="0" r="363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collapsed="false" customFormat="false" customHeight="true" hidden="false" ht="13.8" outlineLevel="0" r="364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collapsed="false" customFormat="false" customHeight="true" hidden="false" ht="13.8" outlineLevel="0" r="365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collapsed="false" customFormat="false" customHeight="true" hidden="false" ht="13.8" outlineLevel="0" r="366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collapsed="false" customFormat="false" customHeight="true" hidden="false" ht="13.8" outlineLevel="0" r="367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collapsed="false" customFormat="false" customHeight="true" hidden="false" ht="13.8" outlineLevel="0" r="368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collapsed="false" customFormat="false" customHeight="true" hidden="false" ht="13.8" outlineLevel="0" r="369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collapsed="false" customFormat="false" customHeight="true" hidden="false" ht="13.8" outlineLevel="0" r="370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collapsed="false" customFormat="false" customHeight="true" hidden="false" ht="13.8" outlineLevel="0" r="371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collapsed="false" customFormat="false" customHeight="true" hidden="false" ht="13.8" outlineLevel="0" r="372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collapsed="false" customFormat="false" customHeight="true" hidden="false" ht="13.8" outlineLevel="0" r="373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collapsed="false" customFormat="false" customHeight="true" hidden="false" ht="13.8" outlineLevel="0" r="374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collapsed="false" customFormat="false" customHeight="true" hidden="false" ht="13.8" outlineLevel="0" r="375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collapsed="false" customFormat="false" customHeight="true" hidden="false" ht="13.8" outlineLevel="0" r="376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collapsed="false" customFormat="false" customHeight="true" hidden="false" ht="13.8" outlineLevel="0" r="377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collapsed="false" customFormat="false" customHeight="true" hidden="false" ht="13.8" outlineLevel="0" r="378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collapsed="false" customFormat="false" customHeight="true" hidden="false" ht="13.8" outlineLevel="0" r="379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collapsed="false" customFormat="false" customHeight="true" hidden="false" ht="13.8" outlineLevel="0" r="380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collapsed="false" customFormat="false" customHeight="true" hidden="false" ht="13.8" outlineLevel="0" r="381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collapsed="false" customFormat="false" customHeight="true" hidden="false" ht="13.8" outlineLevel="0" r="382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collapsed="false" customFormat="false" customHeight="true" hidden="false" ht="13.8" outlineLevel="0" r="383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collapsed="false" customFormat="false" customHeight="true" hidden="false" ht="13.8" outlineLevel="0" r="384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collapsed="false" customFormat="false" customHeight="true" hidden="false" ht="13.8" outlineLevel="0" r="385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collapsed="false" customFormat="false" customHeight="true" hidden="false" ht="13.8" outlineLevel="0" r="386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collapsed="false" customFormat="false" customHeight="true" hidden="false" ht="13.8" outlineLevel="0" r="387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collapsed="false" customFormat="false" customHeight="true" hidden="false" ht="13.8" outlineLevel="0" r="388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collapsed="false" customFormat="false" customHeight="true" hidden="false" ht="13.8" outlineLevel="0" r="389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collapsed="false" customFormat="false" customHeight="true" hidden="false" ht="13.8" outlineLevel="0" r="390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collapsed="false" customFormat="false" customHeight="true" hidden="false" ht="13.8" outlineLevel="0" r="391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collapsed="false" customFormat="false" customHeight="true" hidden="false" ht="13.8" outlineLevel="0" r="392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collapsed="false" customFormat="false" customHeight="true" hidden="false" ht="13.8" outlineLevel="0" r="393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collapsed="false" customFormat="false" customHeight="true" hidden="false" ht="13.8" outlineLevel="0" r="394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collapsed="false" customFormat="false" customHeight="true" hidden="false" ht="13.8" outlineLevel="0" r="395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collapsed="false" customFormat="false" customHeight="true" hidden="false" ht="13.8" outlineLevel="0" r="396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collapsed="false" customFormat="false" customHeight="true" hidden="false" ht="13.8" outlineLevel="0" r="397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collapsed="false" customFormat="false" customHeight="true" hidden="false" ht="13.8" outlineLevel="0" r="398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collapsed="false" customFormat="false" customHeight="true" hidden="false" ht="13.8" outlineLevel="0" r="399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collapsed="false" customFormat="false" customHeight="true" hidden="false" ht="13.8" outlineLevel="0" r="400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collapsed="false" customFormat="false" customHeight="true" hidden="false" ht="13.8" outlineLevel="0" r="401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collapsed="false" customFormat="false" customHeight="true" hidden="false" ht="13.8" outlineLevel="0" r="402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collapsed="false" customFormat="false" customHeight="true" hidden="false" ht="13.8" outlineLevel="0" r="403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collapsed="false" customFormat="false" customHeight="true" hidden="false" ht="13.8" outlineLevel="0" r="404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collapsed="false" customFormat="false" customHeight="true" hidden="false" ht="13.8" outlineLevel="0" r="405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collapsed="false" customFormat="false" customHeight="true" hidden="false" ht="13.8" outlineLevel="0" r="406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collapsed="false" customFormat="false" customHeight="true" hidden="false" ht="13.8" outlineLevel="0" r="407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collapsed="false" customFormat="false" customHeight="true" hidden="false" ht="13.8" outlineLevel="0" r="408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collapsed="false" customFormat="false" customHeight="true" hidden="false" ht="13.8" outlineLevel="0" r="409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collapsed="false" customFormat="false" customHeight="true" hidden="false" ht="13.8" outlineLevel="0" r="410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collapsed="false" customFormat="false" customHeight="true" hidden="false" ht="13.8" outlineLevel="0" r="411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collapsed="false" customFormat="false" customHeight="true" hidden="false" ht="13.8" outlineLevel="0" r="412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collapsed="false" customFormat="false" customHeight="true" hidden="false" ht="13.8" outlineLevel="0" r="413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collapsed="false" customFormat="false" customHeight="true" hidden="false" ht="13.8" outlineLevel="0" r="414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collapsed="false" customFormat="false" customHeight="true" hidden="false" ht="13.8" outlineLevel="0" r="415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collapsed="false" customFormat="false" customHeight="true" hidden="false" ht="13.8" outlineLevel="0" r="416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collapsed="false" customFormat="false" customHeight="true" hidden="false" ht="13.8" outlineLevel="0" r="417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collapsed="false" customFormat="false" customHeight="true" hidden="false" ht="13.8" outlineLevel="0" r="418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collapsed="false" customFormat="false" customHeight="true" hidden="false" ht="13.8" outlineLevel="0" r="419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collapsed="false" customFormat="false" customHeight="true" hidden="false" ht="13.8" outlineLevel="0" r="420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collapsed="false" customFormat="false" customHeight="true" hidden="false" ht="13.8" outlineLevel="0" r="421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collapsed="false" customFormat="false" customHeight="true" hidden="false" ht="13.8" outlineLevel="0" r="422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collapsed="false" customFormat="false" customHeight="true" hidden="false" ht="13.8" outlineLevel="0" r="423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collapsed="false" customFormat="false" customHeight="true" hidden="false" ht="13.8" outlineLevel="0" r="424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collapsed="false" customFormat="false" customHeight="true" hidden="false" ht="13.8" outlineLevel="0" r="425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collapsed="false" customFormat="false" customHeight="true" hidden="false" ht="13.8" outlineLevel="0" r="426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collapsed="false" customFormat="false" customHeight="true" hidden="false" ht="13.8" outlineLevel="0" r="427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collapsed="false" customFormat="false" customHeight="true" hidden="false" ht="13.8" outlineLevel="0" r="428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collapsed="false" customFormat="false" customHeight="true" hidden="false" ht="13.8" outlineLevel="0" r="429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collapsed="false" customFormat="false" customHeight="true" hidden="false" ht="13.8" outlineLevel="0" r="430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collapsed="false" customFormat="false" customHeight="true" hidden="false" ht="13.8" outlineLevel="0" r="431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collapsed="false" customFormat="false" customHeight="true" hidden="false" ht="13.8" outlineLevel="0" r="432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collapsed="false" customFormat="false" customHeight="true" hidden="false" ht="13.8" outlineLevel="0" r="433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collapsed="false" customFormat="false" customHeight="true" hidden="false" ht="13.8" outlineLevel="0" r="434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collapsed="false" customFormat="false" customHeight="true" hidden="false" ht="13.8" outlineLevel="0" r="435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collapsed="false" customFormat="false" customHeight="true" hidden="false" ht="13.8" outlineLevel="0" r="436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collapsed="false" customFormat="false" customHeight="true" hidden="false" ht="13.8" outlineLevel="0" r="437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collapsed="false" customFormat="false" customHeight="true" hidden="false" ht="13.8" outlineLevel="0" r="438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collapsed="false" customFormat="false" customHeight="true" hidden="false" ht="13.8" outlineLevel="0" r="439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collapsed="false" customFormat="false" customHeight="true" hidden="false" ht="13.8" outlineLevel="0" r="440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collapsed="false" customFormat="false" customHeight="true" hidden="false" ht="13.8" outlineLevel="0" r="441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collapsed="false" customFormat="false" customHeight="true" hidden="false" ht="13.8" outlineLevel="0" r="442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collapsed="false" customFormat="false" customHeight="true" hidden="false" ht="13.8" outlineLevel="0" r="443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collapsed="false" customFormat="false" customHeight="true" hidden="false" ht="13.8" outlineLevel="0" r="444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collapsed="false" customFormat="false" customHeight="true" hidden="false" ht="13.8" outlineLevel="0" r="445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collapsed="false" customFormat="false" customHeight="true" hidden="false" ht="13.8" outlineLevel="0" r="446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collapsed="false" customFormat="false" customHeight="true" hidden="false" ht="13.8" outlineLevel="0" r="447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collapsed="false" customFormat="false" customHeight="true" hidden="false" ht="13.8" outlineLevel="0" r="448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collapsed="false" customFormat="false" customHeight="true" hidden="false" ht="13.8" outlineLevel="0" r="449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collapsed="false" customFormat="false" customHeight="true" hidden="false" ht="13.8" outlineLevel="0" r="450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collapsed="false" customFormat="false" customHeight="true" hidden="false" ht="13.8" outlineLevel="0" r="451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collapsed="false" customFormat="false" customHeight="true" hidden="false" ht="13.8" outlineLevel="0" r="452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collapsed="false" customFormat="false" customHeight="true" hidden="false" ht="13.8" outlineLevel="0" r="453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collapsed="false" customFormat="false" customHeight="true" hidden="false" ht="13.8" outlineLevel="0" r="454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collapsed="false" customFormat="false" customHeight="true" hidden="false" ht="13.8" outlineLevel="0" r="455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collapsed="false" customFormat="false" customHeight="true" hidden="false" ht="13.8" outlineLevel="0" r="456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collapsed="false" customFormat="false" customHeight="true" hidden="false" ht="13.8" outlineLevel="0" r="457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collapsed="false" customFormat="false" customHeight="true" hidden="false" ht="13.8" outlineLevel="0" r="458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collapsed="false" customFormat="false" customHeight="true" hidden="false" ht="13.8" outlineLevel="0" r="459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collapsed="false" customFormat="false" customHeight="true" hidden="false" ht="13.8" outlineLevel="0" r="460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collapsed="false" customFormat="false" customHeight="true" hidden="false" ht="13.8" outlineLevel="0" r="461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collapsed="false" customFormat="false" customHeight="true" hidden="false" ht="13.8" outlineLevel="0" r="462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collapsed="false" customFormat="false" customHeight="true" hidden="false" ht="13.8" outlineLevel="0" r="463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collapsed="false" customFormat="false" customHeight="true" hidden="false" ht="13.8" outlineLevel="0" r="464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collapsed="false" customFormat="false" customHeight="true" hidden="false" ht="13.8" outlineLevel="0" r="465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collapsed="false" customFormat="false" customHeight="true" hidden="false" ht="13.8" outlineLevel="0" r="466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collapsed="false" customFormat="false" customHeight="true" hidden="false" ht="13.8" outlineLevel="0" r="467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collapsed="false" customFormat="false" customHeight="true" hidden="false" ht="13.8" outlineLevel="0" r="468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collapsed="false" customFormat="false" customHeight="true" hidden="false" ht="13.8" outlineLevel="0" r="469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collapsed="false" customFormat="false" customHeight="true" hidden="false" ht="13.8" outlineLevel="0" r="470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collapsed="false" customFormat="false" customHeight="true" hidden="false" ht="13.8" outlineLevel="0" r="471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collapsed="false" customFormat="false" customHeight="true" hidden="false" ht="13.8" outlineLevel="0" r="472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collapsed="false" customFormat="false" customHeight="true" hidden="false" ht="13.8" outlineLevel="0" r="473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collapsed="false" customFormat="false" customHeight="true" hidden="false" ht="13.8" outlineLevel="0" r="474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collapsed="false" customFormat="false" customHeight="true" hidden="false" ht="13.8" outlineLevel="0" r="475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collapsed="false" customFormat="false" customHeight="true" hidden="false" ht="13.8" outlineLevel="0" r="476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collapsed="false" customFormat="false" customHeight="true" hidden="false" ht="13.8" outlineLevel="0" r="477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collapsed="false" customFormat="false" customHeight="true" hidden="false" ht="13.8" outlineLevel="0" r="478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collapsed="false" customFormat="false" customHeight="true" hidden="false" ht="13.8" outlineLevel="0" r="479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collapsed="false" customFormat="false" customHeight="true" hidden="false" ht="13.8" outlineLevel="0" r="480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collapsed="false" customFormat="false" customHeight="true" hidden="false" ht="13.8" outlineLevel="0" r="481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collapsed="false" customFormat="false" customHeight="true" hidden="false" ht="13.8" outlineLevel="0" r="482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collapsed="false" customFormat="false" customHeight="true" hidden="false" ht="13.8" outlineLevel="0" r="483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collapsed="false" customFormat="false" customHeight="true" hidden="false" ht="13.8" outlineLevel="0" r="484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collapsed="false" customFormat="false" customHeight="true" hidden="false" ht="13.8" outlineLevel="0" r="485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collapsed="false" customFormat="false" customHeight="true" hidden="false" ht="13.8" outlineLevel="0" r="486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collapsed="false" customFormat="false" customHeight="true" hidden="false" ht="13.8" outlineLevel="0" r="487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collapsed="false" customFormat="false" customHeight="true" hidden="false" ht="13.8" outlineLevel="0" r="488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collapsed="false" customFormat="false" customHeight="true" hidden="false" ht="13.8" outlineLevel="0" r="489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collapsed="false" customFormat="false" customHeight="true" hidden="false" ht="13.8" outlineLevel="0" r="490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collapsed="false" customFormat="false" customHeight="true" hidden="false" ht="13.8" outlineLevel="0" r="491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collapsed="false" customFormat="false" customHeight="true" hidden="false" ht="13.8" outlineLevel="0" r="492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collapsed="false" customFormat="false" customHeight="true" hidden="false" ht="13.8" outlineLevel="0" r="493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collapsed="false" customFormat="false" customHeight="true" hidden="false" ht="13.8" outlineLevel="0" r="494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collapsed="false" customFormat="false" customHeight="true" hidden="false" ht="13.8" outlineLevel="0" r="495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collapsed="false" customFormat="false" customHeight="true" hidden="false" ht="13.8" outlineLevel="0" r="496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collapsed="false" customFormat="false" customHeight="true" hidden="false" ht="13.8" outlineLevel="0" r="497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collapsed="false" customFormat="false" customHeight="true" hidden="false" ht="13.8" outlineLevel="0" r="498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collapsed="false" customFormat="false" customHeight="true" hidden="false" ht="13.8" outlineLevel="0" r="499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collapsed="false" customFormat="false" customHeight="true" hidden="false" ht="13.8" outlineLevel="0" r="500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collapsed="false" customFormat="false" customHeight="true" hidden="false" ht="13.8" outlineLevel="0" r="501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collapsed="false" customFormat="false" customHeight="true" hidden="false" ht="13.8" outlineLevel="0" r="502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collapsed="false" customFormat="false" customHeight="true" hidden="false" ht="13.8" outlineLevel="0" r="503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collapsed="false" customFormat="false" customHeight="true" hidden="false" ht="13.8" outlineLevel="0" r="504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collapsed="false" customFormat="false" customHeight="true" hidden="false" ht="13.8" outlineLevel="0" r="505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collapsed="false" customFormat="false" customHeight="true" hidden="false" ht="13.8" outlineLevel="0" r="506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collapsed="false" customFormat="false" customHeight="true" hidden="false" ht="13.8" outlineLevel="0" r="507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collapsed="false" customFormat="false" customHeight="true" hidden="false" ht="13.8" outlineLevel="0" r="508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collapsed="false" customFormat="false" customHeight="true" hidden="false" ht="13.8" outlineLevel="0" r="509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collapsed="false" customFormat="false" customHeight="true" hidden="false" ht="13.8" outlineLevel="0" r="510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collapsed="false" customFormat="false" customHeight="true" hidden="false" ht="13.8" outlineLevel="0" r="511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collapsed="false" customFormat="false" customHeight="true" hidden="false" ht="13.8" outlineLevel="0" r="512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collapsed="false" customFormat="false" customHeight="true" hidden="false" ht="13.8" outlineLevel="0" r="513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collapsed="false" customFormat="false" customHeight="true" hidden="false" ht="13.8" outlineLevel="0" r="514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collapsed="false" customFormat="false" customHeight="true" hidden="false" ht="13.8" outlineLevel="0" r="515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collapsed="false" customFormat="false" customHeight="true" hidden="false" ht="13.8" outlineLevel="0" r="516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collapsed="false" customFormat="false" customHeight="true" hidden="false" ht="13.8" outlineLevel="0" r="517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collapsed="false" customFormat="false" customHeight="true" hidden="false" ht="13.8" outlineLevel="0" r="518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collapsed="false" customFormat="false" customHeight="true" hidden="false" ht="13.8" outlineLevel="0" r="519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collapsed="false" customFormat="false" customHeight="true" hidden="false" ht="13.8" outlineLevel="0" r="520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collapsed="false" customFormat="false" customHeight="true" hidden="false" ht="13.8" outlineLevel="0" r="521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collapsed="false" customFormat="false" customHeight="true" hidden="false" ht="13.8" outlineLevel="0" r="522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collapsed="false" customFormat="false" customHeight="true" hidden="false" ht="13.8" outlineLevel="0" r="523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collapsed="false" customFormat="false" customHeight="true" hidden="false" ht="13.8" outlineLevel="0" r="524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collapsed="false" customFormat="false" customHeight="true" hidden="false" ht="13.8" outlineLevel="0" r="525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collapsed="false" customFormat="false" customHeight="true" hidden="false" ht="13.8" outlineLevel="0" r="526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collapsed="false" customFormat="false" customHeight="true" hidden="false" ht="13.8" outlineLevel="0" r="527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collapsed="false" customFormat="false" customHeight="true" hidden="false" ht="13.8" outlineLevel="0" r="528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collapsed="false" customFormat="false" customHeight="true" hidden="false" ht="13.8" outlineLevel="0" r="529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collapsed="false" customFormat="false" customHeight="true" hidden="false" ht="13.8" outlineLevel="0" r="530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collapsed="false" customFormat="false" customHeight="true" hidden="false" ht="13.8" outlineLevel="0" r="531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collapsed="false" customFormat="false" customHeight="true" hidden="false" ht="13.8" outlineLevel="0" r="532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collapsed="false" customFormat="false" customHeight="true" hidden="false" ht="13.8" outlineLevel="0" r="533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collapsed="false" customFormat="false" customHeight="true" hidden="false" ht="13.8" outlineLevel="0" r="534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collapsed="false" customFormat="false" customHeight="true" hidden="false" ht="13.8" outlineLevel="0" r="535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collapsed="false" customFormat="false" customHeight="true" hidden="false" ht="13.8" outlineLevel="0" r="536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collapsed="false" customFormat="false" customHeight="true" hidden="false" ht="13.8" outlineLevel="0" r="537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collapsed="false" customFormat="false" customHeight="true" hidden="false" ht="13.8" outlineLevel="0" r="538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collapsed="false" customFormat="false" customHeight="true" hidden="false" ht="13.8" outlineLevel="0" r="539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collapsed="false" customFormat="false" customHeight="true" hidden="false" ht="13.8" outlineLevel="0" r="540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collapsed="false" customFormat="false" customHeight="true" hidden="false" ht="13.8" outlineLevel="0" r="541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collapsed="false" customFormat="false" customHeight="true" hidden="false" ht="13.8" outlineLevel="0" r="542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collapsed="false" customFormat="false" customHeight="true" hidden="false" ht="13.8" outlineLevel="0" r="543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collapsed="false" customFormat="false" customHeight="true" hidden="false" ht="13.8" outlineLevel="0" r="544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collapsed="false" customFormat="false" customHeight="true" hidden="false" ht="13.8" outlineLevel="0" r="545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collapsed="false" customFormat="false" customHeight="true" hidden="false" ht="13.8" outlineLevel="0" r="546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collapsed="false" customFormat="false" customHeight="true" hidden="false" ht="13.8" outlineLevel="0" r="547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collapsed="false" customFormat="false" customHeight="true" hidden="false" ht="13.8" outlineLevel="0" r="548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collapsed="false" customFormat="false" customHeight="true" hidden="false" ht="13.8" outlineLevel="0" r="549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collapsed="false" customFormat="false" customHeight="true" hidden="false" ht="13.8" outlineLevel="0" r="550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collapsed="false" customFormat="false" customHeight="true" hidden="false" ht="13.8" outlineLevel="0" r="551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collapsed="false" customFormat="false" customHeight="true" hidden="false" ht="13.8" outlineLevel="0" r="552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collapsed="false" customFormat="false" customHeight="true" hidden="false" ht="13.8" outlineLevel="0" r="553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collapsed="false" customFormat="false" customHeight="true" hidden="false" ht="13.8" outlineLevel="0" r="554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collapsed="false" customFormat="false" customHeight="true" hidden="false" ht="13.8" outlineLevel="0" r="555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collapsed="false" customFormat="false" customHeight="true" hidden="false" ht="13.8" outlineLevel="0" r="556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collapsed="false" customFormat="false" customHeight="true" hidden="false" ht="13.8" outlineLevel="0" r="557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collapsed="false" customFormat="false" customHeight="true" hidden="false" ht="13.8" outlineLevel="0" r="558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collapsed="false" customFormat="false" customHeight="true" hidden="false" ht="13.8" outlineLevel="0" r="559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collapsed="false" customFormat="false" customHeight="true" hidden="false" ht="13.8" outlineLevel="0" r="560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collapsed="false" customFormat="false" customHeight="true" hidden="false" ht="13.8" outlineLevel="0" r="561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collapsed="false" customFormat="false" customHeight="true" hidden="false" ht="13.8" outlineLevel="0" r="562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collapsed="false" customFormat="false" customHeight="true" hidden="false" ht="13.8" outlineLevel="0" r="563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collapsed="false" customFormat="false" customHeight="true" hidden="false" ht="13.8" outlineLevel="0" r="564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collapsed="false" customFormat="false" customHeight="true" hidden="false" ht="13.8" outlineLevel="0" r="565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collapsed="false" customFormat="false" customHeight="true" hidden="false" ht="13.8" outlineLevel="0" r="566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collapsed="false" customFormat="false" customHeight="true" hidden="false" ht="13.8" outlineLevel="0" r="567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collapsed="false" customFormat="false" customHeight="true" hidden="false" ht="13.8" outlineLevel="0" r="568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collapsed="false" customFormat="false" customHeight="true" hidden="false" ht="13.8" outlineLevel="0" r="569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collapsed="false" customFormat="false" customHeight="true" hidden="false" ht="13.8" outlineLevel="0" r="570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collapsed="false" customFormat="false" customHeight="true" hidden="false" ht="13.8" outlineLevel="0" r="571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collapsed="false" customFormat="false" customHeight="true" hidden="false" ht="13.8" outlineLevel="0" r="572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collapsed="false" customFormat="false" customHeight="true" hidden="false" ht="13.8" outlineLevel="0" r="573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collapsed="false" customFormat="false" customHeight="true" hidden="false" ht="13.8" outlineLevel="0" r="574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collapsed="false" customFormat="false" customHeight="true" hidden="false" ht="13.8" outlineLevel="0" r="575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collapsed="false" customFormat="false" customHeight="true" hidden="false" ht="13.8" outlineLevel="0" r="576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collapsed="false" customFormat="false" customHeight="true" hidden="false" ht="13.8" outlineLevel="0" r="577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collapsed="false" customFormat="false" customHeight="true" hidden="false" ht="13.8" outlineLevel="0" r="578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collapsed="false" customFormat="false" customHeight="true" hidden="false" ht="13.8" outlineLevel="0" r="579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collapsed="false" customFormat="false" customHeight="true" hidden="false" ht="13.8" outlineLevel="0" r="580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collapsed="false" customFormat="false" customHeight="true" hidden="false" ht="13.8" outlineLevel="0" r="581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collapsed="false" customFormat="false" customHeight="true" hidden="false" ht="13.8" outlineLevel="0" r="582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collapsed="false" customFormat="false" customHeight="true" hidden="false" ht="13.8" outlineLevel="0" r="583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collapsed="false" customFormat="false" customHeight="true" hidden="false" ht="13.8" outlineLevel="0" r="584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collapsed="false" customFormat="false" customHeight="true" hidden="false" ht="13.8" outlineLevel="0" r="585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collapsed="false" customFormat="false" customHeight="true" hidden="false" ht="13.8" outlineLevel="0" r="586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collapsed="false" customFormat="false" customHeight="true" hidden="false" ht="13.8" outlineLevel="0" r="587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collapsed="false" customFormat="false" customHeight="true" hidden="false" ht="13.8" outlineLevel="0" r="588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collapsed="false" customFormat="false" customHeight="true" hidden="false" ht="13.8" outlineLevel="0" r="589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collapsed="false" customFormat="false" customHeight="true" hidden="false" ht="13.8" outlineLevel="0" r="590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collapsed="false" customFormat="false" customHeight="true" hidden="false" ht="13.8" outlineLevel="0" r="591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collapsed="false" customFormat="false" customHeight="true" hidden="false" ht="13.8" outlineLevel="0" r="592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collapsed="false" customFormat="false" customHeight="true" hidden="false" ht="13.8" outlineLevel="0" r="593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collapsed="false" customFormat="false" customHeight="true" hidden="false" ht="13.8" outlineLevel="0" r="594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collapsed="false" customFormat="false" customHeight="true" hidden="false" ht="13.8" outlineLevel="0" r="595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collapsed="false" customFormat="false" customHeight="true" hidden="false" ht="13.8" outlineLevel="0" r="596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collapsed="false" customFormat="false" customHeight="true" hidden="false" ht="13.8" outlineLevel="0" r="597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collapsed="false" customFormat="false" customHeight="true" hidden="false" ht="13.8" outlineLevel="0" r="598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collapsed="false" customFormat="false" customHeight="true" hidden="false" ht="13.8" outlineLevel="0" r="599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collapsed="false" customFormat="false" customHeight="true" hidden="false" ht="13.8" outlineLevel="0" r="600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collapsed="false" customFormat="false" customHeight="true" hidden="false" ht="13.8" outlineLevel="0" r="601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collapsed="false" customFormat="false" customHeight="true" hidden="false" ht="13.8" outlineLevel="0" r="602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collapsed="false" customFormat="false" customHeight="true" hidden="false" ht="13.8" outlineLevel="0" r="603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collapsed="false" customFormat="false" customHeight="true" hidden="false" ht="13.8" outlineLevel="0" r="604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collapsed="false" customFormat="false" customHeight="true" hidden="false" ht="13.8" outlineLevel="0" r="605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collapsed="false" customFormat="false" customHeight="true" hidden="false" ht="13.8" outlineLevel="0" r="606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collapsed="false" customFormat="false" customHeight="true" hidden="false" ht="13.8" outlineLevel="0" r="607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collapsed="false" customFormat="false" customHeight="true" hidden="false" ht="13.8" outlineLevel="0" r="608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collapsed="false" customFormat="false" customHeight="true" hidden="false" ht="13.8" outlineLevel="0" r="609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collapsed="false" customFormat="false" customHeight="true" hidden="false" ht="13.8" outlineLevel="0" r="610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collapsed="false" customFormat="false" customHeight="true" hidden="false" ht="13.8" outlineLevel="0" r="611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collapsed="false" customFormat="false" customHeight="true" hidden="false" ht="13.8" outlineLevel="0" r="612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collapsed="false" customFormat="false" customHeight="true" hidden="false" ht="13.8" outlineLevel="0" r="613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collapsed="false" customFormat="false" customHeight="true" hidden="false" ht="13.8" outlineLevel="0" r="614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collapsed="false" customFormat="false" customHeight="true" hidden="false" ht="13.8" outlineLevel="0" r="615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collapsed="false" customFormat="false" customHeight="true" hidden="false" ht="13.8" outlineLevel="0" r="616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collapsed="false" customFormat="false" customHeight="true" hidden="false" ht="13.8" outlineLevel="0" r="617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collapsed="false" customFormat="false" customHeight="true" hidden="false" ht="13.8" outlineLevel="0" r="618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collapsed="false" customFormat="false" customHeight="true" hidden="false" ht="13.8" outlineLevel="0" r="619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collapsed="false" customFormat="false" customHeight="true" hidden="false" ht="13.8" outlineLevel="0" r="620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collapsed="false" customFormat="false" customHeight="true" hidden="false" ht="13.8" outlineLevel="0" r="621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collapsed="false" customFormat="false" customHeight="true" hidden="false" ht="13.8" outlineLevel="0" r="622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collapsed="false" customFormat="false" customHeight="true" hidden="false" ht="13.8" outlineLevel="0" r="623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collapsed="false" customFormat="false" customHeight="true" hidden="false" ht="13.8" outlineLevel="0" r="624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collapsed="false" customFormat="false" customHeight="true" hidden="false" ht="13.8" outlineLevel="0" r="625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collapsed="false" customFormat="false" customHeight="true" hidden="false" ht="13.8" outlineLevel="0" r="626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collapsed="false" customFormat="false" customHeight="true" hidden="false" ht="13.8" outlineLevel="0" r="627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collapsed="false" customFormat="false" customHeight="true" hidden="false" ht="13.8" outlineLevel="0" r="628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collapsed="false" customFormat="false" customHeight="true" hidden="false" ht="13.8" outlineLevel="0" r="629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collapsed="false" customFormat="false" customHeight="true" hidden="false" ht="13.8" outlineLevel="0" r="630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collapsed="false" customFormat="false" customHeight="true" hidden="false" ht="13.8" outlineLevel="0" r="631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collapsed="false" customFormat="false" customHeight="true" hidden="false" ht="13.8" outlineLevel="0" r="632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collapsed="false" customFormat="false" customHeight="true" hidden="false" ht="13.8" outlineLevel="0" r="633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collapsed="false" customFormat="false" customHeight="true" hidden="false" ht="13.8" outlineLevel="0" r="634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collapsed="false" customFormat="false" customHeight="true" hidden="false" ht="13.8" outlineLevel="0" r="635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collapsed="false" customFormat="false" customHeight="true" hidden="false" ht="13.8" outlineLevel="0" r="636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collapsed="false" customFormat="false" customHeight="true" hidden="false" ht="13.8" outlineLevel="0" r="637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collapsed="false" customFormat="false" customHeight="true" hidden="false" ht="13.8" outlineLevel="0" r="638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collapsed="false" customFormat="false" customHeight="true" hidden="false" ht="13.8" outlineLevel="0" r="639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collapsed="false" customFormat="false" customHeight="true" hidden="false" ht="13.8" outlineLevel="0" r="640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collapsed="false" customFormat="false" customHeight="true" hidden="false" ht="13.8" outlineLevel="0" r="641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collapsed="false" customFormat="false" customHeight="true" hidden="false" ht="13.8" outlineLevel="0" r="642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collapsed="false" customFormat="false" customHeight="true" hidden="false" ht="13.8" outlineLevel="0" r="643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collapsed="false" customFormat="false" customHeight="true" hidden="false" ht="13.8" outlineLevel="0" r="644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collapsed="false" customFormat="false" customHeight="true" hidden="false" ht="13.8" outlineLevel="0" r="645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collapsed="false" customFormat="false" customHeight="true" hidden="false" ht="13.8" outlineLevel="0" r="646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collapsed="false" customFormat="false" customHeight="true" hidden="false" ht="13.8" outlineLevel="0" r="647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collapsed="false" customFormat="false" customHeight="true" hidden="false" ht="13.8" outlineLevel="0" r="648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collapsed="false" customFormat="false" customHeight="true" hidden="false" ht="13.8" outlineLevel="0" r="649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collapsed="false" customFormat="false" customHeight="true" hidden="false" ht="13.8" outlineLevel="0" r="650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collapsed="false" customFormat="false" customHeight="true" hidden="false" ht="13.8" outlineLevel="0" r="651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collapsed="false" customFormat="false" customHeight="true" hidden="false" ht="13.8" outlineLevel="0" r="652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collapsed="false" customFormat="false" customHeight="true" hidden="false" ht="13.8" outlineLevel="0" r="653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collapsed="false" customFormat="false" customHeight="true" hidden="false" ht="13.8" outlineLevel="0" r="654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collapsed="false" customFormat="false" customHeight="true" hidden="false" ht="13.8" outlineLevel="0" r="655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collapsed="false" customFormat="false" customHeight="true" hidden="false" ht="13.8" outlineLevel="0" r="656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collapsed="false" customFormat="false" customHeight="true" hidden="false" ht="13.8" outlineLevel="0" r="657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collapsed="false" customFormat="false" customHeight="true" hidden="false" ht="13.8" outlineLevel="0" r="658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collapsed="false" customFormat="false" customHeight="true" hidden="false" ht="13.8" outlineLevel="0" r="659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collapsed="false" customFormat="false" customHeight="true" hidden="false" ht="13.8" outlineLevel="0" r="660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collapsed="false" customFormat="false" customHeight="true" hidden="false" ht="13.8" outlineLevel="0" r="661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collapsed="false" customFormat="false" customHeight="true" hidden="false" ht="13.8" outlineLevel="0" r="662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collapsed="false" customFormat="false" customHeight="true" hidden="false" ht="13.8" outlineLevel="0" r="663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collapsed="false" customFormat="false" customHeight="true" hidden="false" ht="13.8" outlineLevel="0" r="664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collapsed="false" customFormat="false" customHeight="true" hidden="false" ht="13.8" outlineLevel="0" r="665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collapsed="false" customFormat="false" customHeight="true" hidden="false" ht="13.8" outlineLevel="0" r="666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collapsed="false" customFormat="false" customHeight="true" hidden="false" ht="13.8" outlineLevel="0" r="667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collapsed="false" customFormat="false" customHeight="true" hidden="false" ht="13.8" outlineLevel="0" r="668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collapsed="false" customFormat="false" customHeight="true" hidden="false" ht="13.8" outlineLevel="0" r="669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collapsed="false" customFormat="false" customHeight="true" hidden="false" ht="13.8" outlineLevel="0" r="670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collapsed="false" customFormat="false" customHeight="true" hidden="false" ht="13.8" outlineLevel="0" r="671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collapsed="false" customFormat="false" customHeight="true" hidden="false" ht="13.8" outlineLevel="0" r="672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collapsed="false" customFormat="false" customHeight="true" hidden="false" ht="13.8" outlineLevel="0" r="673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collapsed="false" customFormat="false" customHeight="true" hidden="false" ht="13.8" outlineLevel="0" r="674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collapsed="false" customFormat="false" customHeight="true" hidden="false" ht="13.8" outlineLevel="0" r="675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collapsed="false" customFormat="false" customHeight="true" hidden="false" ht="13.8" outlineLevel="0" r="676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collapsed="false" customFormat="false" customHeight="true" hidden="false" ht="13.8" outlineLevel="0" r="677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collapsed="false" customFormat="false" customHeight="true" hidden="false" ht="13.8" outlineLevel="0" r="678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collapsed="false" customFormat="false" customHeight="true" hidden="false" ht="13.8" outlineLevel="0" r="679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collapsed="false" customFormat="false" customHeight="true" hidden="false" ht="13.8" outlineLevel="0" r="680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collapsed="false" customFormat="false" customHeight="true" hidden="false" ht="13.8" outlineLevel="0" r="681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collapsed="false" customFormat="false" customHeight="true" hidden="false" ht="13.8" outlineLevel="0" r="682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collapsed="false" customFormat="false" customHeight="true" hidden="false" ht="13.8" outlineLevel="0" r="683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collapsed="false" customFormat="false" customHeight="true" hidden="false" ht="13.8" outlineLevel="0" r="684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collapsed="false" customFormat="false" customHeight="true" hidden="false" ht="13.8" outlineLevel="0" r="685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collapsed="false" customFormat="false" customHeight="true" hidden="false" ht="13.8" outlineLevel="0" r="686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collapsed="false" customFormat="false" customHeight="true" hidden="false" ht="13.8" outlineLevel="0" r="687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collapsed="false" customFormat="false" customHeight="true" hidden="false" ht="13.8" outlineLevel="0" r="688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collapsed="false" customFormat="false" customHeight="true" hidden="false" ht="13.8" outlineLevel="0" r="689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collapsed="false" customFormat="false" customHeight="true" hidden="false" ht="13.8" outlineLevel="0" r="690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collapsed="false" customFormat="false" customHeight="true" hidden="false" ht="13.8" outlineLevel="0" r="691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collapsed="false" customFormat="false" customHeight="true" hidden="false" ht="13.8" outlineLevel="0" r="692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collapsed="false" customFormat="false" customHeight="true" hidden="false" ht="13.8" outlineLevel="0" r="693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collapsed="false" customFormat="false" customHeight="true" hidden="false" ht="13.8" outlineLevel="0" r="694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collapsed="false" customFormat="false" customHeight="true" hidden="false" ht="13.8" outlineLevel="0" r="695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collapsed="false" customFormat="false" customHeight="true" hidden="false" ht="13.8" outlineLevel="0" r="696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collapsed="false" customFormat="false" customHeight="true" hidden="false" ht="13.8" outlineLevel="0" r="697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collapsed="false" customFormat="false" customHeight="true" hidden="false" ht="13.8" outlineLevel="0" r="698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collapsed="false" customFormat="false" customHeight="true" hidden="false" ht="13.8" outlineLevel="0" r="699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collapsed="false" customFormat="false" customHeight="true" hidden="false" ht="13.8" outlineLevel="0" r="700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collapsed="false" customFormat="false" customHeight="true" hidden="false" ht="13.8" outlineLevel="0" r="701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collapsed="false" customFormat="false" customHeight="true" hidden="false" ht="13.8" outlineLevel="0" r="702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collapsed="false" customFormat="false" customHeight="true" hidden="false" ht="13.8" outlineLevel="0" r="703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collapsed="false" customFormat="false" customHeight="true" hidden="false" ht="13.8" outlineLevel="0" r="704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collapsed="false" customFormat="false" customHeight="true" hidden="false" ht="13.8" outlineLevel="0" r="705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collapsed="false" customFormat="false" customHeight="true" hidden="false" ht="13.8" outlineLevel="0" r="706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collapsed="false" customFormat="false" customHeight="true" hidden="false" ht="13.8" outlineLevel="0" r="707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collapsed="false" customFormat="false" customHeight="true" hidden="false" ht="13.8" outlineLevel="0" r="708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collapsed="false" customFormat="false" customHeight="true" hidden="false" ht="13.8" outlineLevel="0" r="709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collapsed="false" customFormat="false" customHeight="true" hidden="false" ht="13.8" outlineLevel="0" r="710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collapsed="false" customFormat="false" customHeight="true" hidden="false" ht="13.8" outlineLevel="0" r="711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collapsed="false" customFormat="false" customHeight="true" hidden="false" ht="13.8" outlineLevel="0" r="712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collapsed="false" customFormat="false" customHeight="true" hidden="false" ht="13.8" outlineLevel="0" r="713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collapsed="false" customFormat="false" customHeight="true" hidden="false" ht="13.8" outlineLevel="0" r="714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collapsed="false" customFormat="false" customHeight="true" hidden="false" ht="13.8" outlineLevel="0" r="715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collapsed="false" customFormat="false" customHeight="true" hidden="false" ht="13.8" outlineLevel="0" r="716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collapsed="false" customFormat="false" customHeight="true" hidden="false" ht="13.8" outlineLevel="0" r="717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collapsed="false" customFormat="false" customHeight="true" hidden="false" ht="13.8" outlineLevel="0" r="718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collapsed="false" customFormat="false" customHeight="true" hidden="false" ht="13.8" outlineLevel="0" r="719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collapsed="false" customFormat="false" customHeight="true" hidden="false" ht="13.8" outlineLevel="0" r="720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collapsed="false" customFormat="false" customHeight="true" hidden="false" ht="13.8" outlineLevel="0" r="721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collapsed="false" customFormat="false" customHeight="true" hidden="false" ht="13.8" outlineLevel="0" r="722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collapsed="false" customFormat="false" customHeight="true" hidden="false" ht="13.8" outlineLevel="0" r="723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collapsed="false" customFormat="false" customHeight="true" hidden="false" ht="13.8" outlineLevel="0" r="724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collapsed="false" customFormat="false" customHeight="true" hidden="false" ht="13.8" outlineLevel="0" r="725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collapsed="false" customFormat="false" customHeight="true" hidden="false" ht="13.8" outlineLevel="0" r="726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collapsed="false" customFormat="false" customHeight="true" hidden="false" ht="13.8" outlineLevel="0" r="727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collapsed="false" customFormat="false" customHeight="true" hidden="false" ht="13.8" outlineLevel="0" r="728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collapsed="false" customFormat="false" customHeight="true" hidden="false" ht="13.8" outlineLevel="0" r="729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collapsed="false" customFormat="false" customHeight="true" hidden="false" ht="13.8" outlineLevel="0" r="730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collapsed="false" customFormat="false" customHeight="true" hidden="false" ht="13.8" outlineLevel="0" r="731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collapsed="false" customFormat="false" customHeight="true" hidden="false" ht="13.8" outlineLevel="0" r="732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collapsed="false" customFormat="false" customHeight="true" hidden="false" ht="13.8" outlineLevel="0" r="733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collapsed="false" customFormat="false" customHeight="true" hidden="false" ht="13.8" outlineLevel="0" r="734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collapsed="false" customFormat="false" customHeight="true" hidden="false" ht="13.8" outlineLevel="0" r="735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collapsed="false" customFormat="false" customHeight="true" hidden="false" ht="13.8" outlineLevel="0" r="736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collapsed="false" customFormat="false" customHeight="true" hidden="false" ht="13.8" outlineLevel="0" r="737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collapsed="false" customFormat="false" customHeight="true" hidden="false" ht="13.8" outlineLevel="0" r="738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collapsed="false" customFormat="false" customHeight="true" hidden="false" ht="13.8" outlineLevel="0" r="739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collapsed="false" customFormat="false" customHeight="true" hidden="false" ht="13.8" outlineLevel="0" r="740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collapsed="false" customFormat="false" customHeight="true" hidden="false" ht="13.8" outlineLevel="0" r="741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collapsed="false" customFormat="false" customHeight="true" hidden="false" ht="13.8" outlineLevel="0" r="742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collapsed="false" customFormat="false" customHeight="true" hidden="false" ht="13.8" outlineLevel="0" r="743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collapsed="false" customFormat="false" customHeight="true" hidden="false" ht="13.8" outlineLevel="0" r="744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collapsed="false" customFormat="false" customHeight="true" hidden="false" ht="13.8" outlineLevel="0" r="745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collapsed="false" customFormat="false" customHeight="true" hidden="false" ht="13.8" outlineLevel="0" r="746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collapsed="false" customFormat="false" customHeight="true" hidden="false" ht="13.8" outlineLevel="0" r="747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collapsed="false" customFormat="false" customHeight="true" hidden="false" ht="13.8" outlineLevel="0" r="748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collapsed="false" customFormat="false" customHeight="true" hidden="false" ht="13.8" outlineLevel="0" r="749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collapsed="false" customFormat="false" customHeight="true" hidden="false" ht="13.8" outlineLevel="0" r="750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collapsed="false" customFormat="false" customHeight="true" hidden="false" ht="13.8" outlineLevel="0" r="751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collapsed="false" customFormat="false" customHeight="true" hidden="false" ht="13.8" outlineLevel="0" r="752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collapsed="false" customFormat="false" customHeight="true" hidden="false" ht="13.8" outlineLevel="0" r="753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collapsed="false" customFormat="false" customHeight="true" hidden="false" ht="13.8" outlineLevel="0" r="754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collapsed="false" customFormat="false" customHeight="true" hidden="false" ht="13.8" outlineLevel="0" r="755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collapsed="false" customFormat="false" customHeight="true" hidden="false" ht="13.8" outlineLevel="0" r="756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collapsed="false" customFormat="false" customHeight="true" hidden="false" ht="13.8" outlineLevel="0" r="757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collapsed="false" customFormat="false" customHeight="true" hidden="false" ht="13.8" outlineLevel="0" r="758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collapsed="false" customFormat="false" customHeight="true" hidden="false" ht="13.8" outlineLevel="0" r="759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collapsed="false" customFormat="false" customHeight="true" hidden="false" ht="13.8" outlineLevel="0" r="760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collapsed="false" customFormat="false" customHeight="true" hidden="false" ht="13.8" outlineLevel="0" r="761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collapsed="false" customFormat="false" customHeight="true" hidden="false" ht="13.8" outlineLevel="0" r="762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collapsed="false" customFormat="false" customHeight="true" hidden="false" ht="13.8" outlineLevel="0" r="763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collapsed="false" customFormat="false" customHeight="true" hidden="false" ht="13.8" outlineLevel="0" r="764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collapsed="false" customFormat="false" customHeight="true" hidden="false" ht="13.8" outlineLevel="0" r="765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collapsed="false" customFormat="false" customHeight="true" hidden="false" ht="13.8" outlineLevel="0" r="766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collapsed="false" customFormat="false" customHeight="true" hidden="false" ht="13.8" outlineLevel="0" r="767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collapsed="false" customFormat="false" customHeight="true" hidden="false" ht="13.8" outlineLevel="0" r="768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collapsed="false" customFormat="false" customHeight="true" hidden="false" ht="13.8" outlineLevel="0" r="769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collapsed="false" customFormat="false" customHeight="true" hidden="false" ht="13.8" outlineLevel="0" r="770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collapsed="false" customFormat="false" customHeight="true" hidden="false" ht="13.8" outlineLevel="0" r="771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collapsed="false" customFormat="false" customHeight="true" hidden="false" ht="13.8" outlineLevel="0" r="772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collapsed="false" customFormat="false" customHeight="true" hidden="false" ht="13.8" outlineLevel="0" r="773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collapsed="false" customFormat="false" customHeight="true" hidden="false" ht="13.8" outlineLevel="0" r="774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collapsed="false" customFormat="false" customHeight="true" hidden="false" ht="13.8" outlineLevel="0" r="775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collapsed="false" customFormat="false" customHeight="true" hidden="false" ht="13.8" outlineLevel="0" r="776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collapsed="false" customFormat="false" customHeight="true" hidden="false" ht="13.8" outlineLevel="0" r="777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collapsed="false" customFormat="false" customHeight="true" hidden="false" ht="13.8" outlineLevel="0" r="778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collapsed="false" customFormat="false" customHeight="true" hidden="false" ht="13.8" outlineLevel="0" r="779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collapsed="false" customFormat="false" customHeight="true" hidden="false" ht="13.8" outlineLevel="0" r="780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collapsed="false" customFormat="false" customHeight="true" hidden="false" ht="13.8" outlineLevel="0" r="781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collapsed="false" customFormat="false" customHeight="true" hidden="false" ht="13.8" outlineLevel="0" r="782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collapsed="false" customFormat="false" customHeight="true" hidden="false" ht="13.8" outlineLevel="0" r="783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collapsed="false" customFormat="false" customHeight="true" hidden="false" ht="13.8" outlineLevel="0" r="784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collapsed="false" customFormat="false" customHeight="true" hidden="false" ht="13.8" outlineLevel="0" r="785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collapsed="false" customFormat="false" customHeight="true" hidden="false" ht="13.8" outlineLevel="0" r="786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collapsed="false" customFormat="false" customHeight="true" hidden="false" ht="13.8" outlineLevel="0" r="787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collapsed="false" customFormat="false" customHeight="true" hidden="false" ht="13.8" outlineLevel="0" r="788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collapsed="false" customFormat="false" customHeight="true" hidden="false" ht="13.8" outlineLevel="0" r="789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collapsed="false" customFormat="false" customHeight="true" hidden="false" ht="13.8" outlineLevel="0" r="790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collapsed="false" customFormat="false" customHeight="true" hidden="false" ht="13.8" outlineLevel="0" r="791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collapsed="false" customFormat="false" customHeight="true" hidden="false" ht="13.8" outlineLevel="0" r="792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collapsed="false" customFormat="false" customHeight="true" hidden="false" ht="13.8" outlineLevel="0" r="793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collapsed="false" customFormat="false" customHeight="true" hidden="false" ht="13.8" outlineLevel="0" r="794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collapsed="false" customFormat="false" customHeight="true" hidden="false" ht="13.8" outlineLevel="0" r="795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collapsed="false" customFormat="false" customHeight="true" hidden="false" ht="13.8" outlineLevel="0" r="796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collapsed="false" customFormat="false" customHeight="true" hidden="false" ht="13.8" outlineLevel="0" r="797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collapsed="false" customFormat="false" customHeight="true" hidden="false" ht="13.8" outlineLevel="0" r="798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collapsed="false" customFormat="false" customHeight="true" hidden="false" ht="13.8" outlineLevel="0" r="799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collapsed="false" customFormat="false" customHeight="true" hidden="false" ht="13.8" outlineLevel="0" r="800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collapsed="false" customFormat="false" customHeight="true" hidden="false" ht="13.8" outlineLevel="0" r="801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collapsed="false" customFormat="false" customHeight="true" hidden="false" ht="13.8" outlineLevel="0" r="802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collapsed="false" customFormat="false" customHeight="true" hidden="false" ht="13.8" outlineLevel="0" r="803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collapsed="false" customFormat="false" customHeight="true" hidden="false" ht="13.8" outlineLevel="0" r="804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collapsed="false" customFormat="false" customHeight="true" hidden="false" ht="13.8" outlineLevel="0" r="805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collapsed="false" customFormat="false" customHeight="true" hidden="false" ht="13.8" outlineLevel="0" r="806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collapsed="false" customFormat="false" customHeight="true" hidden="false" ht="13.8" outlineLevel="0" r="807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collapsed="false" customFormat="false" customHeight="true" hidden="false" ht="13.8" outlineLevel="0" r="808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collapsed="false" customFormat="false" customHeight="true" hidden="false" ht="13.8" outlineLevel="0" r="809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collapsed="false" customFormat="false" customHeight="true" hidden="false" ht="13.8" outlineLevel="0" r="810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collapsed="false" customFormat="false" customHeight="true" hidden="false" ht="13.8" outlineLevel="0" r="811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collapsed="false" customFormat="false" customHeight="true" hidden="false" ht="13.8" outlineLevel="0" r="812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collapsed="false" customFormat="false" customHeight="true" hidden="false" ht="13.8" outlineLevel="0" r="813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collapsed="false" customFormat="false" customHeight="true" hidden="false" ht="13.8" outlineLevel="0" r="814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collapsed="false" customFormat="false" customHeight="true" hidden="false" ht="13.8" outlineLevel="0" r="815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collapsed="false" customFormat="false" customHeight="true" hidden="false" ht="13.8" outlineLevel="0" r="816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collapsed="false" customFormat="false" customHeight="true" hidden="false" ht="13.8" outlineLevel="0" r="817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collapsed="false" customFormat="false" customHeight="true" hidden="false" ht="13.8" outlineLevel="0" r="818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collapsed="false" customFormat="false" customHeight="true" hidden="false" ht="13.8" outlineLevel="0" r="819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collapsed="false" customFormat="false" customHeight="true" hidden="false" ht="13.8" outlineLevel="0" r="820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collapsed="false" customFormat="false" customHeight="true" hidden="false" ht="13.8" outlineLevel="0" r="821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collapsed="false" customFormat="false" customHeight="true" hidden="false" ht="13.8" outlineLevel="0" r="822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collapsed="false" customFormat="false" customHeight="true" hidden="false" ht="13.8" outlineLevel="0" r="823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collapsed="false" customFormat="false" customHeight="true" hidden="false" ht="13.8" outlineLevel="0" r="824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collapsed="false" customFormat="false" customHeight="true" hidden="false" ht="13.8" outlineLevel="0" r="825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collapsed="false" customFormat="false" customHeight="true" hidden="false" ht="13.8" outlineLevel="0" r="826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collapsed="false" customFormat="false" customHeight="true" hidden="false" ht="13.8" outlineLevel="0" r="827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collapsed="false" customFormat="false" customHeight="true" hidden="false" ht="13.8" outlineLevel="0" r="828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collapsed="false" customFormat="false" customHeight="true" hidden="false" ht="13.8" outlineLevel="0" r="829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collapsed="false" customFormat="false" customHeight="true" hidden="false" ht="13.8" outlineLevel="0" r="830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collapsed="false" customFormat="false" customHeight="true" hidden="false" ht="13.8" outlineLevel="0" r="831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collapsed="false" customFormat="false" customHeight="true" hidden="false" ht="13.8" outlineLevel="0" r="832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collapsed="false" customFormat="false" customHeight="true" hidden="false" ht="13.8" outlineLevel="0" r="833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collapsed="false" customFormat="false" customHeight="true" hidden="false" ht="13.8" outlineLevel="0" r="834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collapsed="false" customFormat="false" customHeight="true" hidden="false" ht="13.8" outlineLevel="0" r="835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collapsed="false" customFormat="false" customHeight="true" hidden="false" ht="13.8" outlineLevel="0" r="836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collapsed="false" customFormat="false" customHeight="true" hidden="false" ht="13.8" outlineLevel="0" r="837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collapsed="false" customFormat="false" customHeight="true" hidden="false" ht="13.8" outlineLevel="0" r="838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collapsed="false" customFormat="false" customHeight="true" hidden="false" ht="13.8" outlineLevel="0" r="839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collapsed="false" customFormat="false" customHeight="true" hidden="false" ht="13.8" outlineLevel="0" r="840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collapsed="false" customFormat="false" customHeight="true" hidden="false" ht="13.8" outlineLevel="0" r="841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collapsed="false" customFormat="false" customHeight="true" hidden="false" ht="13.8" outlineLevel="0" r="842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collapsed="false" customFormat="false" customHeight="true" hidden="false" ht="13.8" outlineLevel="0" r="843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collapsed="false" customFormat="false" customHeight="true" hidden="false" ht="13.8" outlineLevel="0" r="844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collapsed="false" customFormat="false" customHeight="true" hidden="false" ht="13.8" outlineLevel="0" r="845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collapsed="false" customFormat="false" customHeight="true" hidden="false" ht="13.8" outlineLevel="0" r="846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collapsed="false" customFormat="false" customHeight="true" hidden="false" ht="13.8" outlineLevel="0" r="847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collapsed="false" customFormat="false" customHeight="true" hidden="false" ht="13.8" outlineLevel="0" r="848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collapsed="false" customFormat="false" customHeight="true" hidden="false" ht="13.8" outlineLevel="0" r="849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collapsed="false" customFormat="false" customHeight="true" hidden="false" ht="13.8" outlineLevel="0" r="850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collapsed="false" customFormat="false" customHeight="true" hidden="false" ht="13.8" outlineLevel="0" r="851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collapsed="false" customFormat="false" customHeight="true" hidden="false" ht="13.8" outlineLevel="0" r="852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collapsed="false" customFormat="false" customHeight="true" hidden="false" ht="13.8" outlineLevel="0" r="853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collapsed="false" customFormat="false" customHeight="true" hidden="false" ht="13.8" outlineLevel="0" r="854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collapsed="false" customFormat="false" customHeight="true" hidden="false" ht="13.8" outlineLevel="0" r="855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collapsed="false" customFormat="false" customHeight="true" hidden="false" ht="13.8" outlineLevel="0" r="856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collapsed="false" customFormat="false" customHeight="true" hidden="false" ht="13.8" outlineLevel="0" r="857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collapsed="false" customFormat="false" customHeight="true" hidden="false" ht="13.8" outlineLevel="0" r="858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collapsed="false" customFormat="false" customHeight="true" hidden="false" ht="13.8" outlineLevel="0" r="859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collapsed="false" customFormat="false" customHeight="true" hidden="false" ht="13.8" outlineLevel="0" r="860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collapsed="false" customFormat="false" customHeight="true" hidden="false" ht="13.8" outlineLevel="0" r="861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collapsed="false" customFormat="false" customHeight="true" hidden="false" ht="13.8" outlineLevel="0" r="862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collapsed="false" customFormat="false" customHeight="true" hidden="false" ht="13.8" outlineLevel="0" r="863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collapsed="false" customFormat="false" customHeight="true" hidden="false" ht="13.8" outlineLevel="0" r="864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collapsed="false" customFormat="false" customHeight="true" hidden="false" ht="13.8" outlineLevel="0" r="865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collapsed="false" customFormat="false" customHeight="true" hidden="false" ht="13.8" outlineLevel="0" r="866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collapsed="false" customFormat="false" customHeight="true" hidden="false" ht="13.8" outlineLevel="0" r="867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collapsed="false" customFormat="false" customHeight="true" hidden="false" ht="13.8" outlineLevel="0" r="868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collapsed="false" customFormat="false" customHeight="true" hidden="false" ht="13.8" outlineLevel="0" r="869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collapsed="false" customFormat="false" customHeight="true" hidden="false" ht="13.8" outlineLevel="0" r="870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collapsed="false" customFormat="false" customHeight="true" hidden="false" ht="13.8" outlineLevel="0" r="871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collapsed="false" customFormat="false" customHeight="true" hidden="false" ht="13.8" outlineLevel="0" r="872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collapsed="false" customFormat="false" customHeight="true" hidden="false" ht="13.8" outlineLevel="0" r="873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collapsed="false" customFormat="false" customHeight="true" hidden="false" ht="13.8" outlineLevel="0" r="874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collapsed="false" customFormat="false" customHeight="true" hidden="false" ht="13.8" outlineLevel="0" r="875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collapsed="false" customFormat="false" customHeight="true" hidden="false" ht="13.8" outlineLevel="0" r="876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collapsed="false" customFormat="false" customHeight="true" hidden="false" ht="13.8" outlineLevel="0" r="877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collapsed="false" customFormat="false" customHeight="true" hidden="false" ht="13.8" outlineLevel="0" r="878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collapsed="false" customFormat="false" customHeight="true" hidden="false" ht="13.8" outlineLevel="0" r="879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collapsed="false" customFormat="false" customHeight="true" hidden="false" ht="13.8" outlineLevel="0" r="880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collapsed="false" customFormat="false" customHeight="true" hidden="false" ht="13.8" outlineLevel="0" r="881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collapsed="false" customFormat="false" customHeight="true" hidden="false" ht="13.8" outlineLevel="0" r="882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collapsed="false" customFormat="false" customHeight="true" hidden="false" ht="13.8" outlineLevel="0" r="883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collapsed="false" customFormat="false" customHeight="true" hidden="false" ht="13.8" outlineLevel="0" r="884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collapsed="false" customFormat="false" customHeight="true" hidden="false" ht="13.8" outlineLevel="0" r="885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collapsed="false" customFormat="false" customHeight="true" hidden="false" ht="13.8" outlineLevel="0" r="886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collapsed="false" customFormat="false" customHeight="true" hidden="false" ht="13.8" outlineLevel="0" r="887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collapsed="false" customFormat="false" customHeight="true" hidden="false" ht="13.8" outlineLevel="0" r="888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collapsed="false" customFormat="false" customHeight="true" hidden="false" ht="13.8" outlineLevel="0" r="889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collapsed="false" customFormat="false" customHeight="true" hidden="false" ht="13.8" outlineLevel="0" r="890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collapsed="false" customFormat="false" customHeight="true" hidden="false" ht="13.8" outlineLevel="0" r="891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collapsed="false" customFormat="false" customHeight="true" hidden="false" ht="13.8" outlineLevel="0" r="892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collapsed="false" customFormat="false" customHeight="true" hidden="false" ht="13.8" outlineLevel="0" r="893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collapsed="false" customFormat="false" customHeight="true" hidden="false" ht="13.8" outlineLevel="0" r="894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collapsed="false" customFormat="false" customHeight="true" hidden="false" ht="13.8" outlineLevel="0" r="895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collapsed="false" customFormat="false" customHeight="true" hidden="false" ht="13.8" outlineLevel="0" r="896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collapsed="false" customFormat="false" customHeight="true" hidden="false" ht="13.8" outlineLevel="0" r="897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collapsed="false" customFormat="false" customHeight="true" hidden="false" ht="13.8" outlineLevel="0" r="898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collapsed="false" customFormat="false" customHeight="true" hidden="false" ht="13.8" outlineLevel="0" r="899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collapsed="false" customFormat="false" customHeight="true" hidden="false" ht="13.8" outlineLevel="0" r="900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collapsed="false" customFormat="false" customHeight="true" hidden="false" ht="13.8" outlineLevel="0" r="901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collapsed="false" customFormat="false" customHeight="true" hidden="false" ht="13.8" outlineLevel="0" r="902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collapsed="false" customFormat="false" customHeight="true" hidden="false" ht="13.8" outlineLevel="0" r="903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collapsed="false" customFormat="false" customHeight="true" hidden="false" ht="13.8" outlineLevel="0" r="904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collapsed="false" customFormat="false" customHeight="true" hidden="false" ht="13.8" outlineLevel="0" r="905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collapsed="false" customFormat="false" customHeight="true" hidden="false" ht="13.8" outlineLevel="0" r="906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collapsed="false" customFormat="false" customHeight="true" hidden="false" ht="13.8" outlineLevel="0" r="907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collapsed="false" customFormat="false" customHeight="true" hidden="false" ht="13.8" outlineLevel="0" r="908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collapsed="false" customFormat="false" customHeight="true" hidden="false" ht="13.8" outlineLevel="0" r="909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collapsed="false" customFormat="false" customHeight="true" hidden="false" ht="13.8" outlineLevel="0" r="910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collapsed="false" customFormat="false" customHeight="true" hidden="false" ht="13.8" outlineLevel="0" r="911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collapsed="false" customFormat="false" customHeight="true" hidden="false" ht="13.8" outlineLevel="0" r="912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collapsed="false" customFormat="false" customHeight="true" hidden="false" ht="13.8" outlineLevel="0" r="913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collapsed="false" customFormat="false" customHeight="true" hidden="false" ht="13.8" outlineLevel="0" r="914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collapsed="false" customFormat="false" customHeight="true" hidden="false" ht="13.8" outlineLevel="0" r="915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collapsed="false" customFormat="false" customHeight="true" hidden="false" ht="13.8" outlineLevel="0" r="916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collapsed="false" customFormat="false" customHeight="true" hidden="false" ht="13.8" outlineLevel="0" r="917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collapsed="false" customFormat="false" customHeight="true" hidden="false" ht="13.8" outlineLevel="0" r="918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collapsed="false" customFormat="false" customHeight="true" hidden="false" ht="13.8" outlineLevel="0" r="919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collapsed="false" customFormat="false" customHeight="true" hidden="false" ht="13.8" outlineLevel="0" r="920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collapsed="false" customFormat="false" customHeight="true" hidden="false" ht="13.8" outlineLevel="0" r="921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collapsed="false" customFormat="false" customHeight="true" hidden="false" ht="13.8" outlineLevel="0" r="922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collapsed="false" customFormat="false" customHeight="true" hidden="false" ht="13.8" outlineLevel="0" r="923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collapsed="false" customFormat="false" customHeight="true" hidden="false" ht="13.8" outlineLevel="0" r="924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collapsed="false" customFormat="false" customHeight="true" hidden="false" ht="13.8" outlineLevel="0" r="925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collapsed="false" customFormat="false" customHeight="true" hidden="false" ht="13.8" outlineLevel="0" r="926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collapsed="false" customFormat="false" customHeight="true" hidden="false" ht="13.8" outlineLevel="0" r="927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collapsed="false" customFormat="false" customHeight="true" hidden="false" ht="13.8" outlineLevel="0" r="928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collapsed="false" customFormat="false" customHeight="true" hidden="false" ht="13.8" outlineLevel="0" r="929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collapsed="false" customFormat="false" customHeight="true" hidden="false" ht="13.8" outlineLevel="0" r="930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collapsed="false" customFormat="false" customHeight="true" hidden="false" ht="13.8" outlineLevel="0" r="931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collapsed="false" customFormat="false" customHeight="true" hidden="false" ht="13.8" outlineLevel="0" r="932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collapsed="false" customFormat="false" customHeight="true" hidden="false" ht="13.8" outlineLevel="0" r="933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collapsed="false" customFormat="false" customHeight="true" hidden="false" ht="13.8" outlineLevel="0" r="934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collapsed="false" customFormat="false" customHeight="true" hidden="false" ht="13.8" outlineLevel="0" r="935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collapsed="false" customFormat="false" customHeight="true" hidden="false" ht="13.8" outlineLevel="0" r="936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collapsed="false" customFormat="false" customHeight="true" hidden="false" ht="13.8" outlineLevel="0" r="937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collapsed="false" customFormat="false" customHeight="true" hidden="false" ht="13.8" outlineLevel="0" r="938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collapsed="false" customFormat="false" customHeight="true" hidden="false" ht="13.8" outlineLevel="0" r="939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collapsed="false" customFormat="false" customHeight="true" hidden="false" ht="13.8" outlineLevel="0" r="940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collapsed="false" customFormat="false" customHeight="true" hidden="false" ht="13.8" outlineLevel="0" r="941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collapsed="false" customFormat="false" customHeight="true" hidden="false" ht="13.8" outlineLevel="0" r="942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collapsed="false" customFormat="false" customHeight="true" hidden="false" ht="13.8" outlineLevel="0" r="943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collapsed="false" customFormat="false" customHeight="true" hidden="false" ht="13.8" outlineLevel="0" r="944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collapsed="false" customFormat="false" customHeight="true" hidden="false" ht="13.8" outlineLevel="0" r="945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collapsed="false" customFormat="false" customHeight="true" hidden="false" ht="13.8" outlineLevel="0" r="946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collapsed="false" customFormat="false" customHeight="true" hidden="false" ht="13.8" outlineLevel="0" r="947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collapsed="false" customFormat="false" customHeight="true" hidden="false" ht="13.8" outlineLevel="0" r="948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collapsed="false" customFormat="false" customHeight="true" hidden="false" ht="13.8" outlineLevel="0" r="949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collapsed="false" customFormat="false" customHeight="true" hidden="false" ht="13.8" outlineLevel="0" r="950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collapsed="false" customFormat="false" customHeight="true" hidden="false" ht="13.8" outlineLevel="0" r="951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collapsed="false" customFormat="false" customHeight="true" hidden="false" ht="13.8" outlineLevel="0" r="952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collapsed="false" customFormat="false" customHeight="true" hidden="false" ht="13.8" outlineLevel="0" r="953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collapsed="false" customFormat="false" customHeight="true" hidden="false" ht="13.8" outlineLevel="0" r="954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collapsed="false" customFormat="false" customHeight="true" hidden="false" ht="13.8" outlineLevel="0" r="955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collapsed="false" customFormat="false" customHeight="true" hidden="false" ht="13.8" outlineLevel="0" r="956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collapsed="false" customFormat="false" customHeight="true" hidden="false" ht="13.8" outlineLevel="0" r="957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collapsed="false" customFormat="false" customHeight="true" hidden="false" ht="13.8" outlineLevel="0" r="958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collapsed="false" customFormat="false" customHeight="true" hidden="false" ht="13.8" outlineLevel="0" r="959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collapsed="false" customFormat="false" customHeight="true" hidden="false" ht="13.8" outlineLevel="0" r="960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collapsed="false" customFormat="false" customHeight="true" hidden="false" ht="13.8" outlineLevel="0" r="961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collapsed="false" customFormat="false" customHeight="true" hidden="false" ht="13.8" outlineLevel="0" r="962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collapsed="false" customFormat="false" customHeight="true" hidden="false" ht="13.8" outlineLevel="0" r="963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collapsed="false" customFormat="false" customHeight="true" hidden="false" ht="13.8" outlineLevel="0" r="964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collapsed="false" customFormat="false" customHeight="true" hidden="false" ht="13.8" outlineLevel="0" r="965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collapsed="false" customFormat="false" customHeight="true" hidden="false" ht="13.8" outlineLevel="0" r="966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collapsed="false" customFormat="false" customHeight="true" hidden="false" ht="13.8" outlineLevel="0" r="967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collapsed="false" customFormat="false" customHeight="true" hidden="false" ht="13.8" outlineLevel="0" r="968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collapsed="false" customFormat="false" customHeight="true" hidden="false" ht="13.8" outlineLevel="0" r="969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collapsed="false" customFormat="false" customHeight="true" hidden="false" ht="13.8" outlineLevel="0" r="970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collapsed="false" customFormat="false" customHeight="true" hidden="false" ht="13.8" outlineLevel="0" r="971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collapsed="false" customFormat="false" customHeight="true" hidden="false" ht="13.8" outlineLevel="0" r="972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collapsed="false" customFormat="false" customHeight="true" hidden="false" ht="13.8" outlineLevel="0" r="973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collapsed="false" customFormat="false" customHeight="true" hidden="false" ht="13.8" outlineLevel="0" r="974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collapsed="false" customFormat="false" customHeight="true" hidden="false" ht="13.8" outlineLevel="0" r="975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collapsed="false" customFormat="false" customHeight="true" hidden="false" ht="13.8" outlineLevel="0" r="976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collapsed="false" customFormat="false" customHeight="true" hidden="false" ht="13.8" outlineLevel="0" r="977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collapsed="false" customFormat="false" customHeight="true" hidden="false" ht="13.8" outlineLevel="0" r="978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collapsed="false" customFormat="false" customHeight="true" hidden="false" ht="13.8" outlineLevel="0" r="979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collapsed="false" customFormat="false" customHeight="true" hidden="false" ht="13.8" outlineLevel="0" r="980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collapsed="false" customFormat="false" customHeight="true" hidden="false" ht="13.8" outlineLevel="0" r="981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collapsed="false" customFormat="false" customHeight="true" hidden="false" ht="13.8" outlineLevel="0" r="982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collapsed="false" customFormat="false" customHeight="true" hidden="false" ht="13.8" outlineLevel="0" r="983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collapsed="false" customFormat="false" customHeight="true" hidden="false" ht="13.8" outlineLevel="0" r="984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collapsed="false" customFormat="false" customHeight="true" hidden="false" ht="13.8" outlineLevel="0" r="985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collapsed="false" customFormat="false" customHeight="true" hidden="false" ht="13.8" outlineLevel="0" r="986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collapsed="false" customFormat="false" customHeight="true" hidden="false" ht="13.8" outlineLevel="0" r="987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collapsed="false" customFormat="false" customHeight="true" hidden="false" ht="13.8" outlineLevel="0" r="988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collapsed="false" customFormat="false" customHeight="true" hidden="false" ht="13.8" outlineLevel="0" r="989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collapsed="false" customFormat="false" customHeight="true" hidden="false" ht="13.8" outlineLevel="0" r="990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collapsed="false" customFormat="false" customHeight="true" hidden="false" ht="13.8" outlineLevel="0" r="991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collapsed="false" customFormat="false" customHeight="true" hidden="false" ht="13.8" outlineLevel="0" r="992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collapsed="false" customFormat="false" customHeight="true" hidden="false" ht="13.8" outlineLevel="0" r="993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collapsed="false" customFormat="false" customHeight="true" hidden="false" ht="13.8" outlineLevel="0" r="994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collapsed="false" customFormat="false" customHeight="true" hidden="false" ht="13.8" outlineLevel="0" r="995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collapsed="false" customFormat="false" customHeight="true" hidden="false" ht="13.8" outlineLevel="0" r="996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collapsed="false" customFormat="false" customHeight="true" hidden="false" ht="13.8" outlineLevel="0" r="997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collapsed="false" customFormat="false" customHeight="true" hidden="false" ht="13.8" outlineLevel="0" r="998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collapsed="false" customFormat="false" customHeight="true" hidden="false" ht="13.8" outlineLevel="0" r="999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collapsed="false" customFormat="false" customHeight="true" hidden="false" ht="13.8" outlineLevel="0" r="1000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collapsed="false" customFormat="false" customHeight="true" hidden="false" ht="13.8" outlineLevel="0" r="1001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collapsed="false" customFormat="false" customHeight="true" hidden="false" ht="13.8" outlineLevel="0" r="1002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collapsed="false" customFormat="false" customHeight="true" hidden="false" ht="13.8" outlineLevel="0" r="1003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collapsed="false" customFormat="false" customHeight="true" hidden="false" ht="13.8" outlineLevel="0" r="1004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collapsed="false" customFormat="false" customHeight="true" hidden="false" ht="13.8" outlineLevel="0" r="1005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collapsed="false" customFormat="false" customHeight="true" hidden="false" ht="13.8" outlineLevel="0" r="1006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collapsed="false" customFormat="false" customHeight="true" hidden="false" ht="13.8" outlineLevel="0" r="1007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collapsed="false" customFormat="false" customHeight="true" hidden="false" ht="13.8" outlineLevel="0" r="1008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collapsed="false" customFormat="false" customHeight="true" hidden="false" ht="13.8" outlineLevel="0" r="1009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collapsed="false" customFormat="false" customHeight="true" hidden="false" ht="13.8" outlineLevel="0" r="1010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collapsed="false" customFormat="false" customHeight="true" hidden="false" ht="13.8" outlineLevel="0" r="1011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collapsed="false" customFormat="false" customHeight="true" hidden="false" ht="13.8" outlineLevel="0" r="1012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collapsed="false" customFormat="false" customHeight="true" hidden="false" ht="13.8" outlineLevel="0" r="1013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collapsed="false" customFormat="false" customHeight="true" hidden="false" ht="13.8" outlineLevel="0" r="1014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collapsed="false" customFormat="false" customHeight="true" hidden="false" ht="13.8" outlineLevel="0" r="1015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collapsed="false" customFormat="false" customHeight="true" hidden="false" ht="13.8" outlineLevel="0" r="1016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collapsed="false" customFormat="false" customHeight="true" hidden="false" ht="13.8" outlineLevel="0" r="1017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collapsed="false" customFormat="false" customHeight="true" hidden="false" ht="13.8" outlineLevel="0" r="1018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collapsed="false" customFormat="false" customHeight="true" hidden="false" ht="13.8" outlineLevel="0" r="1019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collapsed="false" customFormat="false" customHeight="true" hidden="false" ht="13.8" outlineLevel="0" r="1020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collapsed="false" customFormat="false" customHeight="true" hidden="false" ht="13.8" outlineLevel="0" r="1021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collapsed="false" customFormat="false" customHeight="true" hidden="false" ht="13.8" outlineLevel="0" r="1022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collapsed="false" customFormat="false" customHeight="true" hidden="false" ht="13.8" outlineLevel="0" r="1023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collapsed="false" customFormat="false" customHeight="true" hidden="false" ht="13.8" outlineLevel="0" r="1024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collapsed="false" customFormat="false" customHeight="true" hidden="false" ht="13.8" outlineLevel="0" r="1025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collapsed="false" customFormat="false" customHeight="true" hidden="false" ht="13.8" outlineLevel="0" r="1026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collapsed="false" customFormat="false" customHeight="true" hidden="false" ht="13.8" outlineLevel="0" r="1027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collapsed="false" customFormat="false" customHeight="true" hidden="false" ht="13.8" outlineLevel="0" r="1028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collapsed="false" customFormat="false" customHeight="true" hidden="false" ht="13.8" outlineLevel="0" r="1029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collapsed="false" customFormat="false" customHeight="true" hidden="false" ht="13.8" outlineLevel="0" r="1030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collapsed="false" customFormat="false" customHeight="true" hidden="false" ht="13.8" outlineLevel="0" r="1031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collapsed="false" customFormat="false" customHeight="true" hidden="false" ht="13.8" outlineLevel="0" r="1032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collapsed="false" customFormat="false" customHeight="true" hidden="false" ht="13.8" outlineLevel="0" r="1033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collapsed="false" customFormat="false" customHeight="true" hidden="false" ht="13.8" outlineLevel="0" r="1034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collapsed="false" customFormat="false" customHeight="true" hidden="false" ht="13.8" outlineLevel="0" r="1035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collapsed="false" customFormat="false" customHeight="true" hidden="false" ht="13.8" outlineLevel="0" r="1036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collapsed="false" customFormat="false" customHeight="true" hidden="false" ht="13.8" outlineLevel="0" r="1037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collapsed="false" customFormat="false" customHeight="true" hidden="false" ht="13.8" outlineLevel="0" r="1038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collapsed="false" customFormat="false" customHeight="true" hidden="false" ht="13.8" outlineLevel="0" r="1039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collapsed="false" customFormat="false" customHeight="true" hidden="false" ht="13.8" outlineLevel="0" r="1040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collapsed="false" customFormat="false" customHeight="true" hidden="false" ht="13.8" outlineLevel="0" r="1041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collapsed="false" customFormat="false" customHeight="true" hidden="false" ht="13.8" outlineLevel="0" r="1042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collapsed="false" customFormat="false" customHeight="true" hidden="false" ht="13.8" outlineLevel="0" r="1043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collapsed="false" customFormat="false" customHeight="true" hidden="false" ht="13.8" outlineLevel="0" r="1044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collapsed="false" customFormat="false" customHeight="true" hidden="false" ht="13.8" outlineLevel="0" r="1045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collapsed="false" customFormat="false" customHeight="true" hidden="false" ht="13.8" outlineLevel="0" r="1046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collapsed="false" customFormat="false" customHeight="true" hidden="false" ht="13.8" outlineLevel="0" r="1047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collapsed="false" customFormat="false" customHeight="true" hidden="false" ht="13.8" outlineLevel="0" r="1048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collapsed="false" customFormat="false" customHeight="true" hidden="false" ht="13.8" outlineLevel="0" r="1049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collapsed="false" customFormat="false" customHeight="true" hidden="false" ht="13.8" outlineLevel="0" r="1050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collapsed="false" customFormat="false" customHeight="true" hidden="false" ht="13.8" outlineLevel="0" r="1051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collapsed="false" customFormat="false" customHeight="true" hidden="false" ht="13.8" outlineLevel="0" r="1052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collapsed="false" customFormat="false" customHeight="true" hidden="false" ht="13.8" outlineLevel="0" r="1053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collapsed="false" customFormat="false" customHeight="true" hidden="false" ht="13.8" outlineLevel="0" r="1054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collapsed="false" customFormat="false" customHeight="true" hidden="false" ht="13.8" outlineLevel="0" r="1055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collapsed="false" customFormat="false" customHeight="true" hidden="false" ht="13.8" outlineLevel="0" r="1056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collapsed="false" customFormat="false" customHeight="true" hidden="false" ht="13.8" outlineLevel="0" r="1057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collapsed="false" customFormat="false" customHeight="true" hidden="false" ht="13.8" outlineLevel="0" r="1058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collapsed="false" customFormat="false" customHeight="true" hidden="false" ht="13.8" outlineLevel="0" r="1059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collapsed="false" customFormat="false" customHeight="true" hidden="false" ht="13.8" outlineLevel="0" r="1060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collapsed="false" customFormat="false" customHeight="true" hidden="false" ht="13.8" outlineLevel="0" r="1061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collapsed="false" customFormat="false" customHeight="true" hidden="false" ht="13.8" outlineLevel="0" r="1062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collapsed="false" customFormat="false" customHeight="true" hidden="false" ht="13.8" outlineLevel="0" r="1063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collapsed="false" customFormat="false" customHeight="true" hidden="false" ht="13.8" outlineLevel="0" r="1064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collapsed="false" customFormat="false" customHeight="true" hidden="false" ht="13.8" outlineLevel="0" r="1065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collapsed="false" customFormat="false" customHeight="true" hidden="false" ht="13.8" outlineLevel="0" r="1066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collapsed="false" customFormat="false" customHeight="true" hidden="false" ht="13.8" outlineLevel="0" r="1067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collapsed="false" customFormat="false" customHeight="true" hidden="false" ht="13.8" outlineLevel="0" r="1068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collapsed="false" customFormat="false" customHeight="true" hidden="false" ht="13.8" outlineLevel="0" r="1069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collapsed="false" customFormat="false" customHeight="true" hidden="false" ht="13.8" outlineLevel="0" r="1070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collapsed="false" customFormat="false" customHeight="true" hidden="false" ht="13.8" outlineLevel="0" r="1071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collapsed="false" customFormat="false" customHeight="true" hidden="false" ht="13.8" outlineLevel="0" r="1072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collapsed="false" customFormat="false" customHeight="true" hidden="false" ht="13.8" outlineLevel="0" r="1073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collapsed="false" customFormat="false" customHeight="true" hidden="false" ht="13.8" outlineLevel="0" r="1074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collapsed="false" customFormat="false" customHeight="true" hidden="false" ht="13.8" outlineLevel="0" r="1075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collapsed="false" customFormat="false" customHeight="true" hidden="false" ht="13.8" outlineLevel="0" r="1076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collapsed="false" customFormat="false" customHeight="true" hidden="false" ht="13.8" outlineLevel="0" r="1077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collapsed="false" customFormat="false" customHeight="true" hidden="false" ht="13.8" outlineLevel="0" r="1078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collapsed="false" customFormat="false" customHeight="true" hidden="false" ht="13.8" outlineLevel="0" r="1079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collapsed="false" customFormat="false" customHeight="true" hidden="false" ht="13.8" outlineLevel="0" r="1080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collapsed="false" customFormat="false" customHeight="true" hidden="false" ht="13.8" outlineLevel="0" r="1081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collapsed="false" customFormat="false" customHeight="true" hidden="false" ht="13.8" outlineLevel="0" r="1082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collapsed="false" customFormat="false" customHeight="true" hidden="false" ht="13.8" outlineLevel="0" r="1083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collapsed="false" customFormat="false" customHeight="true" hidden="false" ht="13.8" outlineLevel="0" r="1084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collapsed="false" customFormat="false" customHeight="true" hidden="false" ht="13.8" outlineLevel="0" r="1085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collapsed="false" customFormat="false" customHeight="true" hidden="false" ht="13.8" outlineLevel="0" r="1086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collapsed="false" customFormat="false" customHeight="true" hidden="false" ht="13.8" outlineLevel="0" r="1087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collapsed="false" customFormat="false" customHeight="true" hidden="false" ht="13.8" outlineLevel="0" r="1088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collapsed="false" customFormat="false" customHeight="true" hidden="false" ht="13.8" outlineLevel="0" r="1089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collapsed="false" customFormat="false" customHeight="true" hidden="false" ht="13.8" outlineLevel="0" r="1090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collapsed="false" customFormat="false" customHeight="true" hidden="false" ht="13.8" outlineLevel="0" r="1091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collapsed="false" customFormat="false" customHeight="true" hidden="false" ht="13.8" outlineLevel="0" r="1092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collapsed="false" customFormat="false" customHeight="true" hidden="false" ht="13.8" outlineLevel="0" r="1093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collapsed="false" customFormat="false" customHeight="true" hidden="false" ht="13.8" outlineLevel="0" r="1094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collapsed="false" customFormat="false" customHeight="true" hidden="false" ht="13.8" outlineLevel="0" r="1095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collapsed="false" customFormat="false" customHeight="true" hidden="false" ht="13.8" outlineLevel="0" r="1096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collapsed="false" customFormat="false" customHeight="true" hidden="false" ht="13.8" outlineLevel="0" r="1097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collapsed="false" customFormat="false" customHeight="true" hidden="false" ht="13.8" outlineLevel="0" r="1098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collapsed="false" customFormat="false" customHeight="true" hidden="false" ht="13.8" outlineLevel="0" r="1099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collapsed="false" customFormat="false" customHeight="true" hidden="false" ht="13.8" outlineLevel="0" r="1100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collapsed="false" customFormat="false" customHeight="true" hidden="false" ht="13.8" outlineLevel="0" r="1101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collapsed="false" customFormat="false" customHeight="true" hidden="false" ht="13.8" outlineLevel="0" r="1102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collapsed="false" customFormat="false" customHeight="true" hidden="false" ht="13.8" outlineLevel="0" r="1103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collapsed="false" customFormat="false" customHeight="true" hidden="false" ht="13.8" outlineLevel="0" r="1104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collapsed="false" customFormat="false" customHeight="true" hidden="false" ht="13.8" outlineLevel="0" r="1105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collapsed="false" customFormat="false" customHeight="true" hidden="false" ht="13.8" outlineLevel="0" r="1106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collapsed="false" customFormat="false" customHeight="true" hidden="false" ht="13.8" outlineLevel="0" r="1107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collapsed="false" customFormat="false" customHeight="true" hidden="false" ht="13.8" outlineLevel="0" r="1108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collapsed="false" customFormat="false" customHeight="true" hidden="false" ht="13.8" outlineLevel="0" r="1109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collapsed="false" customFormat="false" customHeight="true" hidden="false" ht="13.8" outlineLevel="0" r="1110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collapsed="false" customFormat="false" customHeight="true" hidden="false" ht="13.8" outlineLevel="0" r="1111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collapsed="false" customFormat="false" customHeight="true" hidden="false" ht="13.8" outlineLevel="0" r="1112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collapsed="false" customFormat="false" customHeight="true" hidden="false" ht="13.8" outlineLevel="0" r="1113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collapsed="false" customFormat="false" customHeight="true" hidden="false" ht="13.8" outlineLevel="0" r="1114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collapsed="false" customFormat="false" customHeight="true" hidden="false" ht="13.8" outlineLevel="0" r="1115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collapsed="false" customFormat="false" customHeight="true" hidden="false" ht="13.8" outlineLevel="0" r="1116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collapsed="false" customFormat="false" customHeight="true" hidden="false" ht="13.8" outlineLevel="0" r="1117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collapsed="false" customFormat="false" customHeight="true" hidden="false" ht="13.8" outlineLevel="0" r="1118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collapsed="false" customFormat="false" customHeight="true" hidden="false" ht="13.8" outlineLevel="0" r="1119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collapsed="false" customFormat="false" customHeight="true" hidden="false" ht="13.8" outlineLevel="0" r="1120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collapsed="false" customFormat="false" customHeight="true" hidden="false" ht="13.8" outlineLevel="0" r="1121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collapsed="false" customFormat="false" customHeight="true" hidden="false" ht="13.8" outlineLevel="0" r="1122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collapsed="false" customFormat="false" customHeight="true" hidden="false" ht="13.8" outlineLevel="0" r="1123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collapsed="false" customFormat="false" customHeight="true" hidden="false" ht="13.8" outlineLevel="0" r="1124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collapsed="false" customFormat="false" customHeight="true" hidden="false" ht="13.8" outlineLevel="0" r="1125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collapsed="false" customFormat="false" customHeight="true" hidden="false" ht="13.8" outlineLevel="0" r="1126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collapsed="false" customFormat="false" customHeight="true" hidden="false" ht="13.8" outlineLevel="0" r="1127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collapsed="false" customFormat="false" customHeight="true" hidden="false" ht="13.8" outlineLevel="0" r="1128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collapsed="false" customFormat="false" customHeight="true" hidden="false" ht="13.8" outlineLevel="0" r="1129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collapsed="false" customFormat="false" customHeight="true" hidden="false" ht="13.8" outlineLevel="0" r="1130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collapsed="false" customFormat="false" customHeight="true" hidden="false" ht="13.8" outlineLevel="0" r="1131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collapsed="false" customFormat="false" customHeight="true" hidden="false" ht="13.8" outlineLevel="0" r="1132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collapsed="false" customFormat="false" customHeight="true" hidden="false" ht="13.8" outlineLevel="0" r="1133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collapsed="false" customFormat="false" customHeight="true" hidden="false" ht="13.8" outlineLevel="0" r="1134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collapsed="false" customFormat="false" customHeight="true" hidden="false" ht="13.8" outlineLevel="0" r="1135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collapsed="false" customFormat="false" customHeight="true" hidden="false" ht="13.8" outlineLevel="0" r="1136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collapsed="false" customFormat="false" customHeight="true" hidden="false" ht="13.8" outlineLevel="0" r="1137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collapsed="false" customFormat="false" customHeight="true" hidden="false" ht="13.8" outlineLevel="0" r="1138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collapsed="false" customFormat="false" customHeight="true" hidden="false" ht="13.8" outlineLevel="0" r="1139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collapsed="false" customFormat="false" customHeight="true" hidden="false" ht="13.8" outlineLevel="0" r="1140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collapsed="false" customFormat="false" customHeight="true" hidden="false" ht="13.8" outlineLevel="0" r="1141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collapsed="false" customFormat="false" customHeight="true" hidden="false" ht="13.8" outlineLevel="0" r="1142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collapsed="false" customFormat="false" customHeight="true" hidden="false" ht="13.8" outlineLevel="0" r="1143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collapsed="false" customFormat="false" customHeight="true" hidden="false" ht="13.8" outlineLevel="0" r="1144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collapsed="false" customFormat="false" customHeight="true" hidden="false" ht="13.8" outlineLevel="0" r="1145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collapsed="false" customFormat="false" customHeight="true" hidden="false" ht="13.8" outlineLevel="0" r="1146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collapsed="false" customFormat="false" customHeight="true" hidden="false" ht="13.8" outlineLevel="0" r="1147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collapsed="false" customFormat="false" customHeight="true" hidden="false" ht="13.8" outlineLevel="0" r="1148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collapsed="false" customFormat="false" customHeight="true" hidden="false" ht="13.8" outlineLevel="0" r="1149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collapsed="false" customFormat="false" customHeight="true" hidden="false" ht="13.8" outlineLevel="0" r="1150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collapsed="false" customFormat="false" customHeight="true" hidden="false" ht="13.8" outlineLevel="0" r="1151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collapsed="false" customFormat="false" customHeight="true" hidden="false" ht="13.8" outlineLevel="0" r="1152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collapsed="false" customFormat="false" customHeight="true" hidden="false" ht="13.8" outlineLevel="0" r="1153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collapsed="false" customFormat="false" customHeight="true" hidden="false" ht="13.8" outlineLevel="0" r="1154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collapsed="false" customFormat="false" customHeight="true" hidden="false" ht="13.8" outlineLevel="0" r="1155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collapsed="false" customFormat="false" customHeight="true" hidden="false" ht="13.8" outlineLevel="0" r="1156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collapsed="false" customFormat="false" customHeight="true" hidden="false" ht="13.8" outlineLevel="0" r="1157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collapsed="false" customFormat="false" customHeight="true" hidden="false" ht="13.8" outlineLevel="0" r="1158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collapsed="false" customFormat="false" customHeight="true" hidden="false" ht="13.8" outlineLevel="0" r="1159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collapsed="false" customFormat="false" customHeight="true" hidden="false" ht="13.8" outlineLevel="0" r="1160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collapsed="false" customFormat="false" customHeight="true" hidden="false" ht="13.8" outlineLevel="0" r="1161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collapsed="false" customFormat="false" customHeight="true" hidden="false" ht="13.8" outlineLevel="0" r="1162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collapsed="false" customFormat="false" customHeight="true" hidden="false" ht="13.8" outlineLevel="0" r="1163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collapsed="false" customFormat="false" customHeight="true" hidden="false" ht="13.8" outlineLevel="0" r="1164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collapsed="false" customFormat="false" customHeight="true" hidden="false" ht="13.8" outlineLevel="0" r="1165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collapsed="false" customFormat="false" customHeight="true" hidden="false" ht="13.8" outlineLevel="0" r="1166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collapsed="false" customFormat="false" customHeight="true" hidden="false" ht="13.8" outlineLevel="0" r="1167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collapsed="false" customFormat="false" customHeight="true" hidden="false" ht="13.8" outlineLevel="0" r="1168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collapsed="false" customFormat="false" customHeight="true" hidden="false" ht="13.8" outlineLevel="0" r="1169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collapsed="false" customFormat="false" customHeight="true" hidden="false" ht="13.8" outlineLevel="0" r="1170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collapsed="false" customFormat="false" customHeight="true" hidden="false" ht="13.8" outlineLevel="0" r="1171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collapsed="false" customFormat="false" customHeight="true" hidden="false" ht="13.8" outlineLevel="0" r="1172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collapsed="false" customFormat="false" customHeight="true" hidden="false" ht="13.8" outlineLevel="0" r="1173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collapsed="false" customFormat="false" customHeight="true" hidden="false" ht="13.8" outlineLevel="0" r="1174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collapsed="false" customFormat="false" customHeight="true" hidden="false" ht="13.8" outlineLevel="0" r="1175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collapsed="false" customFormat="false" customHeight="true" hidden="false" ht="13.8" outlineLevel="0" r="1176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collapsed="false" customFormat="false" customHeight="true" hidden="false" ht="13.8" outlineLevel="0" r="1177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collapsed="false" customFormat="false" customHeight="true" hidden="false" ht="13.8" outlineLevel="0" r="1178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collapsed="false" customFormat="false" customHeight="true" hidden="false" ht="13.8" outlineLevel="0" r="1179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collapsed="false" customFormat="false" customHeight="true" hidden="false" ht="13.8" outlineLevel="0" r="1180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collapsed="false" customFormat="false" customHeight="true" hidden="false" ht="13.8" outlineLevel="0" r="1181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collapsed="false" customFormat="false" customHeight="true" hidden="false" ht="13.8" outlineLevel="0" r="1182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collapsed="false" customFormat="false" customHeight="true" hidden="false" ht="13.8" outlineLevel="0" r="1183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collapsed="false" customFormat="false" customHeight="true" hidden="false" ht="13.8" outlineLevel="0" r="1184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collapsed="false" customFormat="false" customHeight="true" hidden="false" ht="13.8" outlineLevel="0" r="1185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collapsed="false" customFormat="false" customHeight="true" hidden="false" ht="13.8" outlineLevel="0" r="1186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collapsed="false" customFormat="false" customHeight="true" hidden="false" ht="13.8" outlineLevel="0" r="1187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collapsed="false" customFormat="false" customHeight="true" hidden="false" ht="13.8" outlineLevel="0" r="1188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collapsed="false" customFormat="false" customHeight="true" hidden="false" ht="13.8" outlineLevel="0" r="1189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collapsed="false" customFormat="false" customHeight="true" hidden="false" ht="13.8" outlineLevel="0" r="1190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collapsed="false" customFormat="false" customHeight="true" hidden="false" ht="13.8" outlineLevel="0" r="1191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collapsed="false" customFormat="false" customHeight="true" hidden="false" ht="13.8" outlineLevel="0" r="1192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collapsed="false" customFormat="false" customHeight="true" hidden="false" ht="13.8" outlineLevel="0" r="1193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collapsed="false" customFormat="false" customHeight="true" hidden="false" ht="13.8" outlineLevel="0" r="1194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collapsed="false" customFormat="false" customHeight="true" hidden="false" ht="13.8" outlineLevel="0" r="1195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collapsed="false" customFormat="false" customHeight="true" hidden="false" ht="13.8" outlineLevel="0" r="1196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collapsed="false" customFormat="false" customHeight="true" hidden="false" ht="13.8" outlineLevel="0" r="1197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collapsed="false" customFormat="false" customHeight="true" hidden="false" ht="13.8" outlineLevel="0" r="1198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collapsed="false" customFormat="false" customHeight="true" hidden="false" ht="13.8" outlineLevel="0" r="1199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collapsed="false" customFormat="false" customHeight="true" hidden="false" ht="13.8" outlineLevel="0" r="1200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collapsed="false" customFormat="false" customHeight="true" hidden="false" ht="13.8" outlineLevel="0" r="1201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collapsed="false" customFormat="false" customHeight="true" hidden="false" ht="13.8" outlineLevel="0" r="1202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collapsed="false" customFormat="false" customHeight="true" hidden="false" ht="13.8" outlineLevel="0" r="1203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collapsed="false" customFormat="false" customHeight="true" hidden="false" ht="13.8" outlineLevel="0" r="1204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collapsed="false" customFormat="false" customHeight="true" hidden="false" ht="13.8" outlineLevel="0" r="1205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collapsed="false" customFormat="false" customHeight="true" hidden="false" ht="13.8" outlineLevel="0" r="1206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collapsed="false" customFormat="false" customHeight="true" hidden="false" ht="13.8" outlineLevel="0" r="1207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collapsed="false" customFormat="false" customHeight="true" hidden="false" ht="13.8" outlineLevel="0" r="1208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collapsed="false" customFormat="false" customHeight="true" hidden="false" ht="13.8" outlineLevel="0" r="1209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collapsed="false" customFormat="false" customHeight="true" hidden="false" ht="13.8" outlineLevel="0" r="1210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collapsed="false" customFormat="false" customHeight="true" hidden="false" ht="13.8" outlineLevel="0" r="1211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collapsed="false" customFormat="false" customHeight="true" hidden="false" ht="13.8" outlineLevel="0" r="1212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collapsed="false" customFormat="false" customHeight="true" hidden="false" ht="13.8" outlineLevel="0" r="1213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collapsed="false" customFormat="false" customHeight="true" hidden="false" ht="13.8" outlineLevel="0" r="1214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collapsed="false" customFormat="false" customHeight="true" hidden="false" ht="13.8" outlineLevel="0" r="1215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collapsed="false" customFormat="false" customHeight="true" hidden="false" ht="13.8" outlineLevel="0" r="1216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collapsed="false" customFormat="false" customHeight="true" hidden="false" ht="13.8" outlineLevel="0" r="1217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collapsed="false" customFormat="false" customHeight="true" hidden="false" ht="13.8" outlineLevel="0" r="1218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collapsed="false" customFormat="false" customHeight="true" hidden="false" ht="13.8" outlineLevel="0" r="1219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collapsed="false" customFormat="false" customHeight="true" hidden="false" ht="13.8" outlineLevel="0" r="1220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collapsed="false" customFormat="false" customHeight="true" hidden="false" ht="13.8" outlineLevel="0" r="1221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collapsed="false" customFormat="false" customHeight="true" hidden="false" ht="13.8" outlineLevel="0" r="1222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collapsed="false" customFormat="false" customHeight="true" hidden="false" ht="13.8" outlineLevel="0" r="1223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collapsed="false" customFormat="false" customHeight="true" hidden="false" ht="13.8" outlineLevel="0" r="1224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collapsed="false" customFormat="false" customHeight="true" hidden="false" ht="13.8" outlineLevel="0" r="1225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collapsed="false" customFormat="false" customHeight="true" hidden="false" ht="13.8" outlineLevel="0" r="1226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collapsed="false" customFormat="false" customHeight="true" hidden="false" ht="13.8" outlineLevel="0" r="1227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collapsed="false" customFormat="false" customHeight="true" hidden="false" ht="13.8" outlineLevel="0" r="1228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collapsed="false" customFormat="false" customHeight="true" hidden="false" ht="13.8" outlineLevel="0" r="1229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collapsed="false" customFormat="false" customHeight="true" hidden="false" ht="13.8" outlineLevel="0" r="1230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collapsed="false" customFormat="false" customHeight="true" hidden="false" ht="13.8" outlineLevel="0" r="1231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collapsed="false" customFormat="false" customHeight="true" hidden="false" ht="13.8" outlineLevel="0" r="1232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collapsed="false" customFormat="false" customHeight="true" hidden="false" ht="13.8" outlineLevel="0" r="1233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collapsed="false" customFormat="false" customHeight="true" hidden="false" ht="13.8" outlineLevel="0" r="1234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collapsed="false" customFormat="false" customHeight="true" hidden="false" ht="13.8" outlineLevel="0" r="1235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collapsed="false" customFormat="false" customHeight="true" hidden="false" ht="13.8" outlineLevel="0" r="1236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collapsed="false" customFormat="false" customHeight="true" hidden="false" ht="13.8" outlineLevel="0" r="1237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collapsed="false" customFormat="false" customHeight="true" hidden="false" ht="13.8" outlineLevel="0" r="1238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collapsed="false" customFormat="false" customHeight="true" hidden="false" ht="13.8" outlineLevel="0" r="1239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collapsed="false" customFormat="false" customHeight="true" hidden="false" ht="13.8" outlineLevel="0" r="1240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collapsed="false" customFormat="false" customHeight="true" hidden="false" ht="13.8" outlineLevel="0" r="1241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collapsed="false" customFormat="false" customHeight="true" hidden="false" ht="13.8" outlineLevel="0" r="1242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collapsed="false" customFormat="false" customHeight="true" hidden="false" ht="13.8" outlineLevel="0" r="1243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collapsed="false" customFormat="false" customHeight="true" hidden="false" ht="13.8" outlineLevel="0" r="1244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collapsed="false" customFormat="false" customHeight="true" hidden="false" ht="13.8" outlineLevel="0" r="1245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collapsed="false" customFormat="false" customHeight="true" hidden="false" ht="13.8" outlineLevel="0" r="1246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collapsed="false" customFormat="false" customHeight="true" hidden="false" ht="13.8" outlineLevel="0" r="1247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collapsed="false" customFormat="false" customHeight="true" hidden="false" ht="13.8" outlineLevel="0" r="1248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collapsed="false" customFormat="false" customHeight="true" hidden="false" ht="13.8" outlineLevel="0" r="1249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collapsed="false" customFormat="false" customHeight="true" hidden="false" ht="13.8" outlineLevel="0" r="1250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collapsed="false" customFormat="false" customHeight="true" hidden="false" ht="13.8" outlineLevel="0" r="1251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collapsed="false" customFormat="false" customHeight="true" hidden="false" ht="13.8" outlineLevel="0" r="1252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collapsed="false" customFormat="false" customHeight="true" hidden="false" ht="13.8" outlineLevel="0" r="1253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collapsed="false" customFormat="false" customHeight="true" hidden="false" ht="13.8" outlineLevel="0" r="1254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collapsed="false" customFormat="false" customHeight="true" hidden="false" ht="13.8" outlineLevel="0" r="1255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collapsed="false" customFormat="false" customHeight="true" hidden="false" ht="13.8" outlineLevel="0" r="1256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collapsed="false" customFormat="false" customHeight="true" hidden="false" ht="13.8" outlineLevel="0" r="1257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collapsed="false" customFormat="false" customHeight="true" hidden="false" ht="13.8" outlineLevel="0" r="1258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collapsed="false" customFormat="false" customHeight="true" hidden="false" ht="13.8" outlineLevel="0" r="1259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collapsed="false" customFormat="false" customHeight="true" hidden="false" ht="13.8" outlineLevel="0" r="1260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collapsed="false" customFormat="false" customHeight="true" hidden="false" ht="13.8" outlineLevel="0" r="1261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collapsed="false" customFormat="false" customHeight="true" hidden="false" ht="13.8" outlineLevel="0" r="1262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collapsed="false" customFormat="false" customHeight="true" hidden="false" ht="13.8" outlineLevel="0" r="1263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collapsed="false" customFormat="false" customHeight="true" hidden="false" ht="13.8" outlineLevel="0" r="1264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collapsed="false" customFormat="false" customHeight="true" hidden="false" ht="13.8" outlineLevel="0" r="1265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collapsed="false" customFormat="false" customHeight="true" hidden="false" ht="13.8" outlineLevel="0" r="1266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collapsed="false" customFormat="false" customHeight="true" hidden="false" ht="13.8" outlineLevel="0" r="1267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collapsed="false" customFormat="false" customHeight="true" hidden="false" ht="13.8" outlineLevel="0" r="1268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collapsed="false" customFormat="false" customHeight="true" hidden="false" ht="13.8" outlineLevel="0" r="1269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collapsed="false" customFormat="false" customHeight="true" hidden="false" ht="13.8" outlineLevel="0" r="1270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collapsed="false" customFormat="false" customHeight="true" hidden="false" ht="13.8" outlineLevel="0" r="1271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collapsed="false" customFormat="false" customHeight="true" hidden="false" ht="13.8" outlineLevel="0" r="1272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collapsed="false" customFormat="false" customHeight="true" hidden="false" ht="13.8" outlineLevel="0" r="1273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collapsed="false" customFormat="false" customHeight="true" hidden="false" ht="13.8" outlineLevel="0" r="1274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collapsed="false" customFormat="false" customHeight="true" hidden="false" ht="13.8" outlineLevel="0" r="1275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collapsed="false" customFormat="false" customHeight="true" hidden="false" ht="13.8" outlineLevel="0" r="1276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collapsed="false" customFormat="false" customHeight="true" hidden="false" ht="13.8" outlineLevel="0" r="1277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collapsed="false" customFormat="false" customHeight="true" hidden="false" ht="13.8" outlineLevel="0" r="1278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collapsed="false" customFormat="false" customHeight="true" hidden="false" ht="13.8" outlineLevel="0" r="1279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collapsed="false" customFormat="false" customHeight="true" hidden="false" ht="13.8" outlineLevel="0" r="1280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collapsed="false" customFormat="false" customHeight="true" hidden="false" ht="13.8" outlineLevel="0" r="1281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collapsed="false" customFormat="false" customHeight="true" hidden="false" ht="13.8" outlineLevel="0" r="1282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collapsed="false" customFormat="false" customHeight="true" hidden="false" ht="13.8" outlineLevel="0" r="1283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collapsed="false" customFormat="false" customHeight="true" hidden="false" ht="13.8" outlineLevel="0" r="1284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collapsed="false" customFormat="false" customHeight="true" hidden="false" ht="13.8" outlineLevel="0" r="1285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collapsed="false" customFormat="false" customHeight="true" hidden="false" ht="13.8" outlineLevel="0" r="1286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collapsed="false" customFormat="false" customHeight="true" hidden="false" ht="13.8" outlineLevel="0" r="1287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collapsed="false" customFormat="false" customHeight="true" hidden="false" ht="13.8" outlineLevel="0" r="1288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collapsed="false" customFormat="false" customHeight="true" hidden="false" ht="13.8" outlineLevel="0" r="1289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collapsed="false" customFormat="false" customHeight="true" hidden="false" ht="13.8" outlineLevel="0" r="1290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collapsed="false" customFormat="false" customHeight="true" hidden="false" ht="13.8" outlineLevel="0" r="1291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collapsed="false" customFormat="false" customHeight="true" hidden="false" ht="13.8" outlineLevel="0" r="1292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collapsed="false" customFormat="false" customHeight="true" hidden="false" ht="13.8" outlineLevel="0" r="1293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collapsed="false" customFormat="false" customHeight="true" hidden="false" ht="13.8" outlineLevel="0" r="1294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collapsed="false" customFormat="false" customHeight="true" hidden="false" ht="13.8" outlineLevel="0" r="1295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collapsed="false" customFormat="false" customHeight="true" hidden="false" ht="13.8" outlineLevel="0" r="1296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collapsed="false" customFormat="false" customHeight="true" hidden="false" ht="13.8" outlineLevel="0" r="1297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collapsed="false" customFormat="false" customHeight="true" hidden="false" ht="13.8" outlineLevel="0" r="1298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collapsed="false" customFormat="false" customHeight="true" hidden="false" ht="13.8" outlineLevel="0" r="1299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collapsed="false" customFormat="false" customHeight="true" hidden="false" ht="13.8" outlineLevel="0" r="1300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collapsed="false" customFormat="false" customHeight="true" hidden="false" ht="13.8" outlineLevel="0" r="1301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collapsed="false" customFormat="false" customHeight="true" hidden="false" ht="13.8" outlineLevel="0" r="1302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collapsed="false" customFormat="false" customHeight="true" hidden="false" ht="13.8" outlineLevel="0" r="1303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collapsed="false" customFormat="false" customHeight="true" hidden="false" ht="13.8" outlineLevel="0" r="1304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collapsed="false" customFormat="false" customHeight="true" hidden="false" ht="13.8" outlineLevel="0" r="1305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collapsed="false" customFormat="false" customHeight="true" hidden="false" ht="13.8" outlineLevel="0" r="1306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collapsed="false" customFormat="false" customHeight="true" hidden="false" ht="13.8" outlineLevel="0" r="1307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collapsed="false" customFormat="false" customHeight="true" hidden="false" ht="13.8" outlineLevel="0" r="1308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collapsed="false" customFormat="false" customHeight="true" hidden="false" ht="13.8" outlineLevel="0" r="1309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collapsed="false" customFormat="false" customHeight="true" hidden="false" ht="13.8" outlineLevel="0" r="1310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collapsed="false" customFormat="false" customHeight="true" hidden="false" ht="13.8" outlineLevel="0" r="1311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collapsed="false" customFormat="false" customHeight="true" hidden="false" ht="13.8" outlineLevel="0" r="1312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collapsed="false" customFormat="false" customHeight="true" hidden="false" ht="13.8" outlineLevel="0" r="1313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collapsed="false" customFormat="false" customHeight="true" hidden="false" ht="13.8" outlineLevel="0" r="1314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collapsed="false" customFormat="false" customHeight="true" hidden="false" ht="13.8" outlineLevel="0" r="1315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collapsed="false" customFormat="false" customHeight="true" hidden="false" ht="13.8" outlineLevel="0" r="1316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collapsed="false" customFormat="false" customHeight="true" hidden="false" ht="13.8" outlineLevel="0" r="1317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collapsed="false" customFormat="false" customHeight="true" hidden="false" ht="13.8" outlineLevel="0" r="1318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collapsed="false" customFormat="false" customHeight="true" hidden="false" ht="13.8" outlineLevel="0" r="1319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collapsed="false" customFormat="false" customHeight="true" hidden="false" ht="13.8" outlineLevel="0" r="1320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collapsed="false" customFormat="false" customHeight="true" hidden="false" ht="13.8" outlineLevel="0" r="1321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collapsed="false" customFormat="false" customHeight="true" hidden="false" ht="13.8" outlineLevel="0" r="1322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collapsed="false" customFormat="false" customHeight="true" hidden="false" ht="13.8" outlineLevel="0" r="1323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collapsed="false" customFormat="false" customHeight="true" hidden="false" ht="13.8" outlineLevel="0" r="1324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collapsed="false" customFormat="false" customHeight="true" hidden="false" ht="13.8" outlineLevel="0" r="1325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collapsed="false" customFormat="false" customHeight="true" hidden="false" ht="13.8" outlineLevel="0" r="1326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collapsed="false" customFormat="false" customHeight="true" hidden="false" ht="13.8" outlineLevel="0" r="1327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collapsed="false" customFormat="false" customHeight="true" hidden="false" ht="13.8" outlineLevel="0" r="1328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collapsed="false" customFormat="false" customHeight="true" hidden="false" ht="13.8" outlineLevel="0" r="1329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collapsed="false" customFormat="false" customHeight="true" hidden="false" ht="13.8" outlineLevel="0" r="1330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collapsed="false" customFormat="false" customHeight="true" hidden="false" ht="13.8" outlineLevel="0" r="1331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collapsed="false" customFormat="false" customHeight="true" hidden="false" ht="13.8" outlineLevel="0" r="1332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collapsed="false" customFormat="false" customHeight="true" hidden="false" ht="13.8" outlineLevel="0" r="1333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collapsed="false" customFormat="false" customHeight="true" hidden="false" ht="13.8" outlineLevel="0" r="1334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collapsed="false" customFormat="false" customHeight="true" hidden="false" ht="13.8" outlineLevel="0" r="1335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collapsed="false" customFormat="false" customHeight="true" hidden="false" ht="13.8" outlineLevel="0" r="1336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collapsed="false" customFormat="false" customHeight="true" hidden="false" ht="13.8" outlineLevel="0" r="1337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collapsed="false" customFormat="false" customHeight="true" hidden="false" ht="13.8" outlineLevel="0" r="1338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collapsed="false" customFormat="false" customHeight="true" hidden="false" ht="13.8" outlineLevel="0" r="1339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collapsed="false" customFormat="false" customHeight="true" hidden="false" ht="13.8" outlineLevel="0" r="1340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collapsed="false" customFormat="false" customHeight="true" hidden="false" ht="13.8" outlineLevel="0" r="1341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collapsed="false" customFormat="false" customHeight="true" hidden="false" ht="13.8" outlineLevel="0" r="1342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collapsed="false" customFormat="false" customHeight="true" hidden="false" ht="13.8" outlineLevel="0" r="1343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collapsed="false" customFormat="false" customHeight="true" hidden="false" ht="13.8" outlineLevel="0" r="1344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collapsed="false" customFormat="false" customHeight="true" hidden="false" ht="13.8" outlineLevel="0" r="1345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collapsed="false" customFormat="false" customHeight="true" hidden="false" ht="13.8" outlineLevel="0" r="1346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collapsed="false" customFormat="false" customHeight="true" hidden="false" ht="13.8" outlineLevel="0" r="1347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collapsed="false" customFormat="false" customHeight="true" hidden="false" ht="13.8" outlineLevel="0" r="1348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collapsed="false" customFormat="false" customHeight="true" hidden="false" ht="13.8" outlineLevel="0" r="1349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collapsed="false" customFormat="false" customHeight="true" hidden="false" ht="13.8" outlineLevel="0" r="1350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collapsed="false" customFormat="false" customHeight="true" hidden="false" ht="13.8" outlineLevel="0" r="1351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collapsed="false" customFormat="false" customHeight="true" hidden="false" ht="13.8" outlineLevel="0" r="1352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collapsed="false" customFormat="false" customHeight="true" hidden="false" ht="13.8" outlineLevel="0" r="1353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collapsed="false" customFormat="false" customHeight="true" hidden="false" ht="13.8" outlineLevel="0" r="1354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collapsed="false" customFormat="false" customHeight="true" hidden="false" ht="13.8" outlineLevel="0" r="1355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collapsed="false" customFormat="false" customHeight="true" hidden="false" ht="13.8" outlineLevel="0" r="1356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collapsed="false" customFormat="false" customHeight="true" hidden="false" ht="13.8" outlineLevel="0" r="1357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collapsed="false" customFormat="false" customHeight="true" hidden="false" ht="13.8" outlineLevel="0" r="1358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collapsed="false" customFormat="false" customHeight="true" hidden="false" ht="13.8" outlineLevel="0" r="1359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collapsed="false" customFormat="false" customHeight="true" hidden="false" ht="13.8" outlineLevel="0" r="1360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collapsed="false" customFormat="false" customHeight="true" hidden="false" ht="13.8" outlineLevel="0" r="1361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collapsed="false" customFormat="false" customHeight="true" hidden="false" ht="13.8" outlineLevel="0" r="1362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collapsed="false" customFormat="false" customHeight="true" hidden="false" ht="13.8" outlineLevel="0" r="1363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collapsed="false" customFormat="false" customHeight="true" hidden="false" ht="13.8" outlineLevel="0" r="1364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collapsed="false" customFormat="false" customHeight="true" hidden="false" ht="13.8" outlineLevel="0" r="1365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collapsed="false" customFormat="false" customHeight="true" hidden="false" ht="13.8" outlineLevel="0" r="1366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collapsed="false" customFormat="false" customHeight="true" hidden="false" ht="13.8" outlineLevel="0" r="1367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collapsed="false" customFormat="false" customHeight="true" hidden="false" ht="13.8" outlineLevel="0" r="1368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collapsed="false" customFormat="false" customHeight="true" hidden="false" ht="13.8" outlineLevel="0" r="1369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collapsed="false" customFormat="false" customHeight="true" hidden="false" ht="13.8" outlineLevel="0" r="1370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collapsed="false" customFormat="false" customHeight="true" hidden="false" ht="13.8" outlineLevel="0" r="1371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collapsed="false" customFormat="false" customHeight="true" hidden="false" ht="13.8" outlineLevel="0" r="1372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collapsed="false" customFormat="false" customHeight="true" hidden="false" ht="13.8" outlineLevel="0" r="1373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collapsed="false" customFormat="false" customHeight="true" hidden="false" ht="13.8" outlineLevel="0" r="1374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collapsed="false" customFormat="false" customHeight="true" hidden="false" ht="13.8" outlineLevel="0" r="1375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collapsed="false" customFormat="false" customHeight="true" hidden="false" ht="13.8" outlineLevel="0" r="1376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collapsed="false" customFormat="false" customHeight="true" hidden="false" ht="13.8" outlineLevel="0" r="1377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collapsed="false" customFormat="false" customHeight="true" hidden="false" ht="13.8" outlineLevel="0" r="1378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collapsed="false" customFormat="false" customHeight="true" hidden="false" ht="13.8" outlineLevel="0" r="1379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collapsed="false" customFormat="false" customHeight="true" hidden="false" ht="13.8" outlineLevel="0" r="1380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collapsed="false" customFormat="false" customHeight="true" hidden="false" ht="13.8" outlineLevel="0" r="1381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collapsed="false" customFormat="false" customHeight="true" hidden="false" ht="13.8" outlineLevel="0" r="1382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collapsed="false" customFormat="false" customHeight="true" hidden="false" ht="13.8" outlineLevel="0" r="1383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collapsed="false" customFormat="false" customHeight="true" hidden="false" ht="13.8" outlineLevel="0" r="1384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collapsed="false" customFormat="false" customHeight="true" hidden="false" ht="13.8" outlineLevel="0" r="1385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collapsed="false" customFormat="false" customHeight="true" hidden="false" ht="13.8" outlineLevel="0" r="1386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collapsed="false" customFormat="false" customHeight="true" hidden="false" ht="13.8" outlineLevel="0" r="1387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collapsed="false" customFormat="false" customHeight="true" hidden="false" ht="13.8" outlineLevel="0" r="1388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collapsed="false" customFormat="false" customHeight="true" hidden="false" ht="13.8" outlineLevel="0" r="1389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collapsed="false" customFormat="false" customHeight="true" hidden="false" ht="13.8" outlineLevel="0" r="1390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collapsed="false" customFormat="false" customHeight="true" hidden="false" ht="13.8" outlineLevel="0" r="1391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collapsed="false" customFormat="false" customHeight="true" hidden="false" ht="13.8" outlineLevel="0" r="1392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collapsed="false" customFormat="false" customHeight="true" hidden="false" ht="13.8" outlineLevel="0" r="1393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collapsed="false" customFormat="false" customHeight="true" hidden="false" ht="13.8" outlineLevel="0" r="1394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collapsed="false" customFormat="false" customHeight="true" hidden="false" ht="13.8" outlineLevel="0" r="1395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collapsed="false" customFormat="false" customHeight="true" hidden="false" ht="13.8" outlineLevel="0" r="1396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collapsed="false" customFormat="false" customHeight="true" hidden="false" ht="13.8" outlineLevel="0" r="1397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collapsed="false" customFormat="false" customHeight="true" hidden="false" ht="13.8" outlineLevel="0" r="1398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collapsed="false" customFormat="false" customHeight="true" hidden="false" ht="13.8" outlineLevel="0" r="1399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collapsed="false" customFormat="false" customHeight="true" hidden="false" ht="13.8" outlineLevel="0" r="1400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collapsed="false" customFormat="false" customHeight="true" hidden="false" ht="13.8" outlineLevel="0" r="1401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collapsed="false" customFormat="false" customHeight="true" hidden="false" ht="13.8" outlineLevel="0" r="1402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collapsed="false" customFormat="false" customHeight="true" hidden="false" ht="13.8" outlineLevel="0" r="1403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collapsed="false" customFormat="false" customHeight="true" hidden="false" ht="13.8" outlineLevel="0" r="1404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collapsed="false" customFormat="false" customHeight="true" hidden="false" ht="13.8" outlineLevel="0" r="1405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collapsed="false" customFormat="false" customHeight="true" hidden="false" ht="13.8" outlineLevel="0" r="1406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collapsed="false" customFormat="false" customHeight="true" hidden="false" ht="13.8" outlineLevel="0" r="1407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collapsed="false" customFormat="false" customHeight="true" hidden="false" ht="13.8" outlineLevel="0" r="1408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collapsed="false" customFormat="false" customHeight="true" hidden="false" ht="13.8" outlineLevel="0" r="1409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collapsed="false" customFormat="false" customHeight="true" hidden="false" ht="13.8" outlineLevel="0" r="1410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collapsed="false" customFormat="false" customHeight="true" hidden="false" ht="13.8" outlineLevel="0" r="1411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collapsed="false" customFormat="false" customHeight="true" hidden="false" ht="13.8" outlineLevel="0" r="1412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collapsed="false" customFormat="false" customHeight="true" hidden="false" ht="13.8" outlineLevel="0" r="1413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collapsed="false" customFormat="false" customHeight="true" hidden="false" ht="13.8" outlineLevel="0" r="1414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collapsed="false" customFormat="false" customHeight="true" hidden="false" ht="13.8" outlineLevel="0" r="1415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collapsed="false" customFormat="false" customHeight="true" hidden="false" ht="13.8" outlineLevel="0" r="1416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collapsed="false" customFormat="false" customHeight="true" hidden="false" ht="13.8" outlineLevel="0" r="1417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collapsed="false" customFormat="false" customHeight="true" hidden="false" ht="13.8" outlineLevel="0" r="1418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collapsed="false" customFormat="false" customHeight="true" hidden="false" ht="13.8" outlineLevel="0" r="1419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collapsed="false" customFormat="false" customHeight="true" hidden="false" ht="13.8" outlineLevel="0" r="1420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collapsed="false" customFormat="false" customHeight="true" hidden="false" ht="13.8" outlineLevel="0" r="1421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collapsed="false" customFormat="false" customHeight="true" hidden="false" ht="13.8" outlineLevel="0" r="1422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collapsed="false" customFormat="false" customHeight="true" hidden="false" ht="13.8" outlineLevel="0" r="1423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collapsed="false" customFormat="false" customHeight="true" hidden="false" ht="13.8" outlineLevel="0" r="1424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collapsed="false" customFormat="false" customHeight="true" hidden="false" ht="13.8" outlineLevel="0" r="1425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collapsed="false" customFormat="false" customHeight="true" hidden="false" ht="13.8" outlineLevel="0" r="1426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collapsed="false" customFormat="false" customHeight="true" hidden="false" ht="13.8" outlineLevel="0" r="1427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collapsed="false" customFormat="false" customHeight="true" hidden="false" ht="13.8" outlineLevel="0" r="1428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collapsed="false" customFormat="false" customHeight="true" hidden="false" ht="13.8" outlineLevel="0" r="1429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collapsed="false" customFormat="false" customHeight="true" hidden="false" ht="13.8" outlineLevel="0" r="1430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collapsed="false" customFormat="false" customHeight="true" hidden="false" ht="13.8" outlineLevel="0" r="1431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collapsed="false" customFormat="false" customHeight="true" hidden="false" ht="13.8" outlineLevel="0" r="1432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collapsed="false" customFormat="false" customHeight="true" hidden="false" ht="13.8" outlineLevel="0" r="1433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collapsed="false" customFormat="false" customHeight="true" hidden="false" ht="13.8" outlineLevel="0" r="1434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collapsed="false" customFormat="false" customHeight="true" hidden="false" ht="13.8" outlineLevel="0" r="1435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collapsed="false" customFormat="false" customHeight="true" hidden="false" ht="13.8" outlineLevel="0" r="1436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collapsed="false" customFormat="false" customHeight="true" hidden="false" ht="13.8" outlineLevel="0" r="1437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collapsed="false" customFormat="false" customHeight="true" hidden="false" ht="13.8" outlineLevel="0" r="1438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collapsed="false" customFormat="false" customHeight="true" hidden="false" ht="13.8" outlineLevel="0" r="1439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collapsed="false" customFormat="false" customHeight="true" hidden="false" ht="13.8" outlineLevel="0" r="1440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collapsed="false" customFormat="false" customHeight="true" hidden="false" ht="13.8" outlineLevel="0" r="1441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collapsed="false" customFormat="false" customHeight="true" hidden="false" ht="13.8" outlineLevel="0" r="1442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collapsed="false" customFormat="false" customHeight="true" hidden="false" ht="13.8" outlineLevel="0" r="1443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collapsed="false" customFormat="false" customHeight="true" hidden="false" ht="13.8" outlineLevel="0" r="1444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collapsed="false" customFormat="false" customHeight="true" hidden="false" ht="13.8" outlineLevel="0" r="1445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collapsed="false" customFormat="false" customHeight="true" hidden="false" ht="13.8" outlineLevel="0" r="1446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collapsed="false" customFormat="false" customHeight="true" hidden="false" ht="13.8" outlineLevel="0" r="1447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collapsed="false" customFormat="false" customHeight="true" hidden="false" ht="13.8" outlineLevel="0" r="1448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collapsed="false" customFormat="false" customHeight="true" hidden="false" ht="13.8" outlineLevel="0" r="1449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collapsed="false" customFormat="false" customHeight="true" hidden="false" ht="13.8" outlineLevel="0" r="1450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collapsed="false" customFormat="false" customHeight="true" hidden="false" ht="13.8" outlineLevel="0" r="1451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collapsed="false" customFormat="false" customHeight="true" hidden="false" ht="13.8" outlineLevel="0" r="1452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collapsed="false" customFormat="false" customHeight="true" hidden="false" ht="13.8" outlineLevel="0" r="1453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collapsed="false" customFormat="false" customHeight="true" hidden="false" ht="13.8" outlineLevel="0" r="1454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collapsed="false" customFormat="false" customHeight="true" hidden="false" ht="13.8" outlineLevel="0" r="1455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collapsed="false" customFormat="false" customHeight="true" hidden="false" ht="13.8" outlineLevel="0" r="1456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collapsed="false" customFormat="false" customHeight="true" hidden="false" ht="13.8" outlineLevel="0" r="1457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collapsed="false" customFormat="false" customHeight="true" hidden="false" ht="13.8" outlineLevel="0" r="1458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collapsed="false" customFormat="false" customHeight="true" hidden="false" ht="13.8" outlineLevel="0" r="1459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collapsed="false" customFormat="false" customHeight="true" hidden="false" ht="13.8" outlineLevel="0" r="1460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collapsed="false" customFormat="false" customHeight="true" hidden="false" ht="13.8" outlineLevel="0" r="1461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collapsed="false" customFormat="false" customHeight="true" hidden="false" ht="13.8" outlineLevel="0" r="1462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collapsed="false" customFormat="false" customHeight="true" hidden="false" ht="13.8" outlineLevel="0" r="1463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collapsed="false" customFormat="false" customHeight="true" hidden="false" ht="13.8" outlineLevel="0" r="1464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collapsed="false" customFormat="false" customHeight="true" hidden="false" ht="13.8" outlineLevel="0" r="1465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collapsed="false" customFormat="false" customHeight="true" hidden="false" ht="13.8" outlineLevel="0" r="1466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collapsed="false" customFormat="false" customHeight="true" hidden="false" ht="13.8" outlineLevel="0" r="1467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collapsed="false" customFormat="false" customHeight="true" hidden="false" ht="13.8" outlineLevel="0" r="1468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collapsed="false" customFormat="false" customHeight="true" hidden="false" ht="13.8" outlineLevel="0" r="1469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collapsed="false" customFormat="false" customHeight="true" hidden="false" ht="13.8" outlineLevel="0" r="1470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collapsed="false" customFormat="false" customHeight="true" hidden="false" ht="13.8" outlineLevel="0" r="1471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collapsed="false" customFormat="false" customHeight="true" hidden="false" ht="13.8" outlineLevel="0" r="1472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collapsed="false" customFormat="false" customHeight="true" hidden="false" ht="13.8" outlineLevel="0" r="1473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collapsed="false" customFormat="false" customHeight="true" hidden="false" ht="13.8" outlineLevel="0" r="1474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collapsed="false" customFormat="false" customHeight="true" hidden="false" ht="13.8" outlineLevel="0" r="1475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collapsed="false" customFormat="false" customHeight="true" hidden="false" ht="13.8" outlineLevel="0" r="1476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collapsed="false" customFormat="false" customHeight="true" hidden="false" ht="13.8" outlineLevel="0" r="1477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collapsed="false" customFormat="false" customHeight="true" hidden="false" ht="13.8" outlineLevel="0" r="1478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collapsed="false" customFormat="false" customHeight="true" hidden="false" ht="13.8" outlineLevel="0" r="1479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collapsed="false" customFormat="false" customHeight="true" hidden="false" ht="13.8" outlineLevel="0" r="1480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collapsed="false" customFormat="false" customHeight="true" hidden="false" ht="13.8" outlineLevel="0" r="1481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collapsed="false" customFormat="false" customHeight="true" hidden="false" ht="13.8" outlineLevel="0" r="1482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collapsed="false" customFormat="false" customHeight="true" hidden="false" ht="13.8" outlineLevel="0" r="1483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collapsed="false" customFormat="false" customHeight="true" hidden="false" ht="13.8" outlineLevel="0" r="1484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collapsed="false" customFormat="false" customHeight="true" hidden="false" ht="13.8" outlineLevel="0" r="1485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collapsed="false" customFormat="false" customHeight="true" hidden="false" ht="13.8" outlineLevel="0" r="1486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collapsed="false" customFormat="false" customHeight="true" hidden="false" ht="13.8" outlineLevel="0" r="1487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collapsed="false" customFormat="false" customHeight="true" hidden="false" ht="13.8" outlineLevel="0" r="1488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collapsed="false" customFormat="false" customHeight="true" hidden="false" ht="13.8" outlineLevel="0" r="1489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collapsed="false" customFormat="false" customHeight="true" hidden="false" ht="13.8" outlineLevel="0" r="1490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collapsed="false" customFormat="false" customHeight="true" hidden="false" ht="13.8" outlineLevel="0" r="1491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collapsed="false" customFormat="false" customHeight="true" hidden="false" ht="13.8" outlineLevel="0" r="1492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collapsed="false" customFormat="false" customHeight="true" hidden="false" ht="13.8" outlineLevel="0" r="1493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collapsed="false" customFormat="false" customHeight="true" hidden="false" ht="13.8" outlineLevel="0" r="1494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collapsed="false" customFormat="false" customHeight="true" hidden="false" ht="13.8" outlineLevel="0" r="1495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collapsed="false" customFormat="false" customHeight="true" hidden="false" ht="13.8" outlineLevel="0" r="1496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collapsed="false" customFormat="false" customHeight="true" hidden="false" ht="13.8" outlineLevel="0" r="1497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collapsed="false" customFormat="false" customHeight="true" hidden="false" ht="13.8" outlineLevel="0" r="1498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collapsed="false" customFormat="false" customHeight="true" hidden="false" ht="13.8" outlineLevel="0" r="1499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collapsed="false" customFormat="false" customHeight="true" hidden="false" ht="13.8" outlineLevel="0" r="1500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collapsed="false" customFormat="false" customHeight="true" hidden="false" ht="13.8" outlineLevel="0" r="1501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collapsed="false" customFormat="false" customHeight="true" hidden="false" ht="13.8" outlineLevel="0" r="1502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collapsed="false" customFormat="false" customHeight="true" hidden="false" ht="13.8" outlineLevel="0" r="1503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collapsed="false" customFormat="false" customHeight="true" hidden="false" ht="13.8" outlineLevel="0" r="1504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collapsed="false" customFormat="false" customHeight="true" hidden="false" ht="13.8" outlineLevel="0" r="1505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collapsed="false" customFormat="false" customHeight="true" hidden="false" ht="13.8" outlineLevel="0" r="1506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collapsed="false" customFormat="false" customHeight="true" hidden="false" ht="13.8" outlineLevel="0" r="1507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collapsed="false" customFormat="false" customHeight="true" hidden="false" ht="13.8" outlineLevel="0" r="1508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collapsed="false" customFormat="false" customHeight="true" hidden="false" ht="13.8" outlineLevel="0" r="1509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collapsed="false" customFormat="false" customHeight="true" hidden="false" ht="13.8" outlineLevel="0" r="1510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collapsed="false" customFormat="false" customHeight="true" hidden="false" ht="13.8" outlineLevel="0" r="1511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collapsed="false" customFormat="false" customHeight="true" hidden="false" ht="13.8" outlineLevel="0" r="1512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collapsed="false" customFormat="false" customHeight="true" hidden="false" ht="13.8" outlineLevel="0" r="1513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collapsed="false" customFormat="false" customHeight="true" hidden="false" ht="13.8" outlineLevel="0" r="1514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collapsed="false" customFormat="false" customHeight="true" hidden="false" ht="13.8" outlineLevel="0" r="1515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collapsed="false" customFormat="false" customHeight="true" hidden="false" ht="13.8" outlineLevel="0" r="1516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collapsed="false" customFormat="false" customHeight="true" hidden="false" ht="13.8" outlineLevel="0" r="1517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collapsed="false" customFormat="false" customHeight="true" hidden="false" ht="13.8" outlineLevel="0" r="1518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collapsed="false" customFormat="false" customHeight="true" hidden="false" ht="13.8" outlineLevel="0" r="1519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collapsed="false" customFormat="false" customHeight="true" hidden="false" ht="13.8" outlineLevel="0" r="1520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collapsed="false" customFormat="false" customHeight="true" hidden="false" ht="13.8" outlineLevel="0" r="1521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collapsed="false" customFormat="false" customHeight="true" hidden="false" ht="13.8" outlineLevel="0" r="1522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collapsed="false" customFormat="false" customHeight="true" hidden="false" ht="13.8" outlineLevel="0" r="1523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collapsed="false" customFormat="false" customHeight="true" hidden="false" ht="13.8" outlineLevel="0" r="1524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collapsed="false" customFormat="false" customHeight="true" hidden="false" ht="13.8" outlineLevel="0" r="1525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collapsed="false" customFormat="false" customHeight="true" hidden="false" ht="13.8" outlineLevel="0" r="1526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collapsed="false" customFormat="false" customHeight="true" hidden="false" ht="13.8" outlineLevel="0" r="1527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collapsed="false" customFormat="false" customHeight="true" hidden="false" ht="13.8" outlineLevel="0" r="1528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collapsed="false" customFormat="false" customHeight="true" hidden="false" ht="13.8" outlineLevel="0" r="1529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collapsed="false" customFormat="false" customHeight="true" hidden="false" ht="13.8" outlineLevel="0" r="1530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collapsed="false" customFormat="false" customHeight="true" hidden="false" ht="13.8" outlineLevel="0" r="1531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collapsed="false" customFormat="false" customHeight="true" hidden="false" ht="13.8" outlineLevel="0" r="1532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collapsed="false" customFormat="false" customHeight="true" hidden="false" ht="13.8" outlineLevel="0" r="1533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collapsed="false" customFormat="false" customHeight="true" hidden="false" ht="13.8" outlineLevel="0" r="1534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collapsed="false" customFormat="false" customHeight="true" hidden="false" ht="13.8" outlineLevel="0" r="1535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collapsed="false" customFormat="false" customHeight="true" hidden="false" ht="13.8" outlineLevel="0" r="1536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collapsed="false" customFormat="false" customHeight="true" hidden="false" ht="13.8" outlineLevel="0" r="1537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collapsed="false" customFormat="false" customHeight="true" hidden="false" ht="13.8" outlineLevel="0" r="1538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collapsed="false" customFormat="false" customHeight="true" hidden="false" ht="13.8" outlineLevel="0" r="1539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collapsed="false" customFormat="false" customHeight="true" hidden="false" ht="13.8" outlineLevel="0" r="1540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collapsed="false" customFormat="false" customHeight="true" hidden="false" ht="13.8" outlineLevel="0" r="1541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collapsed="false" customFormat="false" customHeight="true" hidden="false" ht="13.8" outlineLevel="0" r="1542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collapsed="false" customFormat="false" customHeight="true" hidden="false" ht="13.8" outlineLevel="0" r="1543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collapsed="false" customFormat="false" customHeight="true" hidden="false" ht="13.8" outlineLevel="0" r="1544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collapsed="false" customFormat="false" customHeight="true" hidden="false" ht="13.8" outlineLevel="0" r="1545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collapsed="false" customFormat="false" customHeight="true" hidden="false" ht="13.8" outlineLevel="0" r="1546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collapsed="false" customFormat="false" customHeight="true" hidden="false" ht="13.8" outlineLevel="0" r="1547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collapsed="false" customFormat="false" customHeight="true" hidden="false" ht="13.8" outlineLevel="0" r="1548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collapsed="false" customFormat="false" customHeight="true" hidden="false" ht="13.8" outlineLevel="0" r="1549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collapsed="false" customFormat="false" customHeight="true" hidden="false" ht="13.8" outlineLevel="0" r="1550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collapsed="false" customFormat="false" customHeight="true" hidden="false" ht="13.8" outlineLevel="0" r="1551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collapsed="false" customFormat="false" customHeight="true" hidden="false" ht="13.8" outlineLevel="0" r="1552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collapsed="false" customFormat="false" customHeight="true" hidden="false" ht="13.8" outlineLevel="0" r="1553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collapsed="false" customFormat="false" customHeight="true" hidden="false" ht="13.8" outlineLevel="0" r="1554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collapsed="false" customFormat="false" customHeight="true" hidden="false" ht="13.8" outlineLevel="0" r="1555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collapsed="false" customFormat="false" customHeight="true" hidden="false" ht="13.8" outlineLevel="0" r="1556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collapsed="false" customFormat="false" customHeight="true" hidden="false" ht="13.8" outlineLevel="0" r="1557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collapsed="false" customFormat="false" customHeight="true" hidden="false" ht="13.8" outlineLevel="0" r="1558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collapsed="false" customFormat="false" customHeight="true" hidden="false" ht="13.8" outlineLevel="0" r="1559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collapsed="false" customFormat="false" customHeight="true" hidden="false" ht="13.8" outlineLevel="0" r="1560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collapsed="false" customFormat="false" customHeight="true" hidden="false" ht="13.8" outlineLevel="0" r="1561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collapsed="false" customFormat="false" customHeight="true" hidden="false" ht="13.8" outlineLevel="0" r="1562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collapsed="false" customFormat="false" customHeight="true" hidden="false" ht="13.8" outlineLevel="0" r="1563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collapsed="false" customFormat="false" customHeight="true" hidden="false" ht="13.8" outlineLevel="0" r="1564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collapsed="false" customFormat="false" customHeight="true" hidden="false" ht="13.8" outlineLevel="0" r="1565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collapsed="false" customFormat="false" customHeight="true" hidden="false" ht="13.8" outlineLevel="0" r="1566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collapsed="false" customFormat="false" customHeight="true" hidden="false" ht="13.8" outlineLevel="0" r="1567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collapsed="false" customFormat="false" customHeight="true" hidden="false" ht="13.8" outlineLevel="0" r="1568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collapsed="false" customFormat="false" customHeight="true" hidden="false" ht="13.8" outlineLevel="0" r="1569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collapsed="false" customFormat="false" customHeight="true" hidden="false" ht="13.8" outlineLevel="0" r="1570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collapsed="false" customFormat="false" customHeight="true" hidden="false" ht="13.8" outlineLevel="0" r="1571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collapsed="false" customFormat="false" customHeight="true" hidden="false" ht="13.8" outlineLevel="0" r="1572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collapsed="false" customFormat="false" customHeight="true" hidden="false" ht="13.8" outlineLevel="0" r="1573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collapsed="false" customFormat="false" customHeight="true" hidden="false" ht="13.8" outlineLevel="0" r="1574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collapsed="false" customFormat="false" customHeight="true" hidden="false" ht="13.8" outlineLevel="0" r="1575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collapsed="false" customFormat="false" customHeight="true" hidden="false" ht="13.8" outlineLevel="0" r="1576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collapsed="false" customFormat="false" customHeight="true" hidden="false" ht="13.8" outlineLevel="0" r="1577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collapsed="false" customFormat="false" customHeight="true" hidden="false" ht="13.8" outlineLevel="0" r="1578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collapsed="false" customFormat="false" customHeight="true" hidden="false" ht="13.8" outlineLevel="0" r="1579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collapsed="false" customFormat="false" customHeight="true" hidden="false" ht="13.8" outlineLevel="0" r="1580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collapsed="false" customFormat="false" customHeight="true" hidden="false" ht="13.8" outlineLevel="0" r="1581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collapsed="false" customFormat="false" customHeight="true" hidden="false" ht="13.8" outlineLevel="0" r="1582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collapsed="false" customFormat="false" customHeight="true" hidden="false" ht="13.8" outlineLevel="0" r="1583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collapsed="false" customFormat="false" customHeight="true" hidden="false" ht="13.8" outlineLevel="0" r="1584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collapsed="false" customFormat="false" customHeight="true" hidden="false" ht="13.8" outlineLevel="0" r="1585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collapsed="false" customFormat="false" customHeight="true" hidden="false" ht="13.8" outlineLevel="0" r="1586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collapsed="false" customFormat="false" customHeight="true" hidden="false" ht="13.8" outlineLevel="0" r="1587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collapsed="false" customFormat="false" customHeight="true" hidden="false" ht="13.8" outlineLevel="0" r="1588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collapsed="false" customFormat="false" customHeight="true" hidden="false" ht="13.8" outlineLevel="0" r="1589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collapsed="false" customFormat="false" customHeight="true" hidden="false" ht="13.8" outlineLevel="0" r="1590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collapsed="false" customFormat="false" customHeight="true" hidden="false" ht="13.8" outlineLevel="0" r="1591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collapsed="false" customFormat="false" customHeight="true" hidden="false" ht="13.8" outlineLevel="0" r="1592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collapsed="false" customFormat="false" customHeight="true" hidden="false" ht="13.8" outlineLevel="0" r="1593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collapsed="false" customFormat="false" customHeight="true" hidden="false" ht="13.8" outlineLevel="0" r="1594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collapsed="false" customFormat="false" customHeight="true" hidden="false" ht="13.8" outlineLevel="0" r="1595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collapsed="false" customFormat="false" customHeight="true" hidden="false" ht="13.8" outlineLevel="0" r="1596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collapsed="false" customFormat="false" customHeight="true" hidden="false" ht="13.8" outlineLevel="0" r="1597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collapsed="false" customFormat="false" customHeight="true" hidden="false" ht="13.8" outlineLevel="0" r="1598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collapsed="false" customFormat="false" customHeight="true" hidden="false" ht="13.8" outlineLevel="0" r="1599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collapsed="false" customFormat="false" customHeight="true" hidden="false" ht="13.8" outlineLevel="0" r="1600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collapsed="false" customFormat="false" customHeight="true" hidden="false" ht="13.8" outlineLevel="0" r="1601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collapsed="false" customFormat="false" customHeight="true" hidden="false" ht="13.8" outlineLevel="0" r="1602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collapsed="false" customFormat="false" customHeight="true" hidden="false" ht="13.8" outlineLevel="0" r="1603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collapsed="false" customFormat="false" customHeight="true" hidden="false" ht="13.8" outlineLevel="0" r="1604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collapsed="false" customFormat="false" customHeight="true" hidden="false" ht="13.8" outlineLevel="0" r="1605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collapsed="false" customFormat="false" customHeight="true" hidden="false" ht="13.8" outlineLevel="0" r="1606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collapsed="false" customFormat="false" customHeight="true" hidden="false" ht="13.8" outlineLevel="0" r="1607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collapsed="false" customFormat="false" customHeight="true" hidden="false" ht="13.8" outlineLevel="0" r="1608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collapsed="false" customFormat="false" customHeight="true" hidden="false" ht="13.8" outlineLevel="0" r="1609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collapsed="false" customFormat="false" customHeight="true" hidden="false" ht="13.8" outlineLevel="0" r="1610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collapsed="false" customFormat="false" customHeight="true" hidden="false" ht="13.8" outlineLevel="0" r="1611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collapsed="false" customFormat="false" customHeight="true" hidden="false" ht="13.8" outlineLevel="0" r="1612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collapsed="false" customFormat="false" customHeight="true" hidden="false" ht="13.8" outlineLevel="0" r="1613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collapsed="false" customFormat="false" customHeight="true" hidden="false" ht="13.8" outlineLevel="0" r="1614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collapsed="false" customFormat="false" customHeight="true" hidden="false" ht="13.8" outlineLevel="0" r="1615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collapsed="false" customFormat="false" customHeight="true" hidden="false" ht="13.8" outlineLevel="0" r="1616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collapsed="false" customFormat="false" customHeight="true" hidden="false" ht="13.8" outlineLevel="0" r="1617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collapsed="false" customFormat="false" customHeight="true" hidden="false" ht="13.8" outlineLevel="0" r="1618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collapsed="false" customFormat="false" customHeight="true" hidden="false" ht="13.8" outlineLevel="0" r="1619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collapsed="false" customFormat="false" customHeight="true" hidden="false" ht="13.8" outlineLevel="0" r="1620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collapsed="false" customFormat="false" customHeight="true" hidden="false" ht="13.8" outlineLevel="0" r="1621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collapsed="false" customFormat="false" customHeight="true" hidden="false" ht="13.8" outlineLevel="0" r="1622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collapsed="false" customFormat="false" customHeight="true" hidden="false" ht="13.8" outlineLevel="0" r="1623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collapsed="false" customFormat="false" customHeight="true" hidden="false" ht="13.8" outlineLevel="0" r="1624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collapsed="false" customFormat="false" customHeight="true" hidden="false" ht="13.8" outlineLevel="0" r="1625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collapsed="false" customFormat="false" customHeight="true" hidden="false" ht="13.8" outlineLevel="0" r="1626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collapsed="false" customFormat="false" customHeight="true" hidden="false" ht="13.8" outlineLevel="0" r="1627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collapsed="false" customFormat="false" customHeight="true" hidden="false" ht="13.8" outlineLevel="0" r="1628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collapsed="false" customFormat="false" customHeight="true" hidden="false" ht="13.8" outlineLevel="0" r="1629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collapsed="false" customFormat="false" customHeight="true" hidden="false" ht="13.8" outlineLevel="0" r="1630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collapsed="false" customFormat="false" customHeight="true" hidden="false" ht="13.8" outlineLevel="0" r="1631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collapsed="false" customFormat="false" customHeight="true" hidden="false" ht="13.8" outlineLevel="0" r="1632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collapsed="false" customFormat="false" customHeight="true" hidden="false" ht="13.8" outlineLevel="0" r="1633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collapsed="false" customFormat="false" customHeight="true" hidden="false" ht="13.8" outlineLevel="0" r="1634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collapsed="false" customFormat="false" customHeight="true" hidden="false" ht="13.8" outlineLevel="0" r="1635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collapsed="false" customFormat="false" customHeight="true" hidden="false" ht="13.8" outlineLevel="0" r="1636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collapsed="false" customFormat="false" customHeight="true" hidden="false" ht="13.8" outlineLevel="0" r="1637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collapsed="false" customFormat="false" customHeight="true" hidden="false" ht="13.8" outlineLevel="0" r="1638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collapsed="false" customFormat="false" customHeight="true" hidden="false" ht="13.8" outlineLevel="0" r="1639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collapsed="false" customFormat="false" customHeight="true" hidden="false" ht="13.8" outlineLevel="0" r="1640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collapsed="false" customFormat="false" customHeight="true" hidden="false" ht="13.8" outlineLevel="0" r="1641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collapsed="false" customFormat="false" customHeight="true" hidden="false" ht="13.8" outlineLevel="0" r="1642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collapsed="false" customFormat="false" customHeight="true" hidden="false" ht="13.8" outlineLevel="0" r="1643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collapsed="false" customFormat="false" customHeight="true" hidden="false" ht="13.8" outlineLevel="0" r="1644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collapsed="false" customFormat="false" customHeight="true" hidden="false" ht="13.8" outlineLevel="0" r="1645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collapsed="false" customFormat="false" customHeight="true" hidden="false" ht="13.8" outlineLevel="0" r="1646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collapsed="false" customFormat="false" customHeight="true" hidden="false" ht="13.8" outlineLevel="0" r="1647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collapsed="false" customFormat="false" customHeight="true" hidden="false" ht="13.8" outlineLevel="0" r="1648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collapsed="false" customFormat="false" customHeight="true" hidden="false" ht="13.8" outlineLevel="0" r="1649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collapsed="false" customFormat="false" customHeight="true" hidden="false" ht="13.8" outlineLevel="0" r="1650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collapsed="false" customFormat="false" customHeight="true" hidden="false" ht="13.8" outlineLevel="0" r="1651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collapsed="false" customFormat="false" customHeight="true" hidden="false" ht="13.8" outlineLevel="0" r="1652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collapsed="false" customFormat="false" customHeight="true" hidden="false" ht="13.8" outlineLevel="0" r="1653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collapsed="false" customFormat="false" customHeight="true" hidden="false" ht="13.8" outlineLevel="0" r="1654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collapsed="false" customFormat="false" customHeight="true" hidden="false" ht="13.8" outlineLevel="0" r="1655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collapsed="false" customFormat="false" customHeight="true" hidden="false" ht="13.8" outlineLevel="0" r="1656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collapsed="false" customFormat="false" customHeight="true" hidden="false" ht="13.8" outlineLevel="0" r="1657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collapsed="false" customFormat="false" customHeight="true" hidden="false" ht="13.8" outlineLevel="0" r="1658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collapsed="false" customFormat="false" customHeight="true" hidden="false" ht="13.8" outlineLevel="0" r="1659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collapsed="false" customFormat="false" customHeight="true" hidden="false" ht="13.8" outlineLevel="0" r="1660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collapsed="false" customFormat="false" customHeight="true" hidden="false" ht="13.8" outlineLevel="0" r="1661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collapsed="false" customFormat="false" customHeight="true" hidden="false" ht="13.8" outlineLevel="0" r="1662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collapsed="false" customFormat="false" customHeight="true" hidden="false" ht="13.8" outlineLevel="0" r="1663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collapsed="false" customFormat="false" customHeight="true" hidden="false" ht="13.8" outlineLevel="0" r="1664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collapsed="false" customFormat="false" customHeight="true" hidden="false" ht="13.8" outlineLevel="0" r="1665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collapsed="false" customFormat="false" customHeight="true" hidden="false" ht="13.8" outlineLevel="0" r="1666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collapsed="false" customFormat="false" customHeight="true" hidden="false" ht="13.8" outlineLevel="0" r="1667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collapsed="false" customFormat="false" customHeight="true" hidden="false" ht="13.8" outlineLevel="0" r="1668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collapsed="false" customFormat="false" customHeight="true" hidden="false" ht="13.8" outlineLevel="0" r="1669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collapsed="false" customFormat="false" customHeight="true" hidden="false" ht="13.8" outlineLevel="0" r="1670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collapsed="false" customFormat="false" customHeight="true" hidden="false" ht="13.8" outlineLevel="0" r="1671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collapsed="false" customFormat="false" customHeight="true" hidden="false" ht="13.8" outlineLevel="0" r="1672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collapsed="false" customFormat="false" customHeight="true" hidden="false" ht="13.8" outlineLevel="0" r="1673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collapsed="false" customFormat="false" customHeight="true" hidden="false" ht="13.8" outlineLevel="0" r="1674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collapsed="false" customFormat="false" customHeight="true" hidden="false" ht="13.8" outlineLevel="0" r="1675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collapsed="false" customFormat="false" customHeight="true" hidden="false" ht="13.8" outlineLevel="0" r="1676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collapsed="false" customFormat="false" customHeight="true" hidden="false" ht="13.8" outlineLevel="0" r="1677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collapsed="false" customFormat="false" customHeight="true" hidden="false" ht="13.8" outlineLevel="0" r="1678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collapsed="false" customFormat="false" customHeight="true" hidden="false" ht="13.8" outlineLevel="0" r="1679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collapsed="false" customFormat="false" customHeight="true" hidden="false" ht="13.8" outlineLevel="0" r="1680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collapsed="false" customFormat="false" customHeight="true" hidden="false" ht="13.8" outlineLevel="0" r="1681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collapsed="false" customFormat="false" customHeight="true" hidden="false" ht="13.8" outlineLevel="0" r="1682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collapsed="false" customFormat="false" customHeight="true" hidden="false" ht="13.8" outlineLevel="0" r="1683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collapsed="false" customFormat="false" customHeight="true" hidden="false" ht="13.8" outlineLevel="0" r="1684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collapsed="false" customFormat="false" customHeight="true" hidden="false" ht="13.8" outlineLevel="0" r="1685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collapsed="false" customFormat="false" customHeight="true" hidden="false" ht="13.8" outlineLevel="0" r="1686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collapsed="false" customFormat="false" customHeight="true" hidden="false" ht="13.8" outlineLevel="0" r="1687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collapsed="false" customFormat="false" customHeight="true" hidden="false" ht="13.8" outlineLevel="0" r="1688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collapsed="false" customFormat="false" customHeight="true" hidden="false" ht="13.8" outlineLevel="0" r="1689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collapsed="false" customFormat="false" customHeight="true" hidden="false" ht="13.8" outlineLevel="0" r="1690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collapsed="false" customFormat="false" customHeight="true" hidden="false" ht="13.8" outlineLevel="0" r="1691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collapsed="false" customFormat="false" customHeight="true" hidden="false" ht="13.8" outlineLevel="0" r="1692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collapsed="false" customFormat="false" customHeight="true" hidden="false" ht="13.8" outlineLevel="0" r="1693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collapsed="false" customFormat="false" customHeight="true" hidden="false" ht="13.8" outlineLevel="0" r="1694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collapsed="false" customFormat="false" customHeight="true" hidden="false" ht="13.8" outlineLevel="0" r="1695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collapsed="false" customFormat="false" customHeight="true" hidden="false" ht="13.8" outlineLevel="0" r="1696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collapsed="false" customFormat="false" customHeight="true" hidden="false" ht="13.8" outlineLevel="0" r="1697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collapsed="false" customFormat="false" customHeight="true" hidden="false" ht="13.8" outlineLevel="0" r="1698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collapsed="false" customFormat="false" customHeight="true" hidden="false" ht="13.8" outlineLevel="0" r="1699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collapsed="false" customFormat="false" customHeight="true" hidden="false" ht="13.8" outlineLevel="0" r="1700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collapsed="false" customFormat="false" customHeight="true" hidden="false" ht="13.8" outlineLevel="0" r="1701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collapsed="false" customFormat="false" customHeight="true" hidden="false" ht="13.8" outlineLevel="0" r="1702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collapsed="false" customFormat="false" customHeight="true" hidden="false" ht="13.8" outlineLevel="0" r="1703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collapsed="false" customFormat="false" customHeight="true" hidden="false" ht="13.8" outlineLevel="0" r="1704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collapsed="false" customFormat="false" customHeight="true" hidden="false" ht="13.8" outlineLevel="0" r="1705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collapsed="false" customFormat="false" customHeight="true" hidden="false" ht="13.8" outlineLevel="0" r="1706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collapsed="false" customFormat="false" customHeight="true" hidden="false" ht="13.8" outlineLevel="0" r="1707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collapsed="false" customFormat="false" customHeight="true" hidden="false" ht="13.8" outlineLevel="0" r="1708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collapsed="false" customFormat="false" customHeight="true" hidden="false" ht="13.8" outlineLevel="0" r="1709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collapsed="false" customFormat="false" customHeight="true" hidden="false" ht="13.8" outlineLevel="0" r="1710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collapsed="false" customFormat="false" customHeight="true" hidden="false" ht="13.8" outlineLevel="0" r="1711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collapsed="false" customFormat="false" customHeight="true" hidden="false" ht="13.8" outlineLevel="0" r="1712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collapsed="false" customFormat="false" customHeight="true" hidden="false" ht="13.8" outlineLevel="0" r="1713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collapsed="false" customFormat="false" customHeight="true" hidden="false" ht="13.8" outlineLevel="0" r="1714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collapsed="false" customFormat="false" customHeight="true" hidden="false" ht="13.8" outlineLevel="0" r="1715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collapsed="false" customFormat="false" customHeight="true" hidden="false" ht="13.8" outlineLevel="0" r="1716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collapsed="false" customFormat="false" customHeight="true" hidden="false" ht="13.8" outlineLevel="0" r="1717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collapsed="false" customFormat="false" customHeight="true" hidden="false" ht="13.8" outlineLevel="0" r="1718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collapsed="false" customFormat="false" customHeight="true" hidden="false" ht="13.8" outlineLevel="0" r="1719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collapsed="false" customFormat="false" customHeight="true" hidden="false" ht="13.8" outlineLevel="0" r="1720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collapsed="false" customFormat="false" customHeight="true" hidden="false" ht="13.8" outlineLevel="0" r="1721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collapsed="false" customFormat="false" customHeight="true" hidden="false" ht="13.8" outlineLevel="0" r="1722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collapsed="false" customFormat="false" customHeight="true" hidden="false" ht="13.8" outlineLevel="0" r="1723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collapsed="false" customFormat="false" customHeight="true" hidden="false" ht="13.8" outlineLevel="0" r="1724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collapsed="false" customFormat="false" customHeight="true" hidden="false" ht="13.8" outlineLevel="0" r="1725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collapsed="false" customFormat="false" customHeight="true" hidden="false" ht="13.8" outlineLevel="0" r="1726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collapsed="false" customFormat="false" customHeight="true" hidden="false" ht="13.8" outlineLevel="0" r="1727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collapsed="false" customFormat="false" customHeight="true" hidden="false" ht="13.8" outlineLevel="0" r="1728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collapsed="false" customFormat="false" customHeight="true" hidden="false" ht="13.8" outlineLevel="0" r="1729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collapsed="false" customFormat="false" customHeight="true" hidden="false" ht="13.8" outlineLevel="0" r="1730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collapsed="false" customFormat="false" customHeight="true" hidden="false" ht="13.8" outlineLevel="0" r="1731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collapsed="false" customFormat="false" customHeight="true" hidden="false" ht="13.8" outlineLevel="0" r="1732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collapsed="false" customFormat="false" customHeight="true" hidden="false" ht="13.8" outlineLevel="0" r="1733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collapsed="false" customFormat="false" customHeight="true" hidden="false" ht="13.8" outlineLevel="0" r="1734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collapsed="false" customFormat="false" customHeight="true" hidden="false" ht="13.8" outlineLevel="0" r="1735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collapsed="false" customFormat="false" customHeight="true" hidden="false" ht="13.8" outlineLevel="0" r="1736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collapsed="false" customFormat="false" customHeight="true" hidden="false" ht="13.8" outlineLevel="0" r="1737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collapsed="false" customFormat="false" customHeight="true" hidden="false" ht="13.8" outlineLevel="0" r="1738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collapsed="false" customFormat="false" customHeight="true" hidden="false" ht="13.8" outlineLevel="0" r="1739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collapsed="false" customFormat="false" customHeight="true" hidden="false" ht="13.8" outlineLevel="0" r="1740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collapsed="false" customFormat="false" customHeight="true" hidden="false" ht="13.8" outlineLevel="0" r="1741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collapsed="false" customFormat="false" customHeight="true" hidden="false" ht="13.8" outlineLevel="0" r="1742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collapsed="false" customFormat="false" customHeight="true" hidden="false" ht="13.8" outlineLevel="0" r="1743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collapsed="false" customFormat="false" customHeight="true" hidden="false" ht="13.8" outlineLevel="0" r="1744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collapsed="false" customFormat="false" customHeight="true" hidden="false" ht="13.8" outlineLevel="0" r="1745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collapsed="false" customFormat="false" customHeight="true" hidden="false" ht="13.8" outlineLevel="0" r="1746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collapsed="false" customFormat="false" customHeight="true" hidden="false" ht="13.8" outlineLevel="0" r="1747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collapsed="false" customFormat="false" customHeight="true" hidden="false" ht="13.8" outlineLevel="0" r="1748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collapsed="false" customFormat="false" customHeight="true" hidden="false" ht="13.8" outlineLevel="0" r="1749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collapsed="false" customFormat="false" customHeight="true" hidden="false" ht="13.8" outlineLevel="0" r="1750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collapsed="false" customFormat="false" customHeight="true" hidden="false" ht="13.8" outlineLevel="0" r="1751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collapsed="false" customFormat="false" customHeight="true" hidden="false" ht="13.8" outlineLevel="0" r="1752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collapsed="false" customFormat="false" customHeight="true" hidden="false" ht="13.8" outlineLevel="0" r="1753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collapsed="false" customFormat="false" customHeight="true" hidden="false" ht="13.8" outlineLevel="0" r="1754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collapsed="false" customFormat="false" customHeight="true" hidden="false" ht="13.8" outlineLevel="0" r="1755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collapsed="false" customFormat="false" customHeight="true" hidden="false" ht="13.8" outlineLevel="0" r="1756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collapsed="false" customFormat="false" customHeight="true" hidden="false" ht="13.8" outlineLevel="0" r="1757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collapsed="false" customFormat="false" customHeight="true" hidden="false" ht="13.8" outlineLevel="0" r="1758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collapsed="false" customFormat="false" customHeight="true" hidden="false" ht="13.8" outlineLevel="0" r="1759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collapsed="false" customFormat="false" customHeight="true" hidden="false" ht="13.8" outlineLevel="0" r="1760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collapsed="false" customFormat="false" customHeight="true" hidden="false" ht="13.8" outlineLevel="0" r="1761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collapsed="false" customFormat="false" customHeight="true" hidden="false" ht="13.8" outlineLevel="0" r="1762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collapsed="false" customFormat="false" customHeight="true" hidden="false" ht="13.8" outlineLevel="0" r="1763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collapsed="false" customFormat="false" customHeight="true" hidden="false" ht="13.8" outlineLevel="0" r="1764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collapsed="false" customFormat="false" customHeight="true" hidden="false" ht="13.8" outlineLevel="0" r="1765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collapsed="false" customFormat="false" customHeight="true" hidden="false" ht="13.8" outlineLevel="0" r="1766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collapsed="false" customFormat="false" customHeight="true" hidden="false" ht="13.8" outlineLevel="0" r="1767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collapsed="false" customFormat="false" customHeight="true" hidden="false" ht="13.8" outlineLevel="0" r="1768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collapsed="false" customFormat="false" customHeight="true" hidden="false" ht="13.8" outlineLevel="0" r="1769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collapsed="false" customFormat="false" customHeight="true" hidden="false" ht="13.8" outlineLevel="0" r="1770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collapsed="false" customFormat="false" customHeight="true" hidden="false" ht="13.8" outlineLevel="0" r="1771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collapsed="false" customFormat="false" customHeight="true" hidden="false" ht="13.8" outlineLevel="0" r="1772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collapsed="false" customFormat="false" customHeight="true" hidden="false" ht="13.8" outlineLevel="0" r="1773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collapsed="false" customFormat="false" customHeight="true" hidden="false" ht="13.8" outlineLevel="0" r="1774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collapsed="false" customFormat="false" customHeight="true" hidden="false" ht="13.8" outlineLevel="0" r="1775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collapsed="false" customFormat="false" customHeight="true" hidden="false" ht="13.8" outlineLevel="0" r="1776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collapsed="false" customFormat="false" customHeight="true" hidden="false" ht="13.8" outlineLevel="0" r="1777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collapsed="false" customFormat="false" customHeight="true" hidden="false" ht="13.8" outlineLevel="0" r="1778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collapsed="false" customFormat="false" customHeight="true" hidden="false" ht="13.8" outlineLevel="0" r="1779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collapsed="false" customFormat="false" customHeight="true" hidden="false" ht="13.8" outlineLevel="0" r="1780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collapsed="false" customFormat="false" customHeight="true" hidden="false" ht="13.8" outlineLevel="0" r="1781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collapsed="false" customFormat="false" customHeight="true" hidden="false" ht="13.8" outlineLevel="0" r="1782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collapsed="false" customFormat="false" customHeight="true" hidden="false" ht="13.8" outlineLevel="0" r="1783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collapsed="false" customFormat="false" customHeight="true" hidden="false" ht="13.8" outlineLevel="0" r="1784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collapsed="false" customFormat="false" customHeight="true" hidden="false" ht="13.8" outlineLevel="0" r="1785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collapsed="false" customFormat="false" customHeight="true" hidden="false" ht="13.8" outlineLevel="0" r="1786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collapsed="false" customFormat="false" customHeight="true" hidden="false" ht="13.8" outlineLevel="0" r="1787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collapsed="false" customFormat="false" customHeight="true" hidden="false" ht="13.8" outlineLevel="0" r="1788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collapsed="false" customFormat="false" customHeight="true" hidden="false" ht="13.8" outlineLevel="0" r="1789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collapsed="false" customFormat="false" customHeight="true" hidden="false" ht="13.8" outlineLevel="0" r="1790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collapsed="false" customFormat="false" customHeight="true" hidden="false" ht="13.8" outlineLevel="0" r="1791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collapsed="false" customFormat="false" customHeight="true" hidden="false" ht="13.8" outlineLevel="0" r="1792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collapsed="false" customFormat="false" customHeight="true" hidden="false" ht="13.8" outlineLevel="0" r="1793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collapsed="false" customFormat="false" customHeight="true" hidden="false" ht="13.8" outlineLevel="0" r="1794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collapsed="false" customFormat="false" customHeight="true" hidden="false" ht="13.8" outlineLevel="0" r="1795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collapsed="false" customFormat="false" customHeight="true" hidden="false" ht="13.8" outlineLevel="0" r="1796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collapsed="false" customFormat="false" customHeight="true" hidden="false" ht="13.8" outlineLevel="0" r="1797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collapsed="false" customFormat="false" customHeight="true" hidden="false" ht="13.8" outlineLevel="0" r="1798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collapsed="false" customFormat="false" customHeight="true" hidden="false" ht="13.8" outlineLevel="0" r="1799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collapsed="false" customFormat="false" customHeight="true" hidden="false" ht="13.8" outlineLevel="0" r="1800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collapsed="false" customFormat="false" customHeight="true" hidden="false" ht="13.8" outlineLevel="0" r="1801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collapsed="false" customFormat="false" customHeight="true" hidden="false" ht="13.8" outlineLevel="0" r="1802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collapsed="false" customFormat="false" customHeight="true" hidden="false" ht="13.8" outlineLevel="0" r="1803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collapsed="false" customFormat="false" customHeight="true" hidden="false" ht="13.8" outlineLevel="0" r="1804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collapsed="false" customFormat="false" customHeight="true" hidden="false" ht="13.8" outlineLevel="0" r="1805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collapsed="false" customFormat="false" customHeight="true" hidden="false" ht="13.8" outlineLevel="0" r="1806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collapsed="false" customFormat="false" customHeight="true" hidden="false" ht="13.8" outlineLevel="0" r="1807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collapsed="false" customFormat="false" customHeight="true" hidden="false" ht="13.8" outlineLevel="0" r="1808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collapsed="false" customFormat="false" customHeight="true" hidden="false" ht="13.8" outlineLevel="0" r="1809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collapsed="false" customFormat="false" customHeight="true" hidden="false" ht="13.8" outlineLevel="0" r="1810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collapsed="false" customFormat="false" customHeight="true" hidden="false" ht="13.8" outlineLevel="0" r="1811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collapsed="false" customFormat="false" customHeight="true" hidden="false" ht="13.8" outlineLevel="0" r="1812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collapsed="false" customFormat="false" customHeight="true" hidden="false" ht="13.8" outlineLevel="0" r="1813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collapsed="false" customFormat="false" customHeight="true" hidden="false" ht="13.8" outlineLevel="0" r="1814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collapsed="false" customFormat="false" customHeight="true" hidden="false" ht="13.8" outlineLevel="0" r="1815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collapsed="false" customFormat="false" customHeight="true" hidden="false" ht="13.8" outlineLevel="0" r="1816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collapsed="false" customFormat="false" customHeight="true" hidden="false" ht="13.8" outlineLevel="0" r="1817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collapsed="false" customFormat="false" customHeight="true" hidden="false" ht="13.8" outlineLevel="0" r="1818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collapsed="false" customFormat="false" customHeight="true" hidden="false" ht="13.8" outlineLevel="0" r="1819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collapsed="false" customFormat="false" customHeight="true" hidden="false" ht="13.8" outlineLevel="0" r="1820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collapsed="false" customFormat="false" customHeight="true" hidden="false" ht="13.8" outlineLevel="0" r="1821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collapsed="false" customFormat="false" customHeight="true" hidden="false" ht="13.8" outlineLevel="0" r="1822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collapsed="false" customFormat="false" customHeight="true" hidden="false" ht="13.8" outlineLevel="0" r="1823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collapsed="false" customFormat="false" customHeight="true" hidden="false" ht="13.8" outlineLevel="0" r="1824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collapsed="false" customFormat="false" customHeight="true" hidden="false" ht="13.8" outlineLevel="0" r="1825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collapsed="false" customFormat="false" customHeight="true" hidden="false" ht="13.8" outlineLevel="0" r="1826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collapsed="false" customFormat="false" customHeight="true" hidden="false" ht="13.8" outlineLevel="0" r="1827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collapsed="false" customFormat="false" customHeight="true" hidden="false" ht="13.8" outlineLevel="0" r="1828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collapsed="false" customFormat="false" customHeight="true" hidden="false" ht="13.8" outlineLevel="0" r="1829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collapsed="false" customFormat="false" customHeight="true" hidden="false" ht="13.8" outlineLevel="0" r="1830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collapsed="false" customFormat="false" customHeight="true" hidden="false" ht="13.8" outlineLevel="0" r="1831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collapsed="false" customFormat="false" customHeight="true" hidden="false" ht="13.8" outlineLevel="0" r="1832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collapsed="false" customFormat="false" customHeight="true" hidden="false" ht="13.8" outlineLevel="0" r="1833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collapsed="false" customFormat="false" customHeight="true" hidden="false" ht="13.8" outlineLevel="0" r="1834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collapsed="false" customFormat="false" customHeight="true" hidden="false" ht="13.8" outlineLevel="0" r="1835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collapsed="false" customFormat="false" customHeight="true" hidden="false" ht="13.8" outlineLevel="0" r="1836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collapsed="false" customFormat="false" customHeight="true" hidden="false" ht="13.8" outlineLevel="0" r="1837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collapsed="false" customFormat="false" customHeight="true" hidden="false" ht="13.8" outlineLevel="0" r="1838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collapsed="false" customFormat="false" customHeight="true" hidden="false" ht="13.8" outlineLevel="0" r="1839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collapsed="false" customFormat="false" customHeight="true" hidden="false" ht="13.8" outlineLevel="0" r="1840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collapsed="false" customFormat="false" customHeight="true" hidden="false" ht="13.8" outlineLevel="0" r="1841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collapsed="false" customFormat="false" customHeight="true" hidden="false" ht="13.8" outlineLevel="0" r="1842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collapsed="false" customFormat="false" customHeight="true" hidden="false" ht="13.8" outlineLevel="0" r="1843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collapsed="false" customFormat="false" customHeight="true" hidden="false" ht="13.8" outlineLevel="0" r="1844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collapsed="false" customFormat="false" customHeight="true" hidden="false" ht="13.8" outlineLevel="0" r="1845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collapsed="false" customFormat="false" customHeight="true" hidden="false" ht="13.8" outlineLevel="0" r="1846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collapsed="false" customFormat="false" customHeight="true" hidden="false" ht="13.8" outlineLevel="0" r="1847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collapsed="false" customFormat="false" customHeight="true" hidden="false" ht="13.8" outlineLevel="0" r="1848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collapsed="false" customFormat="false" customHeight="true" hidden="false" ht="13.8" outlineLevel="0" r="1849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collapsed="false" customFormat="false" customHeight="true" hidden="false" ht="13.8" outlineLevel="0" r="1850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collapsed="false" customFormat="false" customHeight="true" hidden="false" ht="13.8" outlineLevel="0" r="1851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collapsed="false" customFormat="false" customHeight="true" hidden="false" ht="13.8" outlineLevel="0" r="1852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collapsed="false" customFormat="false" customHeight="true" hidden="false" ht="13.8" outlineLevel="0" r="1853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collapsed="false" customFormat="false" customHeight="true" hidden="false" ht="13.8" outlineLevel="0" r="1854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collapsed="false" customFormat="false" customHeight="true" hidden="false" ht="13.8" outlineLevel="0" r="1855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collapsed="false" customFormat="false" customHeight="true" hidden="false" ht="13.8" outlineLevel="0" r="1856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collapsed="false" customFormat="false" customHeight="true" hidden="false" ht="13.8" outlineLevel="0" r="1857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collapsed="false" customFormat="false" customHeight="true" hidden="false" ht="13.8" outlineLevel="0" r="1858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collapsed="false" customFormat="false" customHeight="true" hidden="false" ht="13.8" outlineLevel="0" r="1859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collapsed="false" customFormat="false" customHeight="true" hidden="false" ht="13.8" outlineLevel="0" r="1860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collapsed="false" customFormat="false" customHeight="true" hidden="false" ht="13.8" outlineLevel="0" r="1861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collapsed="false" customFormat="false" customHeight="true" hidden="false" ht="13.8" outlineLevel="0" r="1862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collapsed="false" customFormat="false" customHeight="true" hidden="false" ht="13.8" outlineLevel="0" r="1863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collapsed="false" customFormat="false" customHeight="true" hidden="false" ht="13.8" outlineLevel="0" r="1864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collapsed="false" customFormat="false" customHeight="true" hidden="false" ht="13.8" outlineLevel="0" r="1865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collapsed="false" customFormat="false" customHeight="true" hidden="false" ht="13.8" outlineLevel="0" r="1866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collapsed="false" customFormat="false" customHeight="true" hidden="false" ht="13.8" outlineLevel="0" r="1867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collapsed="false" customFormat="false" customHeight="true" hidden="false" ht="13.8" outlineLevel="0" r="1868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collapsed="false" customFormat="false" customHeight="true" hidden="false" ht="13.8" outlineLevel="0" r="1869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collapsed="false" customFormat="false" customHeight="true" hidden="false" ht="13.8" outlineLevel="0" r="1870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collapsed="false" customFormat="false" customHeight="true" hidden="false" ht="13.8" outlineLevel="0" r="1871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collapsed="false" customFormat="false" customHeight="true" hidden="false" ht="13.8" outlineLevel="0" r="1872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collapsed="false" customFormat="false" customHeight="true" hidden="false" ht="13.8" outlineLevel="0" r="1873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collapsed="false" customFormat="false" customHeight="true" hidden="false" ht="13.8" outlineLevel="0" r="1874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collapsed="false" customFormat="false" customHeight="true" hidden="false" ht="13.8" outlineLevel="0" r="1875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collapsed="false" customFormat="false" customHeight="true" hidden="false" ht="13.8" outlineLevel="0" r="1876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collapsed="false" customFormat="false" customHeight="true" hidden="false" ht="13.8" outlineLevel="0" r="1877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collapsed="false" customFormat="false" customHeight="true" hidden="false" ht="13.8" outlineLevel="0" r="1878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collapsed="false" customFormat="false" customHeight="true" hidden="false" ht="13.8" outlineLevel="0" r="1879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collapsed="false" customFormat="false" customHeight="true" hidden="false" ht="13.8" outlineLevel="0" r="1880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collapsed="false" customFormat="false" customHeight="true" hidden="false" ht="13.8" outlineLevel="0" r="1881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collapsed="false" customFormat="false" customHeight="true" hidden="false" ht="13.8" outlineLevel="0" r="1882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collapsed="false" customFormat="false" customHeight="true" hidden="false" ht="13.8" outlineLevel="0" r="1883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collapsed="false" customFormat="false" customHeight="true" hidden="false" ht="13.8" outlineLevel="0" r="1884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collapsed="false" customFormat="false" customHeight="true" hidden="false" ht="13.8" outlineLevel="0" r="1885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collapsed="false" customFormat="false" customHeight="true" hidden="false" ht="13.8" outlineLevel="0" r="1886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collapsed="false" customFormat="false" customHeight="true" hidden="false" ht="13.8" outlineLevel="0" r="1887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collapsed="false" customFormat="false" customHeight="true" hidden="false" ht="13.8" outlineLevel="0" r="1888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collapsed="false" customFormat="false" customHeight="true" hidden="false" ht="13.8" outlineLevel="0" r="1889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collapsed="false" customFormat="false" customHeight="true" hidden="false" ht="13.8" outlineLevel="0" r="1890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collapsed="false" customFormat="false" customHeight="true" hidden="false" ht="13.8" outlineLevel="0" r="1891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collapsed="false" customFormat="false" customHeight="true" hidden="false" ht="13.8" outlineLevel="0" r="1892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collapsed="false" customFormat="false" customHeight="true" hidden="false" ht="13.8" outlineLevel="0" r="1893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collapsed="false" customFormat="false" customHeight="true" hidden="false" ht="13.8" outlineLevel="0" r="1894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collapsed="false" customFormat="false" customHeight="true" hidden="false" ht="13.8" outlineLevel="0" r="1895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collapsed="false" customFormat="false" customHeight="true" hidden="false" ht="13.8" outlineLevel="0" r="1896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collapsed="false" customFormat="false" customHeight="true" hidden="false" ht="13.8" outlineLevel="0" r="1897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collapsed="false" customFormat="false" customHeight="true" hidden="false" ht="13.8" outlineLevel="0" r="1898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collapsed="false" customFormat="false" customHeight="true" hidden="false" ht="13.8" outlineLevel="0" r="1899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collapsed="false" customFormat="false" customHeight="true" hidden="false" ht="13.8" outlineLevel="0" r="1900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collapsed="false" customFormat="false" customHeight="true" hidden="false" ht="13.8" outlineLevel="0" r="1901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collapsed="false" customFormat="false" customHeight="true" hidden="false" ht="13.8" outlineLevel="0" r="1902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collapsed="false" customFormat="false" customHeight="true" hidden="false" ht="13.8" outlineLevel="0" r="1903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collapsed="false" customFormat="false" customHeight="true" hidden="false" ht="13.8" outlineLevel="0" r="1904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collapsed="false" customFormat="false" customHeight="true" hidden="false" ht="13.8" outlineLevel="0" r="1905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collapsed="false" customFormat="false" customHeight="true" hidden="false" ht="13.8" outlineLevel="0" r="1906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collapsed="false" customFormat="false" customHeight="true" hidden="false" ht="13.8" outlineLevel="0" r="1907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collapsed="false" customFormat="false" customHeight="true" hidden="false" ht="13.8" outlineLevel="0" r="1908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collapsed="false" customFormat="false" customHeight="true" hidden="false" ht="13.8" outlineLevel="0" r="1909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collapsed="false" customFormat="false" customHeight="true" hidden="false" ht="13.8" outlineLevel="0" r="1910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collapsed="false" customFormat="false" customHeight="true" hidden="false" ht="13.8" outlineLevel="0" r="1911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collapsed="false" customFormat="false" customHeight="true" hidden="false" ht="13.8" outlineLevel="0" r="1912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collapsed="false" customFormat="false" customHeight="true" hidden="false" ht="13.8" outlineLevel="0" r="1913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collapsed="false" customFormat="false" customHeight="true" hidden="false" ht="13.8" outlineLevel="0" r="1914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collapsed="false" customFormat="false" customHeight="true" hidden="false" ht="13.8" outlineLevel="0" r="1915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collapsed="false" customFormat="false" customHeight="true" hidden="false" ht="13.8" outlineLevel="0" r="1916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collapsed="false" customFormat="false" customHeight="true" hidden="false" ht="13.8" outlineLevel="0" r="1917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collapsed="false" customFormat="false" customHeight="true" hidden="false" ht="13.8" outlineLevel="0" r="1918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collapsed="false" customFormat="false" customHeight="true" hidden="false" ht="13.8" outlineLevel="0" r="1919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collapsed="false" customFormat="false" customHeight="true" hidden="false" ht="13.8" outlineLevel="0" r="1920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collapsed="false" customFormat="false" customHeight="true" hidden="false" ht="13.8" outlineLevel="0" r="1921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collapsed="false" customFormat="false" customHeight="true" hidden="false" ht="13.8" outlineLevel="0" r="1922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collapsed="false" customFormat="false" customHeight="true" hidden="false" ht="13.8" outlineLevel="0" r="1923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collapsed="false" customFormat="false" customHeight="true" hidden="false" ht="13.8" outlineLevel="0" r="1924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collapsed="false" customFormat="false" customHeight="true" hidden="false" ht="13.8" outlineLevel="0" r="1925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collapsed="false" customFormat="false" customHeight="true" hidden="false" ht="13.8" outlineLevel="0" r="1926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collapsed="false" customFormat="false" customHeight="true" hidden="false" ht="13.8" outlineLevel="0" r="1927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collapsed="false" customFormat="false" customHeight="true" hidden="false" ht="13.8" outlineLevel="0" r="1928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collapsed="false" customFormat="false" customHeight="true" hidden="false" ht="13.8" outlineLevel="0" r="1929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collapsed="false" customFormat="false" customHeight="true" hidden="false" ht="13.8" outlineLevel="0" r="1930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collapsed="false" customFormat="false" customHeight="true" hidden="false" ht="13.8" outlineLevel="0" r="1931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collapsed="false" customFormat="false" customHeight="true" hidden="false" ht="13.8" outlineLevel="0" r="1932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collapsed="false" customFormat="false" customHeight="true" hidden="false" ht="13.8" outlineLevel="0" r="1933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collapsed="false" customFormat="false" customHeight="true" hidden="false" ht="13.8" outlineLevel="0" r="1934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collapsed="false" customFormat="false" customHeight="true" hidden="false" ht="13.8" outlineLevel="0" r="1935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collapsed="false" customFormat="false" customHeight="true" hidden="false" ht="13.8" outlineLevel="0" r="1936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collapsed="false" customFormat="false" customHeight="true" hidden="false" ht="13.8" outlineLevel="0" r="1937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collapsed="false" customFormat="false" customHeight="true" hidden="false" ht="13.8" outlineLevel="0" r="1938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collapsed="false" customFormat="false" customHeight="true" hidden="false" ht="13.8" outlineLevel="0" r="1939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collapsed="false" customFormat="false" customHeight="true" hidden="false" ht="13.8" outlineLevel="0" r="1940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collapsed="false" customFormat="false" customHeight="true" hidden="false" ht="13.8" outlineLevel="0" r="1941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collapsed="false" customFormat="false" customHeight="true" hidden="false" ht="13.8" outlineLevel="0" r="1942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collapsed="false" customFormat="false" customHeight="true" hidden="false" ht="13.8" outlineLevel="0" r="1943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collapsed="false" customFormat="false" customHeight="true" hidden="false" ht="13.8" outlineLevel="0" r="1944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collapsed="false" customFormat="false" customHeight="true" hidden="false" ht="13.8" outlineLevel="0" r="1945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collapsed="false" customFormat="false" customHeight="true" hidden="false" ht="13.8" outlineLevel="0" r="1946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collapsed="false" customFormat="false" customHeight="true" hidden="false" ht="13.8" outlineLevel="0" r="1947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collapsed="false" customFormat="false" customHeight="true" hidden="false" ht="13.8" outlineLevel="0" r="1948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collapsed="false" customFormat="false" customHeight="true" hidden="false" ht="13.8" outlineLevel="0" r="1949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collapsed="false" customFormat="false" customHeight="true" hidden="false" ht="13.8" outlineLevel="0" r="1950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collapsed="false" customFormat="false" customHeight="true" hidden="false" ht="13.8" outlineLevel="0" r="1951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collapsed="false" customFormat="false" customHeight="true" hidden="false" ht="13.8" outlineLevel="0" r="1952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collapsed="false" customFormat="false" customHeight="true" hidden="false" ht="13.8" outlineLevel="0" r="1953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collapsed="false" customFormat="false" customHeight="true" hidden="false" ht="13.8" outlineLevel="0" r="1954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collapsed="false" customFormat="false" customHeight="true" hidden="false" ht="13.8" outlineLevel="0" r="1955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collapsed="false" customFormat="false" customHeight="true" hidden="false" ht="13.8" outlineLevel="0" r="1956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collapsed="false" customFormat="false" customHeight="true" hidden="false" ht="13.8" outlineLevel="0" r="1957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collapsed="false" customFormat="false" customHeight="true" hidden="false" ht="13.8" outlineLevel="0" r="1958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collapsed="false" customFormat="false" customHeight="true" hidden="false" ht="13.8" outlineLevel="0" r="1959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collapsed="false" customFormat="false" customHeight="true" hidden="false" ht="13.8" outlineLevel="0" r="1960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collapsed="false" customFormat="false" customHeight="true" hidden="false" ht="13.8" outlineLevel="0" r="1961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collapsed="false" customFormat="false" customHeight="true" hidden="false" ht="13.8" outlineLevel="0" r="1962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collapsed="false" customFormat="false" customHeight="true" hidden="false" ht="13.8" outlineLevel="0" r="1963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collapsed="false" customFormat="false" customHeight="true" hidden="false" ht="13.8" outlineLevel="0" r="1964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collapsed="false" customFormat="false" customHeight="true" hidden="false" ht="13.8" outlineLevel="0" r="1965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collapsed="false" customFormat="false" customHeight="true" hidden="false" ht="13.8" outlineLevel="0" r="1966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collapsed="false" customFormat="false" customHeight="true" hidden="false" ht="13.8" outlineLevel="0" r="1967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collapsed="false" customFormat="false" customHeight="true" hidden="false" ht="13.8" outlineLevel="0" r="1968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collapsed="false" customFormat="false" customHeight="true" hidden="false" ht="13.8" outlineLevel="0" r="1969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collapsed="false" customFormat="false" customHeight="true" hidden="false" ht="13.8" outlineLevel="0" r="1970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collapsed="false" customFormat="false" customHeight="true" hidden="false" ht="13.8" outlineLevel="0" r="1971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collapsed="false" customFormat="false" customHeight="true" hidden="false" ht="13.8" outlineLevel="0" r="1972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collapsed="false" customFormat="false" customHeight="true" hidden="false" ht="13.8" outlineLevel="0" r="1973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collapsed="false" customFormat="false" customHeight="true" hidden="false" ht="13.8" outlineLevel="0" r="1974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collapsed="false" customFormat="false" customHeight="true" hidden="false" ht="13.8" outlineLevel="0" r="1975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collapsed="false" customFormat="false" customHeight="true" hidden="false" ht="13.8" outlineLevel="0" r="1976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collapsed="false" customFormat="false" customHeight="true" hidden="false" ht="13.8" outlineLevel="0" r="1977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collapsed="false" customFormat="false" customHeight="true" hidden="false" ht="13.8" outlineLevel="0" r="1978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collapsed="false" customFormat="false" customHeight="true" hidden="false" ht="13.8" outlineLevel="0" r="1979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collapsed="false" customFormat="false" customHeight="true" hidden="false" ht="13.8" outlineLevel="0" r="1980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collapsed="false" customFormat="false" customHeight="true" hidden="false" ht="13.8" outlineLevel="0" r="1981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collapsed="false" customFormat="false" customHeight="true" hidden="false" ht="13.8" outlineLevel="0" r="1982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collapsed="false" customFormat="false" customHeight="true" hidden="false" ht="13.8" outlineLevel="0" r="1983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collapsed="false" customFormat="false" customHeight="true" hidden="false" ht="13.8" outlineLevel="0" r="1984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collapsed="false" customFormat="false" customHeight="true" hidden="false" ht="13.8" outlineLevel="0" r="1985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collapsed="false" customFormat="false" customHeight="true" hidden="false" ht="13.8" outlineLevel="0" r="1986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collapsed="false" customFormat="false" customHeight="true" hidden="false" ht="13.8" outlineLevel="0" r="1987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collapsed="false" customFormat="false" customHeight="true" hidden="false" ht="13.8" outlineLevel="0" r="1988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collapsed="false" customFormat="false" customHeight="true" hidden="false" ht="13.8" outlineLevel="0" r="1989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collapsed="false" customFormat="false" customHeight="true" hidden="false" ht="13.8" outlineLevel="0" r="1990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collapsed="false" customFormat="false" customHeight="true" hidden="false" ht="13.8" outlineLevel="0" r="1991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collapsed="false" customFormat="false" customHeight="true" hidden="false" ht="13.8" outlineLevel="0" r="1992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collapsed="false" customFormat="false" customHeight="true" hidden="false" ht="13.8" outlineLevel="0" r="1993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collapsed="false" customFormat="false" customHeight="true" hidden="false" ht="13.8" outlineLevel="0" r="1994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collapsed="false" customFormat="false" customHeight="true" hidden="false" ht="13.8" outlineLevel="0" r="1995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collapsed="false" customFormat="false" customHeight="true" hidden="false" ht="13.8" outlineLevel="0" r="1996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collapsed="false" customFormat="false" customHeight="true" hidden="false" ht="13.8" outlineLevel="0" r="1997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collapsed="false" customFormat="false" customHeight="true" hidden="false" ht="13.8" outlineLevel="0" r="1998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collapsed="false" customFormat="false" customHeight="true" hidden="false" ht="13.8" outlineLevel="0" r="1999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collapsed="false" customFormat="false" customHeight="true" hidden="false" ht="13.8" outlineLevel="0" r="2000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collapsed="false" customFormat="false" customHeight="true" hidden="false" ht="13.8" outlineLevel="0" r="2001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collapsed="false" customFormat="false" customHeight="true" hidden="false" ht="13.8" outlineLevel="0" r="2002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collapsed="false" customFormat="false" customHeight="true" hidden="false" ht="13.8" outlineLevel="0" r="2003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collapsed="false" customFormat="false" customHeight="true" hidden="false" ht="13.8" outlineLevel="0" r="2004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collapsed="false" customFormat="false" customHeight="true" hidden="false" ht="13.8" outlineLevel="0" r="2005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collapsed="false" customFormat="false" customHeight="true" hidden="false" ht="13.8" outlineLevel="0" r="2006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collapsed="false" customFormat="false" customHeight="true" hidden="false" ht="13.8" outlineLevel="0" r="2007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collapsed="false" customFormat="false" customHeight="true" hidden="false" ht="13.8" outlineLevel="0" r="2008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collapsed="false" customFormat="false" customHeight="true" hidden="false" ht="13.8" outlineLevel="0" r="2009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collapsed="false" customFormat="false" customHeight="true" hidden="false" ht="13.8" outlineLevel="0" r="2010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collapsed="false" customFormat="false" customHeight="true" hidden="false" ht="13.8" outlineLevel="0" r="2011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collapsed="false" customFormat="false" customHeight="true" hidden="false" ht="13.8" outlineLevel="0" r="2012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collapsed="false" customFormat="false" customHeight="true" hidden="false" ht="13.8" outlineLevel="0" r="2013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collapsed="false" customFormat="false" customHeight="true" hidden="false" ht="13.8" outlineLevel="0" r="2014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collapsed="false" customFormat="false" customHeight="true" hidden="false" ht="13.8" outlineLevel="0" r="2015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collapsed="false" customFormat="false" customHeight="true" hidden="false" ht="13.8" outlineLevel="0" r="2016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collapsed="false" customFormat="false" customHeight="true" hidden="false" ht="13.8" outlineLevel="0" r="2017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collapsed="false" customFormat="false" customHeight="true" hidden="false" ht="13.8" outlineLevel="0" r="2018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collapsed="false" customFormat="false" customHeight="true" hidden="false" ht="13.8" outlineLevel="0" r="2019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collapsed="false" customFormat="false" customHeight="true" hidden="false" ht="13.8" outlineLevel="0" r="2020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collapsed="false" customFormat="false" customHeight="true" hidden="false" ht="13.8" outlineLevel="0" r="2021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collapsed="false" customFormat="false" customHeight="true" hidden="false" ht="13.8" outlineLevel="0" r="2022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collapsed="false" customFormat="false" customHeight="true" hidden="false" ht="13.8" outlineLevel="0" r="2023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collapsed="false" customFormat="false" customHeight="true" hidden="false" ht="13.8" outlineLevel="0" r="2024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collapsed="false" customFormat="false" customHeight="true" hidden="false" ht="13.8" outlineLevel="0" r="2025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collapsed="false" customFormat="false" customHeight="true" hidden="false" ht="13.8" outlineLevel="0" r="2026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collapsed="false" customFormat="false" customHeight="true" hidden="false" ht="13.8" outlineLevel="0" r="2027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collapsed="false" customFormat="false" customHeight="true" hidden="false" ht="13.8" outlineLevel="0" r="2028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collapsed="false" customFormat="false" customHeight="true" hidden="false" ht="13.8" outlineLevel="0" r="2029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collapsed="false" customFormat="false" customHeight="true" hidden="false" ht="13.8" outlineLevel="0" r="2030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collapsed="false" customFormat="false" customHeight="true" hidden="false" ht="13.8" outlineLevel="0" r="2031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collapsed="false" customFormat="false" customHeight="true" hidden="false" ht="13.8" outlineLevel="0" r="2032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collapsed="false" customFormat="false" customHeight="true" hidden="false" ht="13.8" outlineLevel="0" r="2033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collapsed="false" customFormat="false" customHeight="true" hidden="false" ht="13.8" outlineLevel="0" r="2034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collapsed="false" customFormat="false" customHeight="true" hidden="false" ht="13.8" outlineLevel="0" r="2035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collapsed="false" customFormat="false" customHeight="true" hidden="false" ht="13.8" outlineLevel="0" r="2036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collapsed="false" customFormat="false" customHeight="true" hidden="false" ht="13.8" outlineLevel="0" r="2037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collapsed="false" customFormat="false" customHeight="true" hidden="false" ht="13.8" outlineLevel="0" r="2038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collapsed="false" customFormat="false" customHeight="true" hidden="false" ht="13.8" outlineLevel="0" r="2039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collapsed="false" customFormat="false" customHeight="true" hidden="false" ht="13.8" outlineLevel="0" r="2040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collapsed="false" customFormat="false" customHeight="true" hidden="false" ht="13.8" outlineLevel="0" r="2041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collapsed="false" customFormat="false" customHeight="true" hidden="false" ht="13.8" outlineLevel="0" r="2042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collapsed="false" customFormat="false" customHeight="true" hidden="false" ht="13.8" outlineLevel="0" r="2043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collapsed="false" customFormat="false" customHeight="true" hidden="false" ht="13.8" outlineLevel="0" r="2044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collapsed="false" customFormat="false" customHeight="true" hidden="false" ht="13.8" outlineLevel="0" r="2045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collapsed="false" customFormat="false" customHeight="true" hidden="false" ht="13.8" outlineLevel="0" r="2046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collapsed="false" customFormat="false" customHeight="true" hidden="false" ht="13.8" outlineLevel="0" r="2047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collapsed="false" customFormat="false" customHeight="true" hidden="false" ht="13.8" outlineLevel="0" r="2048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collapsed="false" customFormat="false" customHeight="true" hidden="false" ht="13.8" outlineLevel="0" r="2049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collapsed="false" customFormat="false" customHeight="true" hidden="false" ht="13.8" outlineLevel="0" r="2050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collapsed="false" customFormat="false" customHeight="true" hidden="false" ht="13.8" outlineLevel="0" r="2051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collapsed="false" customFormat="false" customHeight="true" hidden="false" ht="13.8" outlineLevel="0" r="2052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collapsed="false" customFormat="false" customHeight="true" hidden="false" ht="13.8" outlineLevel="0" r="2053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collapsed="false" customFormat="false" customHeight="true" hidden="false" ht="13.8" outlineLevel="0" r="2054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collapsed="false" customFormat="false" customHeight="true" hidden="false" ht="13.8" outlineLevel="0" r="2055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collapsed="false" customFormat="false" customHeight="true" hidden="false" ht="13.8" outlineLevel="0" r="2056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collapsed="false" customFormat="false" customHeight="true" hidden="false" ht="13.8" outlineLevel="0" r="2057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collapsed="false" customFormat="false" customHeight="true" hidden="false" ht="13.8" outlineLevel="0" r="2058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collapsed="false" customFormat="false" customHeight="true" hidden="false" ht="13.8" outlineLevel="0" r="2059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collapsed="false" customFormat="false" customHeight="true" hidden="false" ht="13.8" outlineLevel="0" r="2060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collapsed="false" customFormat="false" customHeight="true" hidden="false" ht="13.8" outlineLevel="0" r="2061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collapsed="false" customFormat="false" customHeight="true" hidden="false" ht="13.8" outlineLevel="0" r="2062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collapsed="false" customFormat="false" customHeight="true" hidden="false" ht="13.8" outlineLevel="0" r="2063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collapsed="false" customFormat="false" customHeight="true" hidden="false" ht="13.8" outlineLevel="0" r="2064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collapsed="false" customFormat="false" customHeight="true" hidden="false" ht="13.8" outlineLevel="0" r="2065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collapsed="false" customFormat="false" customHeight="true" hidden="false" ht="13.8" outlineLevel="0" r="2066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collapsed="false" customFormat="false" customHeight="true" hidden="false" ht="13.8" outlineLevel="0" r="2067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collapsed="false" customFormat="false" customHeight="true" hidden="false" ht="13.8" outlineLevel="0" r="2068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collapsed="false" customFormat="false" customHeight="true" hidden="false" ht="13.8" outlineLevel="0" r="2069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collapsed="false" customFormat="false" customHeight="true" hidden="false" ht="13.8" outlineLevel="0" r="2070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collapsed="false" customFormat="false" customHeight="true" hidden="false" ht="13.8" outlineLevel="0" r="2071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collapsed="false" customFormat="false" customHeight="true" hidden="false" ht="13.8" outlineLevel="0" r="2072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collapsed="false" customFormat="false" customHeight="true" hidden="false" ht="13.8" outlineLevel="0" r="2073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collapsed="false" customFormat="false" customHeight="true" hidden="false" ht="13.8" outlineLevel="0" r="2074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collapsed="false" customFormat="false" customHeight="true" hidden="false" ht="13.8" outlineLevel="0" r="2075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collapsed="false" customFormat="false" customHeight="true" hidden="false" ht="13.8" outlineLevel="0" r="2076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collapsed="false" customFormat="false" customHeight="true" hidden="false" ht="13.8" outlineLevel="0" r="2077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collapsed="false" customFormat="false" customHeight="true" hidden="false" ht="13.8" outlineLevel="0" r="2078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collapsed="false" customFormat="false" customHeight="true" hidden="false" ht="13.8" outlineLevel="0" r="2079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collapsed="false" customFormat="false" customHeight="true" hidden="false" ht="13.8" outlineLevel="0" r="2080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collapsed="false" customFormat="false" customHeight="true" hidden="false" ht="13.8" outlineLevel="0" r="2081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collapsed="false" customFormat="false" customHeight="true" hidden="false" ht="13.8" outlineLevel="0" r="2082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collapsed="false" customFormat="false" customHeight="true" hidden="false" ht="13.8" outlineLevel="0" r="2083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collapsed="false" customFormat="false" customHeight="true" hidden="false" ht="13.8" outlineLevel="0" r="2084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collapsed="false" customFormat="false" customHeight="true" hidden="false" ht="13.8" outlineLevel="0" r="2085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collapsed="false" customFormat="false" customHeight="true" hidden="false" ht="13.8" outlineLevel="0" r="2086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collapsed="false" customFormat="false" customHeight="true" hidden="false" ht="13.8" outlineLevel="0" r="2087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collapsed="false" customFormat="false" customHeight="true" hidden="false" ht="13.8" outlineLevel="0" r="2088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collapsed="false" customFormat="false" customHeight="true" hidden="false" ht="13.8" outlineLevel="0" r="2089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collapsed="false" customFormat="false" customHeight="true" hidden="false" ht="13.8" outlineLevel="0" r="2090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collapsed="false" customFormat="false" customHeight="true" hidden="false" ht="13.8" outlineLevel="0" r="2091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collapsed="false" customFormat="false" customHeight="true" hidden="false" ht="13.8" outlineLevel="0" r="2092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collapsed="false" customFormat="false" customHeight="true" hidden="false" ht="13.8" outlineLevel="0" r="2093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collapsed="false" customFormat="false" customHeight="true" hidden="false" ht="13.8" outlineLevel="0" r="2094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collapsed="false" customFormat="false" customHeight="true" hidden="false" ht="13.8" outlineLevel="0" r="2095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collapsed="false" customFormat="false" customHeight="true" hidden="false" ht="13.8" outlineLevel="0" r="2096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collapsed="false" customFormat="false" customHeight="true" hidden="false" ht="13.8" outlineLevel="0" r="2097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collapsed="false" customFormat="false" customHeight="true" hidden="false" ht="13.8" outlineLevel="0" r="2098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collapsed="false" customFormat="false" customHeight="true" hidden="false" ht="13.8" outlineLevel="0" r="2099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collapsed="false" customFormat="false" customHeight="true" hidden="false" ht="13.8" outlineLevel="0" r="2100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collapsed="false" customFormat="false" customHeight="true" hidden="false" ht="13.8" outlineLevel="0" r="2101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collapsed="false" customFormat="false" customHeight="true" hidden="false" ht="13.8" outlineLevel="0" r="2102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collapsed="false" customFormat="false" customHeight="true" hidden="false" ht="13.8" outlineLevel="0" r="2103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collapsed="false" customFormat="false" customHeight="true" hidden="false" ht="13.8" outlineLevel="0" r="2104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collapsed="false" customFormat="false" customHeight="true" hidden="false" ht="13.8" outlineLevel="0" r="2105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collapsed="false" customFormat="false" customHeight="true" hidden="false" ht="13.8" outlineLevel="0" r="2106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collapsed="false" customFormat="false" customHeight="true" hidden="false" ht="13.8" outlineLevel="0" r="2107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collapsed="false" customFormat="false" customHeight="true" hidden="false" ht="13.8" outlineLevel="0" r="2108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collapsed="false" customFormat="false" customHeight="true" hidden="false" ht="13.8" outlineLevel="0" r="2109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collapsed="false" customFormat="false" customHeight="true" hidden="false" ht="13.8" outlineLevel="0" r="2110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collapsed="false" customFormat="false" customHeight="true" hidden="false" ht="13.8" outlineLevel="0" r="2111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collapsed="false" customFormat="false" customHeight="true" hidden="false" ht="13.8" outlineLevel="0" r="2112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collapsed="false" customFormat="false" customHeight="true" hidden="false" ht="13.8" outlineLevel="0" r="2113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collapsed="false" customFormat="false" customHeight="true" hidden="false" ht="13.8" outlineLevel="0" r="2114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collapsed="false" customFormat="false" customHeight="true" hidden="false" ht="13.8" outlineLevel="0" r="2115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collapsed="false" customFormat="false" customHeight="true" hidden="false" ht="13.8" outlineLevel="0" r="2116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collapsed="false" customFormat="false" customHeight="true" hidden="false" ht="13.8" outlineLevel="0" r="2117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collapsed="false" customFormat="false" customHeight="true" hidden="false" ht="13.8" outlineLevel="0" r="2118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collapsed="false" customFormat="false" customHeight="true" hidden="false" ht="13.8" outlineLevel="0" r="2119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collapsed="false" customFormat="false" customHeight="true" hidden="false" ht="13.8" outlineLevel="0" r="2120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collapsed="false" customFormat="false" customHeight="true" hidden="false" ht="13.8" outlineLevel="0" r="2121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collapsed="false" customFormat="false" customHeight="true" hidden="false" ht="13.8" outlineLevel="0" r="2122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collapsed="false" customFormat="false" customHeight="true" hidden="false" ht="13.8" outlineLevel="0" r="2123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collapsed="false" customFormat="false" customHeight="true" hidden="false" ht="13.8" outlineLevel="0" r="2124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collapsed="false" customFormat="false" customHeight="true" hidden="false" ht="13.8" outlineLevel="0" r="2125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collapsed="false" customFormat="false" customHeight="true" hidden="false" ht="13.8" outlineLevel="0" r="2126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collapsed="false" customFormat="false" customHeight="true" hidden="false" ht="13.8" outlineLevel="0" r="2127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collapsed="false" customFormat="false" customHeight="true" hidden="false" ht="13.8" outlineLevel="0" r="2128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collapsed="false" customFormat="false" customHeight="true" hidden="false" ht="13.8" outlineLevel="0" r="2129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collapsed="false" customFormat="false" customHeight="true" hidden="false" ht="13.8" outlineLevel="0" r="2130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collapsed="false" customFormat="false" customHeight="true" hidden="false" ht="13.8" outlineLevel="0" r="2131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collapsed="false" customFormat="false" customHeight="true" hidden="false" ht="13.8" outlineLevel="0" r="2132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collapsed="false" customFormat="false" customHeight="true" hidden="false" ht="13.8" outlineLevel="0" r="2133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collapsed="false" customFormat="false" customHeight="true" hidden="false" ht="13.8" outlineLevel="0" r="2134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collapsed="false" customFormat="false" customHeight="true" hidden="false" ht="13.8" outlineLevel="0" r="2135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collapsed="false" customFormat="false" customHeight="true" hidden="false" ht="13.8" outlineLevel="0" r="2136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collapsed="false" customFormat="false" customHeight="true" hidden="false" ht="13.8" outlineLevel="0" r="2137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collapsed="false" customFormat="false" customHeight="true" hidden="false" ht="13.8" outlineLevel="0" r="2138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collapsed="false" customFormat="false" customHeight="true" hidden="false" ht="13.8" outlineLevel="0" r="2139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collapsed="false" customFormat="false" customHeight="true" hidden="false" ht="13.8" outlineLevel="0" r="2140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collapsed="false" customFormat="false" customHeight="true" hidden="false" ht="13.8" outlineLevel="0" r="2141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collapsed="false" customFormat="false" customHeight="true" hidden="false" ht="13.8" outlineLevel="0" r="2142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collapsed="false" customFormat="false" customHeight="true" hidden="false" ht="13.8" outlineLevel="0" r="2143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collapsed="false" customFormat="false" customHeight="true" hidden="false" ht="13.8" outlineLevel="0" r="2144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collapsed="false" customFormat="false" customHeight="true" hidden="false" ht="13.8" outlineLevel="0" r="2145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collapsed="false" customFormat="false" customHeight="true" hidden="false" ht="13.8" outlineLevel="0" r="2146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collapsed="false" customFormat="false" customHeight="true" hidden="false" ht="13.8" outlineLevel="0" r="2147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collapsed="false" customFormat="false" customHeight="true" hidden="false" ht="13.8" outlineLevel="0" r="2148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collapsed="false" customFormat="false" customHeight="true" hidden="false" ht="13.8" outlineLevel="0" r="2149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collapsed="false" customFormat="false" customHeight="true" hidden="false" ht="13.8" outlineLevel="0" r="2150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collapsed="false" customFormat="false" customHeight="true" hidden="false" ht="13.8" outlineLevel="0" r="2151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collapsed="false" customFormat="false" customHeight="true" hidden="false" ht="13.8" outlineLevel="0" r="2152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collapsed="false" customFormat="false" customHeight="true" hidden="false" ht="13.8" outlineLevel="0" r="2153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collapsed="false" customFormat="false" customHeight="true" hidden="false" ht="13.8" outlineLevel="0" r="2154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collapsed="false" customFormat="false" customHeight="true" hidden="false" ht="13.8" outlineLevel="0" r="2155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collapsed="false" customFormat="false" customHeight="true" hidden="false" ht="13.8" outlineLevel="0" r="2156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collapsed="false" customFormat="false" customHeight="true" hidden="false" ht="13.8" outlineLevel="0" r="2157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collapsed="false" customFormat="false" customHeight="true" hidden="false" ht="13.8" outlineLevel="0" r="2158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collapsed="false" customFormat="false" customHeight="true" hidden="false" ht="13.8" outlineLevel="0" r="2159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collapsed="false" customFormat="false" customHeight="true" hidden="false" ht="13.8" outlineLevel="0" r="2160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collapsed="false" customFormat="false" customHeight="true" hidden="false" ht="13.8" outlineLevel="0" r="2161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collapsed="false" customFormat="false" customHeight="true" hidden="false" ht="13.8" outlineLevel="0" r="2162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collapsed="false" customFormat="false" customHeight="true" hidden="false" ht="13.8" outlineLevel="0" r="2163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collapsed="false" customFormat="false" customHeight="true" hidden="false" ht="13.8" outlineLevel="0" r="2164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collapsed="false" customFormat="false" customHeight="true" hidden="false" ht="13.8" outlineLevel="0" r="2165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collapsed="false" customFormat="false" customHeight="true" hidden="false" ht="13.8" outlineLevel="0" r="2166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collapsed="false" customFormat="false" customHeight="true" hidden="false" ht="13.8" outlineLevel="0" r="2167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collapsed="false" customFormat="false" customHeight="true" hidden="false" ht="13.8" outlineLevel="0" r="2168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collapsed="false" customFormat="false" customHeight="true" hidden="false" ht="13.8" outlineLevel="0" r="2169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collapsed="false" customFormat="false" customHeight="true" hidden="false" ht="13.8" outlineLevel="0" r="2170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collapsed="false" customFormat="false" customHeight="true" hidden="false" ht="13.8" outlineLevel="0" r="2171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collapsed="false" customFormat="false" customHeight="true" hidden="false" ht="13.8" outlineLevel="0" r="2172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collapsed="false" customFormat="false" customHeight="true" hidden="false" ht="13.8" outlineLevel="0" r="2173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collapsed="false" customFormat="false" customHeight="true" hidden="false" ht="13.8" outlineLevel="0" r="2174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collapsed="false" customFormat="false" customHeight="true" hidden="false" ht="13.8" outlineLevel="0" r="2175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collapsed="false" customFormat="false" customHeight="true" hidden="false" ht="13.8" outlineLevel="0" r="2176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collapsed="false" customFormat="false" customHeight="true" hidden="false" ht="13.8" outlineLevel="0" r="2177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collapsed="false" customFormat="false" customHeight="true" hidden="false" ht="13.8" outlineLevel="0" r="2178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collapsed="false" customFormat="false" customHeight="true" hidden="false" ht="13.8" outlineLevel="0" r="2179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collapsed="false" customFormat="false" customHeight="true" hidden="false" ht="13.8" outlineLevel="0" r="2180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collapsed="false" customFormat="false" customHeight="true" hidden="false" ht="13.8" outlineLevel="0" r="2181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collapsed="false" customFormat="false" customHeight="true" hidden="false" ht="13.8" outlineLevel="0" r="2182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collapsed="false" customFormat="false" customHeight="true" hidden="false" ht="13.8" outlineLevel="0" r="2183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collapsed="false" customFormat="false" customHeight="true" hidden="false" ht="13.8" outlineLevel="0" r="2184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collapsed="false" customFormat="false" customHeight="true" hidden="false" ht="13.8" outlineLevel="0" r="2185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collapsed="false" customFormat="false" customHeight="true" hidden="false" ht="13.8" outlineLevel="0" r="2186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collapsed="false" customFormat="false" customHeight="true" hidden="false" ht="13.8" outlineLevel="0" r="2187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collapsed="false" customFormat="false" customHeight="true" hidden="false" ht="13.8" outlineLevel="0" r="2188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collapsed="false" customFormat="false" customHeight="true" hidden="false" ht="13.8" outlineLevel="0" r="2189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collapsed="false" customFormat="false" customHeight="true" hidden="false" ht="13.8" outlineLevel="0" r="2190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collapsed="false" customFormat="false" customHeight="true" hidden="false" ht="13.8" outlineLevel="0" r="2191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collapsed="false" customFormat="false" customHeight="true" hidden="false" ht="13.8" outlineLevel="0" r="2192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collapsed="false" customFormat="false" customHeight="true" hidden="false" ht="13.8" outlineLevel="0" r="2193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collapsed="false" customFormat="false" customHeight="true" hidden="false" ht="13.8" outlineLevel="0" r="2194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collapsed="false" customFormat="false" customHeight="true" hidden="false" ht="13.8" outlineLevel="0" r="2195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collapsed="false" customFormat="false" customHeight="true" hidden="false" ht="13.8" outlineLevel="0" r="2196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collapsed="false" customFormat="false" customHeight="true" hidden="false" ht="13.8" outlineLevel="0" r="2197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collapsed="false" customFormat="false" customHeight="true" hidden="false" ht="13.8" outlineLevel="0" r="2198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collapsed="false" customFormat="false" customHeight="true" hidden="false" ht="13.8" outlineLevel="0" r="2199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collapsed="false" customFormat="false" customHeight="true" hidden="false" ht="13.8" outlineLevel="0" r="2200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collapsed="false" customFormat="false" customHeight="true" hidden="false" ht="13.8" outlineLevel="0" r="2201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collapsed="false" customFormat="false" customHeight="true" hidden="false" ht="13.8" outlineLevel="0" r="2202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collapsed="false" customFormat="false" customHeight="true" hidden="false" ht="13.8" outlineLevel="0" r="2203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collapsed="false" customFormat="false" customHeight="true" hidden="false" ht="13.8" outlineLevel="0" r="2204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collapsed="false" customFormat="false" customHeight="true" hidden="false" ht="13.8" outlineLevel="0" r="2205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collapsed="false" customFormat="false" customHeight="true" hidden="false" ht="13.8" outlineLevel="0" r="2206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collapsed="false" customFormat="false" customHeight="true" hidden="false" ht="13.8" outlineLevel="0" r="2207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collapsed="false" customFormat="false" customHeight="true" hidden="false" ht="13.8" outlineLevel="0" r="2208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collapsed="false" customFormat="false" customHeight="true" hidden="false" ht="13.8" outlineLevel="0" r="2209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collapsed="false" customFormat="false" customHeight="true" hidden="false" ht="13.8" outlineLevel="0" r="2210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collapsed="false" customFormat="false" customHeight="true" hidden="false" ht="13.8" outlineLevel="0" r="2211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collapsed="false" customFormat="false" customHeight="true" hidden="false" ht="13.8" outlineLevel="0" r="2212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collapsed="false" customFormat="false" customHeight="true" hidden="false" ht="13.8" outlineLevel="0" r="2213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collapsed="false" customFormat="false" customHeight="true" hidden="false" ht="13.8" outlineLevel="0" r="2214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collapsed="false" customFormat="false" customHeight="true" hidden="false" ht="13.8" outlineLevel="0" r="2215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collapsed="false" customFormat="false" customHeight="true" hidden="false" ht="13.8" outlineLevel="0" r="2216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collapsed="false" customFormat="false" customHeight="true" hidden="false" ht="13.8" outlineLevel="0" r="2217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collapsed="false" customFormat="false" customHeight="true" hidden="false" ht="13.8" outlineLevel="0" r="2218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collapsed="false" customFormat="false" customHeight="true" hidden="false" ht="13.8" outlineLevel="0" r="2219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collapsed="false" customFormat="false" customHeight="true" hidden="false" ht="13.8" outlineLevel="0" r="2220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collapsed="false" customFormat="false" customHeight="true" hidden="false" ht="13.8" outlineLevel="0" r="2221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collapsed="false" customFormat="false" customHeight="true" hidden="false" ht="13.8" outlineLevel="0" r="2222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collapsed="false" customFormat="false" customHeight="true" hidden="false" ht="13.8" outlineLevel="0" r="2223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collapsed="false" customFormat="false" customHeight="true" hidden="false" ht="13.8" outlineLevel="0" r="2224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collapsed="false" customFormat="false" customHeight="true" hidden="false" ht="13.8" outlineLevel="0" r="2225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collapsed="false" customFormat="false" customHeight="true" hidden="false" ht="13.8" outlineLevel="0" r="2226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collapsed="false" customFormat="false" customHeight="true" hidden="false" ht="13.8" outlineLevel="0" r="2227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collapsed="false" customFormat="false" customHeight="true" hidden="false" ht="13.8" outlineLevel="0" r="2228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collapsed="false" customFormat="false" customHeight="true" hidden="false" ht="13.8" outlineLevel="0" r="2229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collapsed="false" customFormat="false" customHeight="true" hidden="false" ht="13.8" outlineLevel="0" r="2230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collapsed="false" customFormat="false" customHeight="true" hidden="false" ht="13.8" outlineLevel="0" r="2231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collapsed="false" customFormat="false" customHeight="true" hidden="false" ht="13.8" outlineLevel="0" r="2232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collapsed="false" customFormat="false" customHeight="true" hidden="false" ht="13.8" outlineLevel="0" r="2233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collapsed="false" customFormat="false" customHeight="true" hidden="false" ht="13.8" outlineLevel="0" r="2234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collapsed="false" customFormat="false" customHeight="true" hidden="false" ht="13.8" outlineLevel="0" r="2235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collapsed="false" customFormat="false" customHeight="true" hidden="false" ht="13.8" outlineLevel="0" r="2236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collapsed="false" customFormat="false" customHeight="true" hidden="false" ht="13.8" outlineLevel="0" r="2237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collapsed="false" customFormat="false" customHeight="true" hidden="false" ht="13.8" outlineLevel="0" r="2238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collapsed="false" customFormat="false" customHeight="true" hidden="false" ht="13.8" outlineLevel="0" r="2239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collapsed="false" customFormat="false" customHeight="true" hidden="false" ht="13.8" outlineLevel="0" r="2240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collapsed="false" customFormat="false" customHeight="true" hidden="false" ht="13.8" outlineLevel="0" r="2241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collapsed="false" customFormat="false" customHeight="true" hidden="false" ht="13.8" outlineLevel="0" r="2242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collapsed="false" customFormat="false" customHeight="true" hidden="false" ht="13.8" outlineLevel="0" r="2243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collapsed="false" customFormat="false" customHeight="true" hidden="false" ht="13.8" outlineLevel="0" r="2244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collapsed="false" customFormat="false" customHeight="true" hidden="false" ht="13.8" outlineLevel="0" r="2245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collapsed="false" customFormat="false" customHeight="true" hidden="false" ht="13.8" outlineLevel="0" r="2246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collapsed="false" customFormat="false" customHeight="true" hidden="false" ht="13.8" outlineLevel="0" r="2247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collapsed="false" customFormat="false" customHeight="true" hidden="false" ht="13.8" outlineLevel="0" r="2248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collapsed="false" customFormat="false" customHeight="true" hidden="false" ht="13.8" outlineLevel="0" r="2249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collapsed="false" customFormat="false" customHeight="true" hidden="false" ht="13.8" outlineLevel="0" r="2250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collapsed="false" customFormat="false" customHeight="true" hidden="false" ht="13.8" outlineLevel="0" r="2251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collapsed="false" customFormat="false" customHeight="true" hidden="false" ht="13.8" outlineLevel="0" r="2252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collapsed="false" customFormat="false" customHeight="true" hidden="false" ht="13.8" outlineLevel="0" r="2253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collapsed="false" customFormat="false" customHeight="true" hidden="false" ht="13.8" outlineLevel="0" r="2254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collapsed="false" customFormat="false" customHeight="true" hidden="false" ht="13.8" outlineLevel="0" r="2255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collapsed="false" customFormat="false" customHeight="true" hidden="false" ht="13.8" outlineLevel="0" r="2256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collapsed="false" customFormat="false" customHeight="true" hidden="false" ht="13.8" outlineLevel="0" r="2257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collapsed="false" customFormat="false" customHeight="true" hidden="false" ht="13.8" outlineLevel="0" r="2258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collapsed="false" customFormat="false" customHeight="true" hidden="false" ht="13.8" outlineLevel="0" r="2259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collapsed="false" customFormat="false" customHeight="true" hidden="false" ht="13.8" outlineLevel="0" r="2260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collapsed="false" customFormat="false" customHeight="true" hidden="false" ht="13.8" outlineLevel="0" r="2261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collapsed="false" customFormat="false" customHeight="true" hidden="false" ht="13.8" outlineLevel="0" r="2262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collapsed="false" customFormat="false" customHeight="true" hidden="false" ht="13.8" outlineLevel="0" r="2263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collapsed="false" customFormat="false" customHeight="true" hidden="false" ht="13.8" outlineLevel="0" r="2264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collapsed="false" customFormat="false" customHeight="true" hidden="false" ht="13.8" outlineLevel="0" r="2265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collapsed="false" customFormat="false" customHeight="true" hidden="false" ht="13.8" outlineLevel="0" r="2266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collapsed="false" customFormat="false" customHeight="true" hidden="false" ht="13.8" outlineLevel="0" r="2267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collapsed="false" customFormat="false" customHeight="true" hidden="false" ht="13.8" outlineLevel="0" r="2268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collapsed="false" customFormat="false" customHeight="true" hidden="false" ht="13.8" outlineLevel="0" r="2269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collapsed="false" customFormat="false" customHeight="true" hidden="false" ht="13.8" outlineLevel="0" r="2270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collapsed="false" customFormat="false" customHeight="true" hidden="false" ht="13.8" outlineLevel="0" r="2271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collapsed="false" customFormat="false" customHeight="true" hidden="false" ht="13.8" outlineLevel="0" r="2272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collapsed="false" customFormat="false" customHeight="true" hidden="false" ht="13.8" outlineLevel="0" r="2273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collapsed="false" customFormat="false" customHeight="true" hidden="false" ht="13.8" outlineLevel="0" r="2274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collapsed="false" customFormat="false" customHeight="true" hidden="false" ht="13.8" outlineLevel="0" r="2275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collapsed="false" customFormat="false" customHeight="true" hidden="false" ht="13.8" outlineLevel="0" r="2276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collapsed="false" customFormat="false" customHeight="true" hidden="false" ht="13.8" outlineLevel="0" r="2277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collapsed="false" customFormat="false" customHeight="true" hidden="false" ht="13.8" outlineLevel="0" r="2278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collapsed="false" customFormat="false" customHeight="true" hidden="false" ht="13.8" outlineLevel="0" r="2279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collapsed="false" customFormat="false" customHeight="true" hidden="false" ht="13.8" outlineLevel="0" r="2280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collapsed="false" customFormat="false" customHeight="true" hidden="false" ht="13.8" outlineLevel="0" r="2281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collapsed="false" customFormat="false" customHeight="true" hidden="false" ht="13.8" outlineLevel="0" r="2282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collapsed="false" customFormat="false" customHeight="true" hidden="false" ht="13.8" outlineLevel="0" r="2283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collapsed="false" customFormat="false" customHeight="true" hidden="false" ht="13.8" outlineLevel="0" r="2284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collapsed="false" customFormat="false" customHeight="true" hidden="false" ht="13.8" outlineLevel="0" r="2285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collapsed="false" customFormat="false" customHeight="true" hidden="false" ht="13.8" outlineLevel="0" r="2286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collapsed="false" customFormat="false" customHeight="true" hidden="false" ht="13.8" outlineLevel="0" r="2287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collapsed="false" customFormat="false" customHeight="true" hidden="false" ht="13.8" outlineLevel="0" r="2288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collapsed="false" customFormat="false" customHeight="true" hidden="false" ht="13.8" outlineLevel="0" r="2289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collapsed="false" customFormat="false" customHeight="true" hidden="false" ht="13.8" outlineLevel="0" r="2290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collapsed="false" customFormat="false" customHeight="true" hidden="false" ht="13.8" outlineLevel="0" r="2291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collapsed="false" customFormat="false" customHeight="true" hidden="false" ht="13.8" outlineLevel="0" r="2292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collapsed="false" customFormat="false" customHeight="true" hidden="false" ht="13.8" outlineLevel="0" r="2293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collapsed="false" customFormat="false" customHeight="true" hidden="false" ht="13.8" outlineLevel="0" r="2294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collapsed="false" customFormat="false" customHeight="true" hidden="false" ht="13.8" outlineLevel="0" r="2295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collapsed="false" customFormat="false" customHeight="true" hidden="false" ht="13.8" outlineLevel="0" r="2296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collapsed="false" customFormat="false" customHeight="true" hidden="false" ht="13.8" outlineLevel="0" r="2297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collapsed="false" customFormat="false" customHeight="true" hidden="false" ht="13.8" outlineLevel="0" r="2298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collapsed="false" customFormat="false" customHeight="true" hidden="false" ht="13.8" outlineLevel="0" r="2299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collapsed="false" customFormat="false" customHeight="true" hidden="false" ht="13.8" outlineLevel="0" r="2300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collapsed="false" customFormat="false" customHeight="true" hidden="false" ht="13.8" outlineLevel="0" r="2301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collapsed="false" customFormat="false" customHeight="true" hidden="false" ht="13.8" outlineLevel="0" r="2302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collapsed="false" customFormat="false" customHeight="true" hidden="false" ht="13.8" outlineLevel="0" r="2303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collapsed="false" customFormat="false" customHeight="true" hidden="false" ht="13.8" outlineLevel="0" r="2304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collapsed="false" customFormat="false" customHeight="true" hidden="false" ht="13.8" outlineLevel="0" r="2305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collapsed="false" customFormat="false" customHeight="true" hidden="false" ht="13.8" outlineLevel="0" r="2306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collapsed="false" customFormat="false" customHeight="true" hidden="false" ht="13.8" outlineLevel="0" r="2307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collapsed="false" customFormat="false" customHeight="true" hidden="false" ht="13.8" outlineLevel="0" r="2308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collapsed="false" customFormat="false" customHeight="true" hidden="false" ht="13.8" outlineLevel="0" r="2309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collapsed="false" customFormat="false" customHeight="true" hidden="false" ht="13.8" outlineLevel="0" r="2310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collapsed="false" customFormat="false" customHeight="true" hidden="false" ht="13.8" outlineLevel="0" r="2311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collapsed="false" customFormat="false" customHeight="true" hidden="false" ht="13.8" outlineLevel="0" r="2312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collapsed="false" customFormat="false" customHeight="true" hidden="false" ht="13.8" outlineLevel="0" r="2313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collapsed="false" customFormat="false" customHeight="true" hidden="false" ht="13.8" outlineLevel="0" r="2314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collapsed="false" customFormat="false" customHeight="true" hidden="false" ht="13.8" outlineLevel="0" r="2315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collapsed="false" customFormat="false" customHeight="true" hidden="false" ht="13.8" outlineLevel="0" r="2316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collapsed="false" customFormat="false" customHeight="true" hidden="false" ht="13.8" outlineLevel="0" r="2317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collapsed="false" customFormat="false" customHeight="true" hidden="false" ht="13.8" outlineLevel="0" r="2318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collapsed="false" customFormat="false" customHeight="true" hidden="false" ht="13.8" outlineLevel="0" r="2319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collapsed="false" customFormat="false" customHeight="true" hidden="false" ht="13.8" outlineLevel="0" r="2320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collapsed="false" customFormat="false" customHeight="true" hidden="false" ht="13.8" outlineLevel="0" r="2321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collapsed="false" customFormat="false" customHeight="true" hidden="false" ht="13.8" outlineLevel="0" r="2322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collapsed="false" customFormat="false" customHeight="true" hidden="false" ht="13.8" outlineLevel="0" r="2323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collapsed="false" customFormat="false" customHeight="true" hidden="false" ht="13.8" outlineLevel="0" r="2324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collapsed="false" customFormat="false" customHeight="true" hidden="false" ht="13.8" outlineLevel="0" r="2325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collapsed="false" customFormat="false" customHeight="true" hidden="false" ht="13.8" outlineLevel="0" r="2326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collapsed="false" customFormat="false" customHeight="true" hidden="false" ht="13.8" outlineLevel="0" r="2327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collapsed="false" customFormat="false" customHeight="true" hidden="false" ht="13.8" outlineLevel="0" r="2328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collapsed="false" customFormat="false" customHeight="true" hidden="false" ht="13.8" outlineLevel="0" r="2329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collapsed="false" customFormat="false" customHeight="true" hidden="false" ht="13.8" outlineLevel="0" r="2330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collapsed="false" customFormat="false" customHeight="true" hidden="false" ht="13.8" outlineLevel="0" r="2331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collapsed="false" customFormat="false" customHeight="true" hidden="false" ht="13.8" outlineLevel="0" r="2332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collapsed="false" customFormat="false" customHeight="true" hidden="false" ht="13.8" outlineLevel="0" r="2333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collapsed="false" customFormat="false" customHeight="true" hidden="false" ht="13.8" outlineLevel="0" r="2334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collapsed="false" customFormat="false" customHeight="true" hidden="false" ht="13.8" outlineLevel="0" r="2335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collapsed="false" customFormat="false" customHeight="true" hidden="false" ht="13.8" outlineLevel="0" r="2336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collapsed="false" customFormat="false" customHeight="true" hidden="false" ht="13.8" outlineLevel="0" r="2337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collapsed="false" customFormat="false" customHeight="true" hidden="false" ht="13.8" outlineLevel="0" r="2338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collapsed="false" customFormat="false" customHeight="true" hidden="false" ht="13.8" outlineLevel="0" r="2339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collapsed="false" customFormat="false" customHeight="true" hidden="false" ht="13.8" outlineLevel="0" r="2340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collapsed="false" customFormat="false" customHeight="true" hidden="false" ht="13.8" outlineLevel="0" r="2341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collapsed="false" customFormat="false" customHeight="true" hidden="false" ht="13.8" outlineLevel="0" r="2342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collapsed="false" customFormat="false" customHeight="true" hidden="false" ht="13.8" outlineLevel="0" r="2343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collapsed="false" customFormat="false" customHeight="true" hidden="false" ht="13.8" outlineLevel="0" r="2344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collapsed="false" customFormat="false" customHeight="true" hidden="false" ht="13.8" outlineLevel="0" r="2345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collapsed="false" customFormat="false" customHeight="true" hidden="false" ht="13.8" outlineLevel="0" r="2346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collapsed="false" customFormat="false" customHeight="true" hidden="false" ht="13.8" outlineLevel="0" r="2347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collapsed="false" customFormat="false" customHeight="true" hidden="false" ht="13.8" outlineLevel="0" r="2348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collapsed="false" customFormat="false" customHeight="true" hidden="false" ht="13.8" outlineLevel="0" r="2349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collapsed="false" customFormat="false" customHeight="true" hidden="false" ht="13.8" outlineLevel="0" r="2350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collapsed="false" customFormat="false" customHeight="true" hidden="false" ht="13.8" outlineLevel="0" r="2351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collapsed="false" customFormat="false" customHeight="true" hidden="false" ht="13.8" outlineLevel="0" r="2352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collapsed="false" customFormat="false" customHeight="true" hidden="false" ht="13.8" outlineLevel="0" r="2353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collapsed="false" customFormat="false" customHeight="true" hidden="false" ht="13.8" outlineLevel="0" r="2354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collapsed="false" customFormat="false" customHeight="true" hidden="false" ht="13.8" outlineLevel="0" r="2355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collapsed="false" customFormat="false" customHeight="true" hidden="false" ht="13.8" outlineLevel="0" r="2356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collapsed="false" customFormat="false" customHeight="true" hidden="false" ht="13.8" outlineLevel="0" r="2357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collapsed="false" customFormat="false" customHeight="true" hidden="false" ht="13.8" outlineLevel="0" r="2358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collapsed="false" customFormat="false" customHeight="true" hidden="false" ht="13.8" outlineLevel="0" r="2359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collapsed="false" customFormat="false" customHeight="true" hidden="false" ht="13.8" outlineLevel="0" r="2360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collapsed="false" customFormat="false" customHeight="true" hidden="false" ht="13.8" outlineLevel="0" r="2361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collapsed="false" customFormat="false" customHeight="true" hidden="false" ht="13.8" outlineLevel="0" r="2362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collapsed="false" customFormat="false" customHeight="true" hidden="false" ht="13.8" outlineLevel="0" r="2363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collapsed="false" customFormat="false" customHeight="true" hidden="false" ht="13.8" outlineLevel="0" r="2364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collapsed="false" customFormat="false" customHeight="true" hidden="false" ht="13.8" outlineLevel="0" r="2365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collapsed="false" customFormat="false" customHeight="true" hidden="false" ht="13.8" outlineLevel="0" r="2366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collapsed="false" customFormat="false" customHeight="true" hidden="false" ht="13.8" outlineLevel="0" r="2367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collapsed="false" customFormat="false" customHeight="true" hidden="false" ht="13.8" outlineLevel="0" r="2368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collapsed="false" customFormat="false" customHeight="true" hidden="false" ht="13.8" outlineLevel="0" r="2369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collapsed="false" customFormat="false" customHeight="true" hidden="false" ht="13.8" outlineLevel="0" r="2370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collapsed="false" customFormat="false" customHeight="true" hidden="false" ht="13.8" outlineLevel="0" r="2371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collapsed="false" customFormat="false" customHeight="true" hidden="false" ht="13.8" outlineLevel="0" r="2372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collapsed="false" customFormat="false" customHeight="true" hidden="false" ht="13.8" outlineLevel="0" r="2373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collapsed="false" customFormat="false" customHeight="true" hidden="false" ht="13.8" outlineLevel="0" r="2374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collapsed="false" customFormat="false" customHeight="true" hidden="false" ht="13.8" outlineLevel="0" r="2375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collapsed="false" customFormat="false" customHeight="true" hidden="false" ht="13.8" outlineLevel="0" r="2376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collapsed="false" customFormat="false" customHeight="true" hidden="false" ht="13.8" outlineLevel="0" r="2377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collapsed="false" customFormat="false" customHeight="true" hidden="false" ht="13.8" outlineLevel="0" r="2378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collapsed="false" customFormat="false" customHeight="true" hidden="false" ht="13.8" outlineLevel="0" r="2379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collapsed="false" customFormat="false" customHeight="true" hidden="false" ht="13.8" outlineLevel="0" r="2380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collapsed="false" customFormat="false" customHeight="true" hidden="false" ht="13.8" outlineLevel="0" r="2381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collapsed="false" customFormat="false" customHeight="true" hidden="false" ht="13.8" outlineLevel="0" r="2382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collapsed="false" customFormat="false" customHeight="true" hidden="false" ht="13.8" outlineLevel="0" r="2383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collapsed="false" customFormat="false" customHeight="true" hidden="false" ht="13.8" outlineLevel="0" r="2384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collapsed="false" customFormat="false" customHeight="true" hidden="false" ht="13.8" outlineLevel="0" r="2385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collapsed="false" customFormat="false" customHeight="true" hidden="false" ht="13.8" outlineLevel="0" r="2386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collapsed="false" customFormat="false" customHeight="true" hidden="false" ht="13.8" outlineLevel="0" r="2387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collapsed="false" customFormat="false" customHeight="true" hidden="false" ht="13.8" outlineLevel="0" r="2388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collapsed="false" customFormat="false" customHeight="true" hidden="false" ht="13.8" outlineLevel="0" r="2389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collapsed="false" customFormat="false" customHeight="true" hidden="false" ht="13.8" outlineLevel="0" r="2390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collapsed="false" customFormat="false" customHeight="true" hidden="false" ht="13.8" outlineLevel="0" r="2391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collapsed="false" customFormat="false" customHeight="true" hidden="false" ht="13.8" outlineLevel="0" r="2392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collapsed="false" customFormat="false" customHeight="true" hidden="false" ht="13.8" outlineLevel="0" r="2393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collapsed="false" customFormat="false" customHeight="true" hidden="false" ht="13.8" outlineLevel="0" r="2394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collapsed="false" customFormat="false" customHeight="true" hidden="false" ht="13.8" outlineLevel="0" r="2395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collapsed="false" customFormat="false" customHeight="true" hidden="false" ht="13.8" outlineLevel="0" r="2396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collapsed="false" customFormat="false" customHeight="true" hidden="false" ht="13.8" outlineLevel="0" r="2397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collapsed="false" customFormat="false" customHeight="true" hidden="false" ht="13.8" outlineLevel="0" r="2398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collapsed="false" customFormat="false" customHeight="true" hidden="false" ht="13.8" outlineLevel="0" r="2399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collapsed="false" customFormat="false" customHeight="true" hidden="false" ht="13.8" outlineLevel="0" r="2400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collapsed="false" customFormat="false" customHeight="true" hidden="false" ht="13.8" outlineLevel="0" r="2401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collapsed="false" customFormat="false" customHeight="true" hidden="false" ht="13.8" outlineLevel="0" r="2402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collapsed="false" customFormat="false" customHeight="true" hidden="false" ht="13.8" outlineLevel="0" r="2403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collapsed="false" customFormat="false" customHeight="true" hidden="false" ht="13.8" outlineLevel="0" r="2404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collapsed="false" customFormat="false" customHeight="true" hidden="false" ht="13.8" outlineLevel="0" r="2405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collapsed="false" customFormat="false" customHeight="true" hidden="false" ht="13.8" outlineLevel="0" r="2406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collapsed="false" customFormat="false" customHeight="true" hidden="false" ht="13.8" outlineLevel="0" r="2407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collapsed="false" customFormat="false" customHeight="true" hidden="false" ht="13.8" outlineLevel="0" r="2408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collapsed="false" customFormat="false" customHeight="true" hidden="false" ht="13.8" outlineLevel="0" r="2409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collapsed="false" customFormat="false" customHeight="true" hidden="false" ht="13.8" outlineLevel="0" r="2410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collapsed="false" customFormat="false" customHeight="true" hidden="false" ht="13.8" outlineLevel="0" r="2411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collapsed="false" customFormat="false" customHeight="true" hidden="false" ht="13.8" outlineLevel="0" r="2412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collapsed="false" customFormat="false" customHeight="true" hidden="false" ht="13.8" outlineLevel="0" r="2413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collapsed="false" customFormat="false" customHeight="true" hidden="false" ht="13.8" outlineLevel="0" r="2414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collapsed="false" customFormat="false" customHeight="true" hidden="false" ht="13.8" outlineLevel="0" r="2415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collapsed="false" customFormat="false" customHeight="true" hidden="false" ht="13.8" outlineLevel="0" r="2416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collapsed="false" customFormat="false" customHeight="true" hidden="false" ht="13.8" outlineLevel="0" r="2417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collapsed="false" customFormat="false" customHeight="true" hidden="false" ht="13.8" outlineLevel="0" r="2418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collapsed="false" customFormat="false" customHeight="true" hidden="false" ht="13.8" outlineLevel="0" r="2419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collapsed="false" customFormat="false" customHeight="true" hidden="false" ht="13.8" outlineLevel="0" r="2420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collapsed="false" customFormat="false" customHeight="true" hidden="false" ht="13.8" outlineLevel="0" r="2421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collapsed="false" customFormat="false" customHeight="true" hidden="false" ht="13.8" outlineLevel="0" r="2422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collapsed="false" customFormat="false" customHeight="true" hidden="false" ht="13.8" outlineLevel="0" r="2423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collapsed="false" customFormat="false" customHeight="true" hidden="false" ht="13.8" outlineLevel="0" r="2424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collapsed="false" customFormat="false" customHeight="true" hidden="false" ht="13.8" outlineLevel="0" r="2425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collapsed="false" customFormat="false" customHeight="true" hidden="false" ht="13.8" outlineLevel="0" r="2426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collapsed="false" customFormat="false" customHeight="true" hidden="false" ht="13.8" outlineLevel="0" r="2427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collapsed="false" customFormat="false" customHeight="true" hidden="false" ht="13.8" outlineLevel="0" r="2428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collapsed="false" customFormat="false" customHeight="true" hidden="false" ht="13.8" outlineLevel="0" r="2429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collapsed="false" customFormat="false" customHeight="true" hidden="false" ht="13.8" outlineLevel="0" r="2430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collapsed="false" customFormat="false" customHeight="true" hidden="false" ht="13.8" outlineLevel="0" r="2431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collapsed="false" customFormat="false" customHeight="true" hidden="false" ht="13.8" outlineLevel="0" r="2432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collapsed="false" customFormat="false" customHeight="true" hidden="false" ht="13.8" outlineLevel="0" r="2433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collapsed="false" customFormat="false" customHeight="true" hidden="false" ht="13.8" outlineLevel="0" r="2434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collapsed="false" customFormat="false" customHeight="true" hidden="false" ht="13.8" outlineLevel="0" r="2435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collapsed="false" customFormat="false" customHeight="true" hidden="false" ht="13.8" outlineLevel="0" r="2436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collapsed="false" customFormat="false" customHeight="true" hidden="false" ht="13.8" outlineLevel="0" r="2437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collapsed="false" customFormat="false" customHeight="true" hidden="false" ht="13.8" outlineLevel="0" r="2438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collapsed="false" customFormat="false" customHeight="true" hidden="false" ht="13.8" outlineLevel="0" r="2439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collapsed="false" customFormat="false" customHeight="true" hidden="false" ht="13.8" outlineLevel="0" r="2440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collapsed="false" customFormat="false" customHeight="true" hidden="false" ht="13.8" outlineLevel="0" r="2441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collapsed="false" customFormat="false" customHeight="true" hidden="false" ht="13.8" outlineLevel="0" r="2442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collapsed="false" customFormat="false" customHeight="true" hidden="false" ht="13.8" outlineLevel="0" r="2443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collapsed="false" customFormat="false" customHeight="true" hidden="false" ht="13.8" outlineLevel="0" r="2444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collapsed="false" customFormat="false" customHeight="true" hidden="false" ht="13.8" outlineLevel="0" r="2445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collapsed="false" customFormat="false" customHeight="true" hidden="false" ht="13.8" outlineLevel="0" r="2446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collapsed="false" customFormat="false" customHeight="true" hidden="false" ht="13.8" outlineLevel="0" r="2447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collapsed="false" customFormat="false" customHeight="true" hidden="false" ht="13.8" outlineLevel="0" r="2448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collapsed="false" customFormat="false" customHeight="true" hidden="false" ht="13.8" outlineLevel="0" r="2449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collapsed="false" customFormat="false" customHeight="true" hidden="false" ht="13.8" outlineLevel="0" r="2450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collapsed="false" customFormat="false" customHeight="true" hidden="false" ht="13.8" outlineLevel="0" r="2451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collapsed="false" customFormat="false" customHeight="true" hidden="false" ht="13.8" outlineLevel="0" r="2452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collapsed="false" customFormat="false" customHeight="true" hidden="false" ht="13.8" outlineLevel="0" r="2453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collapsed="false" customFormat="false" customHeight="true" hidden="false" ht="13.8" outlineLevel="0" r="2454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collapsed="false" customFormat="false" customHeight="true" hidden="false" ht="13.8" outlineLevel="0" r="2455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collapsed="false" customFormat="false" customHeight="true" hidden="false" ht="13.8" outlineLevel="0" r="2456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collapsed="false" customFormat="false" customHeight="true" hidden="false" ht="13.8" outlineLevel="0" r="2457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collapsed="false" customFormat="false" customHeight="true" hidden="false" ht="13.8" outlineLevel="0" r="2458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collapsed="false" customFormat="false" customHeight="true" hidden="false" ht="13.8" outlineLevel="0" r="2459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collapsed="false" customFormat="false" customHeight="true" hidden="false" ht="13.8" outlineLevel="0" r="2460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collapsed="false" customFormat="false" customHeight="true" hidden="false" ht="13.8" outlineLevel="0" r="2461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collapsed="false" customFormat="false" customHeight="true" hidden="false" ht="13.8" outlineLevel="0" r="2462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collapsed="false" customFormat="false" customHeight="true" hidden="false" ht="13.8" outlineLevel="0" r="2463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collapsed="false" customFormat="false" customHeight="true" hidden="false" ht="13.8" outlineLevel="0" r="2464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collapsed="false" customFormat="false" customHeight="true" hidden="false" ht="13.8" outlineLevel="0" r="2465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collapsed="false" customFormat="false" customHeight="true" hidden="false" ht="13.8" outlineLevel="0" r="2466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collapsed="false" customFormat="false" customHeight="true" hidden="false" ht="13.8" outlineLevel="0" r="2467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collapsed="false" customFormat="false" customHeight="true" hidden="false" ht="13.8" outlineLevel="0" r="2468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collapsed="false" customFormat="false" customHeight="true" hidden="false" ht="13.8" outlineLevel="0" r="2469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collapsed="false" customFormat="false" customHeight="true" hidden="false" ht="13.8" outlineLevel="0" r="2470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collapsed="false" customFormat="false" customHeight="true" hidden="false" ht="13.8" outlineLevel="0" r="2471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collapsed="false" customFormat="false" customHeight="true" hidden="false" ht="13.8" outlineLevel="0" r="2472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collapsed="false" customFormat="false" customHeight="true" hidden="false" ht="13.8" outlineLevel="0" r="2473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collapsed="false" customFormat="false" customHeight="true" hidden="false" ht="13.8" outlineLevel="0" r="2474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collapsed="false" customFormat="false" customHeight="true" hidden="false" ht="13.8" outlineLevel="0" r="2475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collapsed="false" customFormat="false" customHeight="true" hidden="false" ht="13.8" outlineLevel="0" r="2476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collapsed="false" customFormat="false" customHeight="true" hidden="false" ht="13.8" outlineLevel="0" r="2477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collapsed="false" customFormat="false" customHeight="true" hidden="false" ht="13.8" outlineLevel="0" r="2478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collapsed="false" customFormat="false" customHeight="true" hidden="false" ht="13.8" outlineLevel="0" r="2479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collapsed="false" customFormat="false" customHeight="true" hidden="false" ht="13.8" outlineLevel="0" r="2480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collapsed="false" customFormat="false" customHeight="true" hidden="false" ht="13.8" outlineLevel="0" r="2481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collapsed="false" customFormat="false" customHeight="true" hidden="false" ht="13.8" outlineLevel="0" r="2482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collapsed="false" customFormat="false" customHeight="true" hidden="false" ht="13.8" outlineLevel="0" r="2483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collapsed="false" customFormat="false" customHeight="true" hidden="false" ht="13.8" outlineLevel="0" r="2484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collapsed="false" customFormat="false" customHeight="true" hidden="false" ht="13.8" outlineLevel="0" r="2485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collapsed="false" customFormat="false" customHeight="true" hidden="false" ht="13.8" outlineLevel="0" r="2486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collapsed="false" customFormat="false" customHeight="true" hidden="false" ht="13.8" outlineLevel="0" r="2487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collapsed="false" customFormat="false" customHeight="true" hidden="false" ht="13.8" outlineLevel="0" r="2488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collapsed="false" customFormat="false" customHeight="true" hidden="false" ht="13.8" outlineLevel="0" r="2489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collapsed="false" customFormat="false" customHeight="true" hidden="false" ht="13.8" outlineLevel="0" r="2490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collapsed="false" customFormat="false" customHeight="true" hidden="false" ht="13.8" outlineLevel="0" r="2491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collapsed="false" customFormat="false" customHeight="true" hidden="false" ht="13.8" outlineLevel="0" r="2492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collapsed="false" customFormat="false" customHeight="true" hidden="false" ht="13.8" outlineLevel="0" r="2493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collapsed="false" customFormat="false" customHeight="true" hidden="false" ht="13.8" outlineLevel="0" r="2494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collapsed="false" customFormat="false" customHeight="true" hidden="false" ht="13.8" outlineLevel="0" r="2495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collapsed="false" customFormat="false" customHeight="true" hidden="false" ht="13.8" outlineLevel="0" r="2496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collapsed="false" customFormat="false" customHeight="true" hidden="false" ht="13.8" outlineLevel="0" r="2497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collapsed="false" customFormat="false" customHeight="true" hidden="false" ht="13.8" outlineLevel="0" r="2498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collapsed="false" customFormat="false" customHeight="true" hidden="false" ht="13.8" outlineLevel="0" r="2499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collapsed="false" customFormat="false" customHeight="true" hidden="false" ht="13.8" outlineLevel="0" r="2500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collapsed="false" customFormat="false" customHeight="true" hidden="false" ht="13.8" outlineLevel="0" r="2501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collapsed="false" customFormat="false" customHeight="true" hidden="false" ht="13.8" outlineLevel="0" r="2502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collapsed="false" customFormat="false" customHeight="true" hidden="false" ht="13.8" outlineLevel="0" r="2503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collapsed="false" customFormat="false" customHeight="true" hidden="false" ht="13.8" outlineLevel="0" r="2504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collapsed="false" customFormat="false" customHeight="true" hidden="false" ht="13.8" outlineLevel="0" r="2505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collapsed="false" customFormat="false" customHeight="true" hidden="false" ht="13.8" outlineLevel="0" r="2506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collapsed="false" customFormat="false" customHeight="true" hidden="false" ht="13.8" outlineLevel="0" r="2507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collapsed="false" customFormat="false" customHeight="true" hidden="false" ht="13.8" outlineLevel="0" r="2508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collapsed="false" customFormat="false" customHeight="true" hidden="false" ht="13.8" outlineLevel="0" r="2509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collapsed="false" customFormat="false" customHeight="true" hidden="false" ht="13.8" outlineLevel="0" r="2510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collapsed="false" customFormat="false" customHeight="true" hidden="false" ht="13.8" outlineLevel="0" r="2511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collapsed="false" customFormat="false" customHeight="true" hidden="false" ht="13.8" outlineLevel="0" r="2512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collapsed="false" customFormat="false" customHeight="true" hidden="false" ht="13.8" outlineLevel="0" r="2513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collapsed="false" customFormat="false" customHeight="true" hidden="false" ht="13.8" outlineLevel="0" r="2514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collapsed="false" customFormat="false" customHeight="true" hidden="false" ht="13.8" outlineLevel="0" r="2515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collapsed="false" customFormat="false" customHeight="true" hidden="false" ht="13.8" outlineLevel="0" r="2516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collapsed="false" customFormat="false" customHeight="true" hidden="false" ht="13.8" outlineLevel="0" r="2517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collapsed="false" customFormat="false" customHeight="true" hidden="false" ht="13.8" outlineLevel="0" r="2518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collapsed="false" customFormat="false" customHeight="true" hidden="false" ht="13.8" outlineLevel="0" r="2519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collapsed="false" customFormat="false" customHeight="true" hidden="false" ht="13.8" outlineLevel="0" r="2520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collapsed="false" customFormat="false" customHeight="true" hidden="false" ht="13.8" outlineLevel="0" r="2521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collapsed="false" customFormat="false" customHeight="true" hidden="false" ht="13.8" outlineLevel="0" r="2522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collapsed="false" customFormat="false" customHeight="true" hidden="false" ht="13.8" outlineLevel="0" r="2523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collapsed="false" customFormat="false" customHeight="true" hidden="false" ht="13.8" outlineLevel="0" r="2524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collapsed="false" customFormat="false" customHeight="true" hidden="false" ht="13.8" outlineLevel="0" r="2525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collapsed="false" customFormat="false" customHeight="true" hidden="false" ht="13.8" outlineLevel="0" r="2526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collapsed="false" customFormat="false" customHeight="true" hidden="false" ht="13.8" outlineLevel="0" r="2527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collapsed="false" customFormat="false" customHeight="true" hidden="false" ht="13.8" outlineLevel="0" r="2528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collapsed="false" customFormat="false" customHeight="true" hidden="false" ht="13.8" outlineLevel="0" r="2529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collapsed="false" customFormat="false" customHeight="true" hidden="false" ht="13.8" outlineLevel="0" r="2530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collapsed="false" customFormat="false" customHeight="true" hidden="false" ht="13.8" outlineLevel="0" r="2531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collapsed="false" customFormat="false" customHeight="true" hidden="false" ht="13.8" outlineLevel="0" r="2532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collapsed="false" customFormat="false" customHeight="true" hidden="false" ht="13.8" outlineLevel="0" r="2533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collapsed="false" customFormat="false" customHeight="true" hidden="false" ht="13.8" outlineLevel="0" r="2534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collapsed="false" customFormat="false" customHeight="true" hidden="false" ht="13.8" outlineLevel="0" r="2535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collapsed="false" customFormat="false" customHeight="true" hidden="false" ht="13.8" outlineLevel="0" r="2536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collapsed="false" customFormat="false" customHeight="true" hidden="false" ht="13.8" outlineLevel="0" r="2537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collapsed="false" customFormat="false" customHeight="true" hidden="false" ht="13.8" outlineLevel="0" r="2538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collapsed="false" customFormat="false" customHeight="true" hidden="false" ht="13.8" outlineLevel="0" r="2539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collapsed="false" customFormat="false" customHeight="true" hidden="false" ht="13.8" outlineLevel="0" r="2540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collapsed="false" customFormat="false" customHeight="true" hidden="false" ht="13.8" outlineLevel="0" r="2541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collapsed="false" customFormat="false" customHeight="true" hidden="false" ht="13.8" outlineLevel="0" r="2542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collapsed="false" customFormat="false" customHeight="true" hidden="false" ht="13.8" outlineLevel="0" r="2543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collapsed="false" customFormat="false" customHeight="true" hidden="false" ht="13.8" outlineLevel="0" r="2544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collapsed="false" customFormat="false" customHeight="true" hidden="false" ht="13.8" outlineLevel="0" r="2545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collapsed="false" customFormat="false" customHeight="true" hidden="false" ht="13.8" outlineLevel="0" r="2546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collapsed="false" customFormat="false" customHeight="true" hidden="false" ht="13.8" outlineLevel="0" r="2547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collapsed="false" customFormat="false" customHeight="true" hidden="false" ht="13.8" outlineLevel="0" r="2548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collapsed="false" customFormat="false" customHeight="true" hidden="false" ht="13.8" outlineLevel="0" r="2549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collapsed="false" customFormat="false" customHeight="true" hidden="false" ht="13.8" outlineLevel="0" r="2550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collapsed="false" customFormat="false" customHeight="true" hidden="false" ht="13.8" outlineLevel="0" r="2551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collapsed="false" customFormat="false" customHeight="true" hidden="false" ht="13.8" outlineLevel="0" r="2552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collapsed="false" customFormat="false" customHeight="true" hidden="false" ht="13.8" outlineLevel="0" r="2553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collapsed="false" customFormat="false" customHeight="true" hidden="false" ht="13.8" outlineLevel="0" r="2554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collapsed="false" customFormat="false" customHeight="true" hidden="false" ht="13.8" outlineLevel="0" r="2555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collapsed="false" customFormat="false" customHeight="true" hidden="false" ht="13.8" outlineLevel="0" r="2556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collapsed="false" customFormat="false" customHeight="true" hidden="false" ht="13.8" outlineLevel="0" r="2557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collapsed="false" customFormat="false" customHeight="true" hidden="false" ht="13.8" outlineLevel="0" r="2558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collapsed="false" customFormat="false" customHeight="true" hidden="false" ht="13.8" outlineLevel="0" r="2559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collapsed="false" customFormat="false" customHeight="true" hidden="false" ht="13.8" outlineLevel="0" r="2560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collapsed="false" customFormat="false" customHeight="true" hidden="false" ht="13.8" outlineLevel="0" r="2561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collapsed="false" customFormat="false" customHeight="true" hidden="false" ht="13.8" outlineLevel="0" r="2562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collapsed="false" customFormat="false" customHeight="true" hidden="false" ht="13.8" outlineLevel="0" r="2563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collapsed="false" customFormat="false" customHeight="true" hidden="false" ht="13.8" outlineLevel="0" r="2564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collapsed="false" customFormat="false" customHeight="true" hidden="false" ht="13.8" outlineLevel="0" r="2565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collapsed="false" customFormat="false" customHeight="true" hidden="false" ht="13.8" outlineLevel="0" r="2566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collapsed="false" customFormat="false" customHeight="true" hidden="false" ht="13.8" outlineLevel="0" r="2567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collapsed="false" customFormat="false" customHeight="true" hidden="false" ht="13.8" outlineLevel="0" r="2568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collapsed="false" customFormat="false" customHeight="true" hidden="false" ht="13.8" outlineLevel="0" r="2569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collapsed="false" customFormat="false" customHeight="true" hidden="false" ht="13.8" outlineLevel="0" r="2570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collapsed="false" customFormat="false" customHeight="true" hidden="false" ht="13.8" outlineLevel="0" r="2571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collapsed="false" customFormat="false" customHeight="true" hidden="false" ht="13.8" outlineLevel="0" r="2572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collapsed="false" customFormat="false" customHeight="true" hidden="false" ht="13.8" outlineLevel="0" r="2573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collapsed="false" customFormat="false" customHeight="true" hidden="false" ht="13.8" outlineLevel="0" r="2574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collapsed="false" customFormat="false" customHeight="true" hidden="false" ht="13.8" outlineLevel="0" r="2575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collapsed="false" customFormat="false" customHeight="true" hidden="false" ht="13.8" outlineLevel="0" r="2576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collapsed="false" customFormat="false" customHeight="true" hidden="false" ht="13.8" outlineLevel="0" r="2577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collapsed="false" customFormat="false" customHeight="true" hidden="false" ht="13.8" outlineLevel="0" r="2578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collapsed="false" customFormat="false" customHeight="true" hidden="false" ht="13.8" outlineLevel="0" r="2579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collapsed="false" customFormat="false" customHeight="true" hidden="false" ht="13.8" outlineLevel="0" r="2580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collapsed="false" customFormat="false" customHeight="true" hidden="false" ht="13.8" outlineLevel="0" r="2581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collapsed="false" customFormat="false" customHeight="true" hidden="false" ht="13.8" outlineLevel="0" r="2582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collapsed="false" customFormat="false" customHeight="true" hidden="false" ht="13.8" outlineLevel="0" r="2583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collapsed="false" customFormat="false" customHeight="true" hidden="false" ht="13.8" outlineLevel="0" r="2584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collapsed="false" customFormat="false" customHeight="true" hidden="false" ht="13.8" outlineLevel="0" r="2585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collapsed="false" customFormat="false" customHeight="true" hidden="false" ht="13.8" outlineLevel="0" r="2586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collapsed="false" customFormat="false" customHeight="true" hidden="false" ht="13.8" outlineLevel="0" r="2587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collapsed="false" customFormat="false" customHeight="true" hidden="false" ht="13.8" outlineLevel="0" r="2588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collapsed="false" customFormat="false" customHeight="true" hidden="false" ht="13.8" outlineLevel="0" r="2589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collapsed="false" customFormat="false" customHeight="true" hidden="false" ht="13.8" outlineLevel="0" r="2590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collapsed="false" customFormat="false" customHeight="true" hidden="false" ht="13.8" outlineLevel="0" r="2591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collapsed="false" customFormat="false" customHeight="true" hidden="false" ht="13.8" outlineLevel="0" r="2592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collapsed="false" customFormat="false" customHeight="true" hidden="false" ht="13.8" outlineLevel="0" r="2593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collapsed="false" customFormat="false" customHeight="true" hidden="false" ht="13.8" outlineLevel="0" r="2594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collapsed="false" customFormat="false" customHeight="true" hidden="false" ht="13.8" outlineLevel="0" r="2595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collapsed="false" customFormat="false" customHeight="true" hidden="false" ht="13.8" outlineLevel="0" r="2596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collapsed="false" customFormat="false" customHeight="true" hidden="false" ht="13.8" outlineLevel="0" r="2597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collapsed="false" customFormat="false" customHeight="true" hidden="false" ht="13.8" outlineLevel="0" r="2598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collapsed="false" customFormat="false" customHeight="true" hidden="false" ht="13.8" outlineLevel="0" r="2599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collapsed="false" customFormat="false" customHeight="true" hidden="false" ht="13.8" outlineLevel="0" r="2600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collapsed="false" customFormat="false" customHeight="true" hidden="false" ht="13.8" outlineLevel="0" r="2601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collapsed="false" customFormat="false" customHeight="true" hidden="false" ht="13.8" outlineLevel="0" r="2602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collapsed="false" customFormat="false" customHeight="true" hidden="false" ht="13.8" outlineLevel="0" r="2603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collapsed="false" customFormat="false" customHeight="true" hidden="false" ht="13.8" outlineLevel="0" r="2604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collapsed="false" customFormat="false" customHeight="true" hidden="false" ht="13.8" outlineLevel="0" r="2605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collapsed="false" customFormat="false" customHeight="true" hidden="false" ht="13.8" outlineLevel="0" r="2606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collapsed="false" customFormat="false" customHeight="true" hidden="false" ht="13.8" outlineLevel="0" r="2607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collapsed="false" customFormat="false" customHeight="true" hidden="false" ht="13.8" outlineLevel="0" r="2608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collapsed="false" customFormat="false" customHeight="true" hidden="false" ht="13.8" outlineLevel="0" r="2609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collapsed="false" customFormat="false" customHeight="true" hidden="false" ht="13.8" outlineLevel="0" r="2610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collapsed="false" customFormat="false" customHeight="true" hidden="false" ht="13.8" outlineLevel="0" r="2611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collapsed="false" customFormat="false" customHeight="true" hidden="false" ht="13.8" outlineLevel="0" r="2612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collapsed="false" customFormat="false" customHeight="true" hidden="false" ht="13.8" outlineLevel="0" r="2613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collapsed="false" customFormat="false" customHeight="true" hidden="false" ht="13.8" outlineLevel="0" r="2614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collapsed="false" customFormat="false" customHeight="true" hidden="false" ht="13.8" outlineLevel="0" r="2615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collapsed="false" customFormat="false" customHeight="true" hidden="false" ht="13.8" outlineLevel="0" r="2616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collapsed="false" customFormat="false" customHeight="true" hidden="false" ht="13.8" outlineLevel="0" r="2617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collapsed="false" customFormat="false" customHeight="true" hidden="false" ht="13.8" outlineLevel="0" r="2618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collapsed="false" customFormat="false" customHeight="true" hidden="false" ht="13.8" outlineLevel="0" r="2619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collapsed="false" customFormat="false" customHeight="true" hidden="false" ht="13.8" outlineLevel="0" r="2620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collapsed="false" customFormat="false" customHeight="true" hidden="false" ht="13.8" outlineLevel="0" r="2621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collapsed="false" customFormat="false" customHeight="true" hidden="false" ht="13.8" outlineLevel="0" r="2622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collapsed="false" customFormat="false" customHeight="true" hidden="false" ht="13.8" outlineLevel="0" r="2623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collapsed="false" customFormat="false" customHeight="true" hidden="false" ht="13.8" outlineLevel="0" r="2624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collapsed="false" customFormat="false" customHeight="true" hidden="false" ht="13.8" outlineLevel="0" r="2625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collapsed="false" customFormat="false" customHeight="true" hidden="false" ht="13.8" outlineLevel="0" r="2626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collapsed="false" customFormat="false" customHeight="true" hidden="false" ht="13.8" outlineLevel="0" r="2627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collapsed="false" customFormat="false" customHeight="true" hidden="false" ht="13.8" outlineLevel="0" r="2628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collapsed="false" customFormat="false" customHeight="true" hidden="false" ht="13.8" outlineLevel="0" r="2629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collapsed="false" customFormat="false" customHeight="true" hidden="false" ht="13.8" outlineLevel="0" r="2630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collapsed="false" customFormat="false" customHeight="true" hidden="false" ht="13.8" outlineLevel="0" r="2631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collapsed="false" customFormat="false" customHeight="true" hidden="false" ht="13.8" outlineLevel="0" r="2632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collapsed="false" customFormat="false" customHeight="true" hidden="false" ht="13.8" outlineLevel="0" r="2633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collapsed="false" customFormat="false" customHeight="true" hidden="false" ht="13.8" outlineLevel="0" r="2634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collapsed="false" customFormat="false" customHeight="true" hidden="false" ht="13.8" outlineLevel="0" r="2635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collapsed="false" customFormat="false" customHeight="true" hidden="false" ht="13.8" outlineLevel="0" r="2636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collapsed="false" customFormat="false" customHeight="true" hidden="false" ht="13.8" outlineLevel="0" r="2637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collapsed="false" customFormat="false" customHeight="true" hidden="false" ht="13.8" outlineLevel="0" r="2638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collapsed="false" customFormat="false" customHeight="true" hidden="false" ht="13.8" outlineLevel="0" r="2639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collapsed="false" customFormat="false" customHeight="true" hidden="false" ht="13.8" outlineLevel="0" r="2640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collapsed="false" customFormat="false" customHeight="true" hidden="false" ht="13.8" outlineLevel="0" r="2641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collapsed="false" customFormat="false" customHeight="true" hidden="false" ht="13.8" outlineLevel="0" r="2642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collapsed="false" customFormat="false" customHeight="true" hidden="false" ht="13.8" outlineLevel="0" r="2643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collapsed="false" customFormat="false" customHeight="true" hidden="false" ht="13.8" outlineLevel="0" r="2644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collapsed="false" customFormat="false" customHeight="true" hidden="false" ht="13.8" outlineLevel="0" r="2645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collapsed="false" customFormat="false" customHeight="true" hidden="false" ht="13.8" outlineLevel="0" r="2646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collapsed="false" customFormat="false" customHeight="true" hidden="false" ht="13.8" outlineLevel="0" r="2647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collapsed="false" customFormat="false" customHeight="true" hidden="false" ht="13.8" outlineLevel="0" r="2648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collapsed="false" customFormat="false" customHeight="true" hidden="false" ht="13.8" outlineLevel="0" r="2649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collapsed="false" customFormat="false" customHeight="true" hidden="false" ht="13.8" outlineLevel="0" r="2650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collapsed="false" customFormat="false" customHeight="true" hidden="false" ht="13.8" outlineLevel="0" r="2651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collapsed="false" customFormat="false" customHeight="true" hidden="false" ht="13.8" outlineLevel="0" r="2652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collapsed="false" customFormat="false" customHeight="true" hidden="false" ht="13.8" outlineLevel="0" r="2653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collapsed="false" customFormat="false" customHeight="true" hidden="false" ht="13.8" outlineLevel="0" r="2654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collapsed="false" customFormat="false" customHeight="true" hidden="false" ht="13.8" outlineLevel="0" r="2655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collapsed="false" customFormat="false" customHeight="true" hidden="false" ht="13.8" outlineLevel="0" r="2656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collapsed="false" customFormat="false" customHeight="true" hidden="false" ht="13.8" outlineLevel="0" r="2657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collapsed="false" customFormat="false" customHeight="true" hidden="false" ht="13.8" outlineLevel="0" r="2658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collapsed="false" customFormat="false" customHeight="true" hidden="false" ht="13.8" outlineLevel="0" r="2659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collapsed="false" customFormat="false" customHeight="true" hidden="false" ht="13.8" outlineLevel="0" r="2660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collapsed="false" customFormat="false" customHeight="true" hidden="false" ht="13.8" outlineLevel="0" r="2661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collapsed="false" customFormat="false" customHeight="true" hidden="false" ht="13.8" outlineLevel="0" r="2662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collapsed="false" customFormat="false" customHeight="true" hidden="false" ht="13.8" outlineLevel="0" r="2663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collapsed="false" customFormat="false" customHeight="true" hidden="false" ht="13.8" outlineLevel="0" r="2664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collapsed="false" customFormat="false" customHeight="true" hidden="false" ht="13.8" outlineLevel="0" r="2665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collapsed="false" customFormat="false" customHeight="true" hidden="false" ht="13.8" outlineLevel="0" r="2666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collapsed="false" customFormat="false" customHeight="true" hidden="false" ht="13.8" outlineLevel="0" r="2667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collapsed="false" customFormat="false" customHeight="true" hidden="false" ht="13.8" outlineLevel="0" r="2668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collapsed="false" customFormat="false" customHeight="true" hidden="false" ht="13.8" outlineLevel="0" r="2669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collapsed="false" customFormat="false" customHeight="true" hidden="false" ht="13.8" outlineLevel="0" r="2670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collapsed="false" customFormat="false" customHeight="true" hidden="false" ht="13.8" outlineLevel="0" r="2671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collapsed="false" customFormat="false" customHeight="true" hidden="false" ht="13.8" outlineLevel="0" r="2672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collapsed="false" customFormat="false" customHeight="true" hidden="false" ht="13.8" outlineLevel="0" r="2673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collapsed="false" customFormat="false" customHeight="true" hidden="false" ht="13.8" outlineLevel="0" r="2674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collapsed="false" customFormat="false" customHeight="true" hidden="false" ht="13.8" outlineLevel="0" r="2675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collapsed="false" customFormat="false" customHeight="true" hidden="false" ht="13.8" outlineLevel="0" r="2676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collapsed="false" customFormat="false" customHeight="true" hidden="false" ht="13.8" outlineLevel="0" r="2677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collapsed="false" customFormat="false" customHeight="true" hidden="false" ht="13.8" outlineLevel="0" r="2678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collapsed="false" customFormat="false" customHeight="true" hidden="false" ht="13.8" outlineLevel="0" r="2679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collapsed="false" customFormat="false" customHeight="true" hidden="false" ht="13.8" outlineLevel="0" r="2680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collapsed="false" customFormat="false" customHeight="true" hidden="false" ht="13.8" outlineLevel="0" r="2681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collapsed="false" customFormat="false" customHeight="true" hidden="false" ht="13.8" outlineLevel="0" r="2682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collapsed="false" customFormat="false" customHeight="true" hidden="false" ht="13.8" outlineLevel="0" r="2683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collapsed="false" customFormat="false" customHeight="true" hidden="false" ht="13.8" outlineLevel="0" r="2684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collapsed="false" customFormat="false" customHeight="true" hidden="false" ht="13.8" outlineLevel="0" r="2685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collapsed="false" customFormat="false" customHeight="true" hidden="false" ht="13.8" outlineLevel="0" r="2686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collapsed="false" customFormat="false" customHeight="true" hidden="false" ht="13.8" outlineLevel="0" r="2687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collapsed="false" customFormat="false" customHeight="true" hidden="false" ht="13.8" outlineLevel="0" r="2688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collapsed="false" customFormat="false" customHeight="true" hidden="false" ht="13.8" outlineLevel="0" r="2689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collapsed="false" customFormat="false" customHeight="true" hidden="false" ht="13.8" outlineLevel="0" r="2690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collapsed="false" customFormat="false" customHeight="true" hidden="false" ht="13.8" outlineLevel="0" r="2691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collapsed="false" customFormat="false" customHeight="true" hidden="false" ht="13.8" outlineLevel="0" r="2692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collapsed="false" customFormat="false" customHeight="true" hidden="false" ht="13.8" outlineLevel="0" r="2693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collapsed="false" customFormat="false" customHeight="true" hidden="false" ht="13.8" outlineLevel="0" r="2694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collapsed="false" customFormat="false" customHeight="true" hidden="false" ht="13.8" outlineLevel="0" r="2695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collapsed="false" customFormat="false" customHeight="true" hidden="false" ht="13.8" outlineLevel="0" r="2696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collapsed="false" customFormat="false" customHeight="true" hidden="false" ht="13.8" outlineLevel="0" r="2697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collapsed="false" customFormat="false" customHeight="true" hidden="false" ht="13.8" outlineLevel="0" r="2698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collapsed="false" customFormat="false" customHeight="true" hidden="false" ht="13.8" outlineLevel="0" r="2699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collapsed="false" customFormat="false" customHeight="true" hidden="false" ht="13.8" outlineLevel="0" r="2700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collapsed="false" customFormat="false" customHeight="true" hidden="false" ht="13.8" outlineLevel="0" r="2701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collapsed="false" customFormat="false" customHeight="true" hidden="false" ht="13.8" outlineLevel="0" r="2702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collapsed="false" customFormat="false" customHeight="true" hidden="false" ht="13.8" outlineLevel="0" r="2703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collapsed="false" customFormat="false" customHeight="true" hidden="false" ht="13.8" outlineLevel="0" r="2704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collapsed="false" customFormat="false" customHeight="true" hidden="false" ht="13.8" outlineLevel="0" r="2705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collapsed="false" customFormat="false" customHeight="true" hidden="false" ht="13.8" outlineLevel="0" r="2706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collapsed="false" customFormat="false" customHeight="true" hidden="false" ht="13.8" outlineLevel="0" r="2707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collapsed="false" customFormat="false" customHeight="true" hidden="false" ht="13.8" outlineLevel="0" r="2708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collapsed="false" customFormat="false" customHeight="true" hidden="false" ht="13.8" outlineLevel="0" r="2709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collapsed="false" customFormat="false" customHeight="true" hidden="false" ht="13.8" outlineLevel="0" r="2710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collapsed="false" customFormat="false" customHeight="true" hidden="false" ht="13.8" outlineLevel="0" r="2711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collapsed="false" customFormat="false" customHeight="true" hidden="false" ht="13.8" outlineLevel="0" r="2712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collapsed="false" customFormat="false" customHeight="true" hidden="false" ht="13.8" outlineLevel="0" r="2713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collapsed="false" customFormat="false" customHeight="true" hidden="false" ht="13.8" outlineLevel="0" r="2714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collapsed="false" customFormat="false" customHeight="true" hidden="false" ht="13.8" outlineLevel="0" r="2715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collapsed="false" customFormat="false" customHeight="true" hidden="false" ht="13.8" outlineLevel="0" r="2716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collapsed="false" customFormat="false" customHeight="true" hidden="false" ht="13.8" outlineLevel="0" r="2717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collapsed="false" customFormat="false" customHeight="true" hidden="false" ht="13.8" outlineLevel="0" r="2718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collapsed="false" customFormat="false" customHeight="true" hidden="false" ht="13.8" outlineLevel="0" r="2719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collapsed="false" customFormat="false" customHeight="true" hidden="false" ht="13.8" outlineLevel="0" r="2720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collapsed="false" customFormat="false" customHeight="true" hidden="false" ht="13.8" outlineLevel="0" r="2721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collapsed="false" customFormat="false" customHeight="true" hidden="false" ht="13.8" outlineLevel="0" r="2722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collapsed="false" customFormat="false" customHeight="true" hidden="false" ht="13.8" outlineLevel="0" r="2723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collapsed="false" customFormat="false" customHeight="true" hidden="false" ht="13.8" outlineLevel="0" r="2724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collapsed="false" customFormat="false" customHeight="true" hidden="false" ht="13.8" outlineLevel="0" r="2725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collapsed="false" customFormat="false" customHeight="true" hidden="false" ht="13.8" outlineLevel="0" r="2726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collapsed="false" customFormat="false" customHeight="true" hidden="false" ht="13.8" outlineLevel="0" r="2727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collapsed="false" customFormat="false" customHeight="true" hidden="false" ht="13.8" outlineLevel="0" r="2728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collapsed="false" customFormat="false" customHeight="true" hidden="false" ht="13.8" outlineLevel="0" r="2729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collapsed="false" customFormat="false" customHeight="true" hidden="false" ht="13.8" outlineLevel="0" r="2730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collapsed="false" customFormat="false" customHeight="true" hidden="false" ht="13.8" outlineLevel="0" r="2731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collapsed="false" customFormat="false" customHeight="true" hidden="false" ht="13.8" outlineLevel="0" r="2732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collapsed="false" customFormat="false" customHeight="true" hidden="false" ht="13.8" outlineLevel="0" r="2733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collapsed="false" customFormat="false" customHeight="true" hidden="false" ht="13.8" outlineLevel="0" r="2734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collapsed="false" customFormat="false" customHeight="true" hidden="false" ht="13.8" outlineLevel="0" r="2735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collapsed="false" customFormat="false" customHeight="true" hidden="false" ht="13.8" outlineLevel="0" r="2736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collapsed="false" customFormat="false" customHeight="true" hidden="false" ht="13.8" outlineLevel="0" r="2737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collapsed="false" customFormat="false" customHeight="true" hidden="false" ht="13.8" outlineLevel="0" r="2738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collapsed="false" customFormat="false" customHeight="true" hidden="false" ht="13.8" outlineLevel="0" r="2739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collapsed="false" customFormat="false" customHeight="true" hidden="false" ht="13.8" outlineLevel="0" r="2740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collapsed="false" customFormat="false" customHeight="true" hidden="false" ht="13.8" outlineLevel="0" r="2741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collapsed="false" customFormat="false" customHeight="true" hidden="false" ht="13.8" outlineLevel="0" r="2742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collapsed="false" customFormat="false" customHeight="true" hidden="false" ht="13.8" outlineLevel="0" r="2743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collapsed="false" customFormat="false" customHeight="true" hidden="false" ht="13.8" outlineLevel="0" r="2744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collapsed="false" customFormat="false" customHeight="true" hidden="false" ht="13.8" outlineLevel="0" r="2745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collapsed="false" customFormat="false" customHeight="true" hidden="false" ht="13.8" outlineLevel="0" r="2746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collapsed="false" customFormat="false" customHeight="true" hidden="false" ht="13.8" outlineLevel="0" r="2747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collapsed="false" customFormat="false" customHeight="true" hidden="false" ht="13.8" outlineLevel="0" r="2748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collapsed="false" customFormat="false" customHeight="true" hidden="false" ht="13.8" outlineLevel="0" r="2749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collapsed="false" customFormat="false" customHeight="true" hidden="false" ht="13.8" outlineLevel="0" r="2750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collapsed="false" customFormat="false" customHeight="true" hidden="false" ht="13.8" outlineLevel="0" r="2751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collapsed="false" customFormat="false" customHeight="true" hidden="false" ht="13.8" outlineLevel="0" r="2752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collapsed="false" customFormat="false" customHeight="true" hidden="false" ht="13.8" outlineLevel="0" r="2753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collapsed="false" customFormat="false" customHeight="true" hidden="false" ht="13.8" outlineLevel="0" r="2754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collapsed="false" customFormat="false" customHeight="true" hidden="false" ht="13.8" outlineLevel="0" r="2755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collapsed="false" customFormat="false" customHeight="true" hidden="false" ht="13.8" outlineLevel="0" r="2756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collapsed="false" customFormat="false" customHeight="true" hidden="false" ht="13.8" outlineLevel="0" r="2757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collapsed="false" customFormat="false" customHeight="true" hidden="false" ht="13.8" outlineLevel="0" r="2758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collapsed="false" customFormat="false" customHeight="true" hidden="false" ht="13.8" outlineLevel="0" r="2759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collapsed="false" customFormat="false" customHeight="true" hidden="false" ht="13.8" outlineLevel="0" r="2760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collapsed="false" customFormat="false" customHeight="true" hidden="false" ht="13.8" outlineLevel="0" r="2761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collapsed="false" customFormat="false" customHeight="true" hidden="false" ht="13.8" outlineLevel="0" r="2762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collapsed="false" customFormat="false" customHeight="true" hidden="false" ht="13.8" outlineLevel="0" r="2763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collapsed="false" customFormat="false" customHeight="true" hidden="false" ht="13.8" outlineLevel="0" r="2764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collapsed="false" customFormat="false" customHeight="true" hidden="false" ht="13.8" outlineLevel="0" r="2765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collapsed="false" customFormat="false" customHeight="true" hidden="false" ht="13.8" outlineLevel="0" r="2766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collapsed="false" customFormat="false" customHeight="true" hidden="false" ht="13.8" outlineLevel="0" r="2767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collapsed="false" customFormat="false" customHeight="true" hidden="false" ht="13.8" outlineLevel="0" r="2768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collapsed="false" customFormat="false" customHeight="true" hidden="false" ht="13.8" outlineLevel="0" r="2769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collapsed="false" customFormat="false" customHeight="true" hidden="false" ht="13.8" outlineLevel="0" r="2770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collapsed="false" customFormat="false" customHeight="true" hidden="false" ht="13.8" outlineLevel="0" r="2771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collapsed="false" customFormat="false" customHeight="true" hidden="false" ht="13.8" outlineLevel="0" r="2772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collapsed="false" customFormat="false" customHeight="true" hidden="false" ht="13.8" outlineLevel="0" r="2773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collapsed="false" customFormat="false" customHeight="true" hidden="false" ht="13.8" outlineLevel="0" r="2774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collapsed="false" customFormat="false" customHeight="true" hidden="false" ht="13.8" outlineLevel="0" r="2775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collapsed="false" customFormat="false" customHeight="true" hidden="false" ht="13.8" outlineLevel="0" r="2776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collapsed="false" customFormat="false" customHeight="true" hidden="false" ht="13.8" outlineLevel="0" r="2777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collapsed="false" customFormat="false" customHeight="true" hidden="false" ht="13.8" outlineLevel="0" r="2778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collapsed="false" customFormat="false" customHeight="true" hidden="false" ht="13.8" outlineLevel="0" r="2779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collapsed="false" customFormat="false" customHeight="true" hidden="false" ht="13.8" outlineLevel="0" r="2780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collapsed="false" customFormat="false" customHeight="true" hidden="false" ht="13.8" outlineLevel="0" r="2781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collapsed="false" customFormat="false" customHeight="true" hidden="false" ht="13.8" outlineLevel="0" r="2782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collapsed="false" customFormat="false" customHeight="true" hidden="false" ht="13.8" outlineLevel="0" r="2783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collapsed="false" customFormat="false" customHeight="true" hidden="false" ht="13.8" outlineLevel="0" r="2784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collapsed="false" customFormat="false" customHeight="true" hidden="false" ht="13.8" outlineLevel="0" r="2785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collapsed="false" customFormat="false" customHeight="true" hidden="false" ht="13.8" outlineLevel="0" r="2786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collapsed="false" customFormat="false" customHeight="true" hidden="false" ht="13.8" outlineLevel="0" r="2787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collapsed="false" customFormat="false" customHeight="true" hidden="false" ht="13.8" outlineLevel="0" r="2788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collapsed="false" customFormat="false" customHeight="true" hidden="false" ht="13.8" outlineLevel="0" r="2789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collapsed="false" customFormat="false" customHeight="true" hidden="false" ht="13.8" outlineLevel="0" r="2790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collapsed="false" customFormat="false" customHeight="true" hidden="false" ht="13.8" outlineLevel="0" r="2791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collapsed="false" customFormat="false" customHeight="true" hidden="false" ht="13.8" outlineLevel="0" r="2792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collapsed="false" customFormat="false" customHeight="true" hidden="false" ht="13.8" outlineLevel="0" r="2793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collapsed="false" customFormat="false" customHeight="true" hidden="false" ht="13.8" outlineLevel="0" r="2794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collapsed="false" customFormat="false" customHeight="true" hidden="false" ht="13.8" outlineLevel="0" r="2795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collapsed="false" customFormat="false" customHeight="true" hidden="false" ht="13.8" outlineLevel="0" r="2796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collapsed="false" customFormat="false" customHeight="true" hidden="false" ht="13.8" outlineLevel="0" r="2797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collapsed="false" customFormat="false" customHeight="true" hidden="false" ht="13.8" outlineLevel="0" r="2798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collapsed="false" customFormat="false" customHeight="true" hidden="false" ht="13.8" outlineLevel="0" r="2799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collapsed="false" customFormat="false" customHeight="true" hidden="false" ht="13.8" outlineLevel="0" r="2800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collapsed="false" customFormat="false" customHeight="true" hidden="false" ht="13.8" outlineLevel="0" r="2801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collapsed="false" customFormat="false" customHeight="true" hidden="false" ht="13.8" outlineLevel="0" r="2802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collapsed="false" customFormat="false" customHeight="true" hidden="false" ht="13.8" outlineLevel="0" r="2803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collapsed="false" customFormat="false" customHeight="true" hidden="false" ht="13.8" outlineLevel="0" r="2804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collapsed="false" customFormat="false" customHeight="true" hidden="false" ht="13.8" outlineLevel="0" r="2805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collapsed="false" customFormat="false" customHeight="true" hidden="false" ht="13.8" outlineLevel="0" r="2806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collapsed="false" customFormat="false" customHeight="true" hidden="false" ht="13.8" outlineLevel="0" r="2807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collapsed="false" customFormat="false" customHeight="true" hidden="false" ht="13.8" outlineLevel="0" r="2808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collapsed="false" customFormat="false" customHeight="true" hidden="false" ht="13.8" outlineLevel="0" r="2809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collapsed="false" customFormat="false" customHeight="true" hidden="false" ht="13.8" outlineLevel="0" r="2810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collapsed="false" customFormat="false" customHeight="true" hidden="false" ht="13.8" outlineLevel="0" r="2811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collapsed="false" customFormat="false" customHeight="true" hidden="false" ht="13.8" outlineLevel="0" r="2812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collapsed="false" customFormat="false" customHeight="true" hidden="false" ht="13.8" outlineLevel="0" r="2813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collapsed="false" customFormat="false" customHeight="true" hidden="false" ht="13.8" outlineLevel="0" r="2814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collapsed="false" customFormat="false" customHeight="true" hidden="false" ht="13.8" outlineLevel="0" r="2815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collapsed="false" customFormat="false" customHeight="true" hidden="false" ht="13.8" outlineLevel="0" r="2816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collapsed="false" customFormat="false" customHeight="true" hidden="false" ht="13.8" outlineLevel="0" r="2817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collapsed="false" customFormat="false" customHeight="true" hidden="false" ht="13.8" outlineLevel="0" r="2818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collapsed="false" customFormat="false" customHeight="true" hidden="false" ht="13.8" outlineLevel="0" r="2819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collapsed="false" customFormat="false" customHeight="true" hidden="false" ht="13.8" outlineLevel="0" r="2820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collapsed="false" customFormat="false" customHeight="true" hidden="false" ht="13.8" outlineLevel="0" r="2821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collapsed="false" customFormat="false" customHeight="true" hidden="false" ht="13.8" outlineLevel="0" r="2822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collapsed="false" customFormat="false" customHeight="true" hidden="false" ht="13.8" outlineLevel="0" r="2823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collapsed="false" customFormat="false" customHeight="true" hidden="false" ht="13.8" outlineLevel="0" r="2824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collapsed="false" customFormat="false" customHeight="true" hidden="false" ht="13.8" outlineLevel="0" r="2825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collapsed="false" customFormat="false" customHeight="true" hidden="false" ht="13.8" outlineLevel="0" r="2826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collapsed="false" customFormat="false" customHeight="true" hidden="false" ht="13.8" outlineLevel="0" r="2827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collapsed="false" customFormat="false" customHeight="true" hidden="false" ht="13.8" outlineLevel="0" r="2828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collapsed="false" customFormat="false" customHeight="true" hidden="false" ht="13.8" outlineLevel="0" r="2829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collapsed="false" customFormat="false" customHeight="true" hidden="false" ht="13.8" outlineLevel="0" r="2830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collapsed="false" customFormat="false" customHeight="true" hidden="false" ht="13.8" outlineLevel="0" r="2831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collapsed="false" customFormat="false" customHeight="true" hidden="false" ht="13.8" outlineLevel="0" r="2832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collapsed="false" customFormat="false" customHeight="true" hidden="false" ht="13.8" outlineLevel="0" r="2833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collapsed="false" customFormat="false" customHeight="true" hidden="false" ht="13.8" outlineLevel="0" r="2834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collapsed="false" customFormat="false" customHeight="true" hidden="false" ht="13.8" outlineLevel="0" r="2835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collapsed="false" customFormat="false" customHeight="true" hidden="false" ht="13.8" outlineLevel="0" r="2836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collapsed="false" customFormat="false" customHeight="true" hidden="false" ht="13.8" outlineLevel="0" r="2837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collapsed="false" customFormat="false" customHeight="true" hidden="false" ht="13.8" outlineLevel="0" r="2838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collapsed="false" customFormat="false" customHeight="true" hidden="false" ht="13.8" outlineLevel="0" r="2839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collapsed="false" customFormat="false" customHeight="true" hidden="false" ht="13.8" outlineLevel="0" r="2840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collapsed="false" customFormat="false" customHeight="true" hidden="false" ht="13.8" outlineLevel="0" r="2841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collapsed="false" customFormat="false" customHeight="true" hidden="false" ht="13.8" outlineLevel="0" r="2842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collapsed="false" customFormat="false" customHeight="true" hidden="false" ht="13.8" outlineLevel="0" r="2843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collapsed="false" customFormat="false" customHeight="true" hidden="false" ht="13.8" outlineLevel="0" r="2844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collapsed="false" customFormat="false" customHeight="true" hidden="false" ht="13.8" outlineLevel="0" r="2845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collapsed="false" customFormat="false" customHeight="true" hidden="false" ht="13.8" outlineLevel="0" r="2846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collapsed="false" customFormat="false" customHeight="true" hidden="false" ht="13.8" outlineLevel="0" r="2847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collapsed="false" customFormat="false" customHeight="true" hidden="false" ht="13.8" outlineLevel="0" r="2848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collapsed="false" customFormat="false" customHeight="true" hidden="false" ht="13.8" outlineLevel="0" r="2849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collapsed="false" customFormat="false" customHeight="true" hidden="false" ht="13.8" outlineLevel="0" r="2850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collapsed="false" customFormat="false" customHeight="true" hidden="false" ht="13.8" outlineLevel="0" r="2851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collapsed="false" customFormat="false" customHeight="true" hidden="false" ht="13.8" outlineLevel="0" r="2852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collapsed="false" customFormat="false" customHeight="true" hidden="false" ht="13.8" outlineLevel="0" r="2853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collapsed="false" customFormat="false" customHeight="true" hidden="false" ht="13.8" outlineLevel="0" r="2854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collapsed="false" customFormat="false" customHeight="true" hidden="false" ht="13.8" outlineLevel="0" r="2855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collapsed="false" customFormat="false" customHeight="true" hidden="false" ht="13.8" outlineLevel="0" r="2856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collapsed="false" customFormat="false" customHeight="true" hidden="false" ht="13.8" outlineLevel="0" r="2857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collapsed="false" customFormat="false" customHeight="true" hidden="false" ht="13.8" outlineLevel="0" r="2858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collapsed="false" customFormat="false" customHeight="true" hidden="false" ht="13.8" outlineLevel="0" r="2859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collapsed="false" customFormat="false" customHeight="true" hidden="false" ht="13.8" outlineLevel="0" r="2860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collapsed="false" customFormat="false" customHeight="true" hidden="false" ht="13.8" outlineLevel="0" r="2861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collapsed="false" customFormat="false" customHeight="true" hidden="false" ht="13.8" outlineLevel="0" r="2862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collapsed="false" customFormat="false" customHeight="true" hidden="false" ht="13.8" outlineLevel="0" r="2863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collapsed="false" customFormat="false" customHeight="true" hidden="false" ht="13.8" outlineLevel="0" r="2864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collapsed="false" customFormat="false" customHeight="true" hidden="false" ht="13.8" outlineLevel="0" r="2865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collapsed="false" customFormat="false" customHeight="true" hidden="false" ht="13.8" outlineLevel="0" r="2866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collapsed="false" customFormat="false" customHeight="true" hidden="false" ht="13.8" outlineLevel="0" r="2867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collapsed="false" customFormat="false" customHeight="true" hidden="false" ht="13.8" outlineLevel="0" r="2868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collapsed="false" customFormat="false" customHeight="true" hidden="false" ht="13.8" outlineLevel="0" r="2869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collapsed="false" customFormat="false" customHeight="true" hidden="false" ht="13.8" outlineLevel="0" r="2870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collapsed="false" customFormat="false" customHeight="true" hidden="false" ht="13.8" outlineLevel="0" r="2871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collapsed="false" customFormat="false" customHeight="true" hidden="false" ht="13.8" outlineLevel="0" r="2872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collapsed="false" customFormat="false" customHeight="true" hidden="false" ht="13.8" outlineLevel="0" r="2873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collapsed="false" customFormat="false" customHeight="true" hidden="false" ht="13.8" outlineLevel="0" r="2874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collapsed="false" customFormat="false" customHeight="true" hidden="false" ht="13.8" outlineLevel="0" r="2875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collapsed="false" customFormat="false" customHeight="true" hidden="false" ht="13.8" outlineLevel="0" r="2876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collapsed="false" customFormat="false" customHeight="true" hidden="false" ht="13.8" outlineLevel="0" r="2877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collapsed="false" customFormat="false" customHeight="true" hidden="false" ht="13.8" outlineLevel="0" r="2878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collapsed="false" customFormat="false" customHeight="true" hidden="false" ht="13.8" outlineLevel="0" r="2879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collapsed="false" customFormat="false" customHeight="true" hidden="false" ht="13.8" outlineLevel="0" r="2880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collapsed="false" customFormat="false" customHeight="true" hidden="false" ht="13.8" outlineLevel="0" r="2881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collapsed="false" customFormat="false" customHeight="true" hidden="false" ht="13.8" outlineLevel="0" r="2882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collapsed="false" customFormat="false" customHeight="true" hidden="false" ht="13.8" outlineLevel="0" r="2883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collapsed="false" customFormat="false" customHeight="true" hidden="false" ht="13.8" outlineLevel="0" r="2884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collapsed="false" customFormat="false" customHeight="true" hidden="false" ht="13.8" outlineLevel="0" r="2885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collapsed="false" customFormat="false" customHeight="true" hidden="false" ht="13.8" outlineLevel="0" r="2886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collapsed="false" customFormat="false" customHeight="true" hidden="false" ht="13.8" outlineLevel="0" r="2887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collapsed="false" customFormat="false" customHeight="true" hidden="false" ht="13.8" outlineLevel="0" r="2888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collapsed="false" customFormat="false" customHeight="true" hidden="false" ht="13.8" outlineLevel="0" r="2889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collapsed="false" customFormat="false" customHeight="true" hidden="false" ht="13.8" outlineLevel="0" r="2890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collapsed="false" customFormat="false" customHeight="true" hidden="false" ht="13.8" outlineLevel="0" r="2891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collapsed="false" customFormat="false" customHeight="true" hidden="false" ht="13.8" outlineLevel="0" r="2892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collapsed="false" customFormat="false" customHeight="true" hidden="false" ht="13.8" outlineLevel="0" r="2893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collapsed="false" customFormat="false" customHeight="true" hidden="false" ht="13.8" outlineLevel="0" r="2894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collapsed="false" customFormat="false" customHeight="true" hidden="false" ht="13.8" outlineLevel="0" r="2895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collapsed="false" customFormat="false" customHeight="true" hidden="false" ht="13.8" outlineLevel="0" r="2896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collapsed="false" customFormat="false" customHeight="true" hidden="false" ht="13.8" outlineLevel="0" r="2897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collapsed="false" customFormat="false" customHeight="true" hidden="false" ht="13.8" outlineLevel="0" r="2898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collapsed="false" customFormat="false" customHeight="true" hidden="false" ht="13.8" outlineLevel="0" r="2899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collapsed="false" customFormat="false" customHeight="true" hidden="false" ht="13.8" outlineLevel="0" r="2900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collapsed="false" customFormat="false" customHeight="true" hidden="false" ht="13.8" outlineLevel="0" r="2901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collapsed="false" customFormat="false" customHeight="true" hidden="false" ht="13.8" outlineLevel="0" r="2902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collapsed="false" customFormat="false" customHeight="true" hidden="false" ht="13.8" outlineLevel="0" r="2903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collapsed="false" customFormat="false" customHeight="true" hidden="false" ht="13.8" outlineLevel="0" r="2904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collapsed="false" customFormat="false" customHeight="true" hidden="false" ht="13.8" outlineLevel="0" r="2905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collapsed="false" customFormat="false" customHeight="true" hidden="false" ht="13.8" outlineLevel="0" r="2906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collapsed="false" customFormat="false" customHeight="true" hidden="false" ht="13.8" outlineLevel="0" r="2907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collapsed="false" customFormat="false" customHeight="true" hidden="false" ht="13.8" outlineLevel="0" r="2908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collapsed="false" customFormat="false" customHeight="true" hidden="false" ht="13.8" outlineLevel="0" r="2909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collapsed="false" customFormat="false" customHeight="true" hidden="false" ht="13.8" outlineLevel="0" r="2910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collapsed="false" customFormat="false" customHeight="true" hidden="false" ht="13.8" outlineLevel="0" r="2911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collapsed="false" customFormat="false" customHeight="true" hidden="false" ht="13.8" outlineLevel="0" r="2912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collapsed="false" customFormat="false" customHeight="true" hidden="false" ht="13.8" outlineLevel="0" r="2913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collapsed="false" customFormat="false" customHeight="true" hidden="false" ht="13.8" outlineLevel="0" r="2914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collapsed="false" customFormat="false" customHeight="true" hidden="false" ht="13.8" outlineLevel="0" r="2915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collapsed="false" customFormat="false" customHeight="true" hidden="false" ht="13.8" outlineLevel="0" r="2916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collapsed="false" customFormat="false" customHeight="true" hidden="false" ht="13.8" outlineLevel="0" r="2917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collapsed="false" customFormat="false" customHeight="true" hidden="false" ht="13.8" outlineLevel="0" r="2918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collapsed="false" customFormat="false" customHeight="true" hidden="false" ht="13.8" outlineLevel="0" r="2919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collapsed="false" customFormat="false" customHeight="true" hidden="false" ht="13.8" outlineLevel="0" r="2920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collapsed="false" customFormat="false" customHeight="true" hidden="false" ht="13.8" outlineLevel="0" r="2921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collapsed="false" customFormat="false" customHeight="true" hidden="false" ht="13.8" outlineLevel="0" r="2922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collapsed="false" customFormat="false" customHeight="true" hidden="false" ht="13.8" outlineLevel="0" r="2923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collapsed="false" customFormat="false" customHeight="true" hidden="false" ht="13.8" outlineLevel="0" r="2924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collapsed="false" customFormat="false" customHeight="true" hidden="false" ht="13.8" outlineLevel="0" r="2925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collapsed="false" customFormat="false" customHeight="true" hidden="false" ht="13.8" outlineLevel="0" r="2926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collapsed="false" customFormat="false" customHeight="true" hidden="false" ht="13.8" outlineLevel="0" r="2927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collapsed="false" customFormat="false" customHeight="true" hidden="false" ht="13.8" outlineLevel="0" r="2928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collapsed="false" customFormat="false" customHeight="true" hidden="false" ht="13.8" outlineLevel="0" r="2929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collapsed="false" customFormat="false" customHeight="true" hidden="false" ht="13.8" outlineLevel="0" r="2930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collapsed="false" customFormat="false" customHeight="true" hidden="false" ht="13.8" outlineLevel="0" r="2931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collapsed="false" customFormat="false" customHeight="true" hidden="false" ht="13.8" outlineLevel="0" r="2932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collapsed="false" customFormat="false" customHeight="true" hidden="false" ht="13.8" outlineLevel="0" r="2933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collapsed="false" customFormat="false" customHeight="true" hidden="false" ht="13.8" outlineLevel="0" r="2934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collapsed="false" customFormat="false" customHeight="true" hidden="false" ht="13.8" outlineLevel="0" r="2935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collapsed="false" customFormat="false" customHeight="true" hidden="false" ht="13.8" outlineLevel="0" r="2936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collapsed="false" customFormat="false" customHeight="true" hidden="false" ht="13.8" outlineLevel="0" r="2937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collapsed="false" customFormat="false" customHeight="true" hidden="false" ht="13.8" outlineLevel="0" r="2938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collapsed="false" customFormat="false" customHeight="true" hidden="false" ht="13.8" outlineLevel="0" r="2939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collapsed="false" customFormat="false" customHeight="true" hidden="false" ht="13.8" outlineLevel="0" r="2940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collapsed="false" customFormat="false" customHeight="true" hidden="false" ht="13.8" outlineLevel="0" r="2941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collapsed="false" customFormat="false" customHeight="true" hidden="false" ht="13.8" outlineLevel="0" r="2942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collapsed="false" customFormat="false" customHeight="true" hidden="false" ht="13.8" outlineLevel="0" r="2943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collapsed="false" customFormat="false" customHeight="true" hidden="false" ht="13.8" outlineLevel="0" r="2944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collapsed="false" customFormat="false" customHeight="true" hidden="false" ht="13.8" outlineLevel="0" r="2945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collapsed="false" customFormat="false" customHeight="true" hidden="false" ht="13.8" outlineLevel="0" r="2946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collapsed="false" customFormat="false" customHeight="true" hidden="false" ht="13.8" outlineLevel="0" r="2947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collapsed="false" customFormat="false" customHeight="true" hidden="false" ht="13.8" outlineLevel="0" r="2948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collapsed="false" customFormat="false" customHeight="true" hidden="false" ht="13.8" outlineLevel="0" r="2949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collapsed="false" customFormat="false" customHeight="true" hidden="false" ht="13.8" outlineLevel="0" r="2950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collapsed="false" customFormat="false" customHeight="true" hidden="false" ht="13.8" outlineLevel="0" r="2951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collapsed="false" customFormat="false" customHeight="true" hidden="false" ht="13.8" outlineLevel="0" r="2952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collapsed="false" customFormat="false" customHeight="true" hidden="false" ht="13.8" outlineLevel="0" r="2953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collapsed="false" customFormat="false" customHeight="true" hidden="false" ht="13.8" outlineLevel="0" r="2954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collapsed="false" customFormat="false" customHeight="true" hidden="false" ht="13.8" outlineLevel="0" r="2955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collapsed="false" customFormat="false" customHeight="true" hidden="false" ht="13.8" outlineLevel="0" r="2956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collapsed="false" customFormat="false" customHeight="true" hidden="false" ht="13.8" outlineLevel="0" r="2957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collapsed="false" customFormat="false" customHeight="true" hidden="false" ht="13.8" outlineLevel="0" r="2958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collapsed="false" customFormat="false" customHeight="true" hidden="false" ht="13.8" outlineLevel="0" r="2959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collapsed="false" customFormat="false" customHeight="true" hidden="false" ht="13.8" outlineLevel="0" r="2960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collapsed="false" customFormat="false" customHeight="true" hidden="false" ht="13.8" outlineLevel="0" r="2961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collapsed="false" customFormat="false" customHeight="true" hidden="false" ht="13.8" outlineLevel="0" r="2962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collapsed="false" customFormat="false" customHeight="true" hidden="false" ht="13.8" outlineLevel="0" r="2963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collapsed="false" customFormat="false" customHeight="true" hidden="false" ht="13.8" outlineLevel="0" r="2964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collapsed="false" customFormat="false" customHeight="true" hidden="false" ht="13.8" outlineLevel="0" r="2965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collapsed="false" customFormat="false" customHeight="true" hidden="false" ht="13.8" outlineLevel="0" r="2966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collapsed="false" customFormat="false" customHeight="true" hidden="false" ht="13.8" outlineLevel="0" r="2967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collapsed="false" customFormat="false" customHeight="true" hidden="false" ht="13.8" outlineLevel="0" r="2968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collapsed="false" customFormat="false" customHeight="true" hidden="false" ht="13.8" outlineLevel="0" r="2969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collapsed="false" customFormat="false" customHeight="true" hidden="false" ht="13.8" outlineLevel="0" r="2970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collapsed="false" customFormat="false" customHeight="true" hidden="false" ht="13.8" outlineLevel="0" r="2971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collapsed="false" customFormat="false" customHeight="true" hidden="false" ht="13.8" outlineLevel="0" r="2972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collapsed="false" customFormat="false" customHeight="true" hidden="false" ht="13.8" outlineLevel="0" r="2973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collapsed="false" customFormat="false" customHeight="true" hidden="false" ht="13.8" outlineLevel="0" r="2974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collapsed="false" customFormat="false" customHeight="true" hidden="false" ht="13.8" outlineLevel="0" r="2975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collapsed="false" customFormat="false" customHeight="true" hidden="false" ht="13.8" outlineLevel="0" r="2976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collapsed="false" customFormat="false" customHeight="true" hidden="false" ht="13.8" outlineLevel="0" r="2977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collapsed="false" customFormat="false" customHeight="true" hidden="false" ht="13.8" outlineLevel="0" r="2978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collapsed="false" customFormat="false" customHeight="true" hidden="false" ht="13.8" outlineLevel="0" r="2979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collapsed="false" customFormat="false" customHeight="true" hidden="false" ht="13.8" outlineLevel="0" r="2980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collapsed="false" customFormat="false" customHeight="true" hidden="false" ht="13.8" outlineLevel="0" r="2981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collapsed="false" customFormat="false" customHeight="true" hidden="false" ht="13.8" outlineLevel="0" r="2982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collapsed="false" customFormat="false" customHeight="true" hidden="false" ht="13.8" outlineLevel="0" r="2983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collapsed="false" customFormat="false" customHeight="true" hidden="false" ht="13.8" outlineLevel="0" r="2984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collapsed="false" customFormat="false" customHeight="true" hidden="false" ht="13.8" outlineLevel="0" r="2985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collapsed="false" customFormat="false" customHeight="true" hidden="false" ht="13.8" outlineLevel="0" r="2986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collapsed="false" customFormat="false" customHeight="true" hidden="false" ht="13.8" outlineLevel="0" r="2987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collapsed="false" customFormat="false" customHeight="true" hidden="false" ht="13.8" outlineLevel="0" r="2988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collapsed="false" customFormat="false" customHeight="true" hidden="false" ht="13.8" outlineLevel="0" r="2989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collapsed="false" customFormat="false" customHeight="true" hidden="false" ht="13.8" outlineLevel="0" r="2990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collapsed="false" customFormat="false" customHeight="true" hidden="false" ht="13.8" outlineLevel="0" r="2991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collapsed="false" customFormat="false" customHeight="true" hidden="false" ht="13.8" outlineLevel="0" r="2992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collapsed="false" customFormat="false" customHeight="true" hidden="false" ht="13.8" outlineLevel="0" r="2993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collapsed="false" customFormat="false" customHeight="true" hidden="false" ht="13.8" outlineLevel="0" r="2994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collapsed="false" customFormat="false" customHeight="true" hidden="false" ht="13.8" outlineLevel="0" r="2995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collapsed="false" customFormat="false" customHeight="true" hidden="false" ht="13.8" outlineLevel="0" r="2996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collapsed="false" customFormat="false" customHeight="true" hidden="false" ht="13.8" outlineLevel="0" r="2997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collapsed="false" customFormat="false" customHeight="true" hidden="false" ht="13.8" outlineLevel="0" r="2998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collapsed="false" customFormat="false" customHeight="true" hidden="false" ht="13.8" outlineLevel="0" r="2999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collapsed="false" customFormat="false" customHeight="true" hidden="false" ht="13.8" outlineLevel="0" r="3000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collapsed="false" customFormat="false" customHeight="true" hidden="false" ht="13.8" outlineLevel="0" r="3001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collapsed="false" customFormat="false" customHeight="true" hidden="false" ht="13.8" outlineLevel="0" r="3002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collapsed="false" customFormat="false" customHeight="true" hidden="false" ht="13.8" outlineLevel="0" r="3003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collapsed="false" customFormat="false" customHeight="true" hidden="false" ht="13.8" outlineLevel="0" r="3004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collapsed="false" customFormat="false" customHeight="true" hidden="false" ht="13.8" outlineLevel="0" r="3005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collapsed="false" customFormat="false" customHeight="true" hidden="false" ht="13.8" outlineLevel="0" r="3006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collapsed="false" customFormat="false" customHeight="true" hidden="false" ht="13.8" outlineLevel="0" r="3007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collapsed="false" customFormat="false" customHeight="true" hidden="false" ht="13.8" outlineLevel="0" r="3008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collapsed="false" customFormat="false" customHeight="true" hidden="false" ht="13.8" outlineLevel="0" r="3009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collapsed="false" customFormat="false" customHeight="true" hidden="false" ht="13.8" outlineLevel="0" r="3010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collapsed="false" customFormat="false" customHeight="true" hidden="false" ht="13.8" outlineLevel="0" r="3011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collapsed="false" customFormat="false" customHeight="true" hidden="false" ht="13.8" outlineLevel="0" r="3012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collapsed="false" customFormat="false" customHeight="true" hidden="false" ht="13.8" outlineLevel="0" r="3013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collapsed="false" customFormat="false" customHeight="true" hidden="false" ht="13.8" outlineLevel="0" r="3014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collapsed="false" customFormat="false" customHeight="true" hidden="false" ht="13.8" outlineLevel="0" r="3015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collapsed="false" customFormat="false" customHeight="true" hidden="false" ht="13.8" outlineLevel="0" r="3016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collapsed="false" customFormat="false" customHeight="true" hidden="false" ht="13.8" outlineLevel="0" r="3017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collapsed="false" customFormat="false" customHeight="true" hidden="false" ht="13.8" outlineLevel="0" r="3018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collapsed="false" customFormat="false" customHeight="true" hidden="false" ht="13.8" outlineLevel="0" r="3019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collapsed="false" customFormat="false" customHeight="true" hidden="false" ht="13.8" outlineLevel="0" r="3020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collapsed="false" customFormat="false" customHeight="true" hidden="false" ht="13.8" outlineLevel="0" r="3021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collapsed="false" customFormat="false" customHeight="true" hidden="false" ht="13.8" outlineLevel="0" r="3022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collapsed="false" customFormat="false" customHeight="true" hidden="false" ht="13.8" outlineLevel="0" r="3023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collapsed="false" customFormat="false" customHeight="true" hidden="false" ht="13.8" outlineLevel="0" r="3024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collapsed="false" customFormat="false" customHeight="true" hidden="false" ht="13.8" outlineLevel="0" r="3025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collapsed="false" customFormat="false" customHeight="true" hidden="false" ht="13.8" outlineLevel="0" r="3026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collapsed="false" customFormat="false" customHeight="true" hidden="false" ht="13.8" outlineLevel="0" r="3027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collapsed="false" customFormat="false" customHeight="true" hidden="false" ht="13.8" outlineLevel="0" r="3028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collapsed="false" customFormat="false" customHeight="true" hidden="false" ht="13.8" outlineLevel="0" r="3029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collapsed="false" customFormat="false" customHeight="true" hidden="false" ht="13.8" outlineLevel="0" r="3030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collapsed="false" customFormat="false" customHeight="true" hidden="false" ht="13.8" outlineLevel="0" r="3031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collapsed="false" customFormat="false" customHeight="true" hidden="false" ht="13.8" outlineLevel="0" r="3032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collapsed="false" customFormat="false" customHeight="true" hidden="false" ht="13.8" outlineLevel="0" r="3033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collapsed="false" customFormat="false" customHeight="true" hidden="false" ht="13.8" outlineLevel="0" r="3034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collapsed="false" customFormat="false" customHeight="true" hidden="false" ht="13.8" outlineLevel="0" r="3035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collapsed="false" customFormat="false" customHeight="true" hidden="false" ht="13.8" outlineLevel="0" r="3036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collapsed="false" customFormat="false" customHeight="true" hidden="false" ht="13.8" outlineLevel="0" r="3037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collapsed="false" customFormat="false" customHeight="true" hidden="false" ht="13.8" outlineLevel="0" r="3038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collapsed="false" customFormat="false" customHeight="true" hidden="false" ht="13.8" outlineLevel="0" r="3039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collapsed="false" customFormat="false" customHeight="true" hidden="false" ht="13.8" outlineLevel="0" r="3040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collapsed="false" customFormat="false" customHeight="true" hidden="false" ht="13.8" outlineLevel="0" r="3041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collapsed="false" customFormat="false" customHeight="true" hidden="false" ht="13.8" outlineLevel="0" r="3042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collapsed="false" customFormat="false" customHeight="true" hidden="false" ht="13.8" outlineLevel="0" r="3043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collapsed="false" customFormat="false" customHeight="true" hidden="false" ht="13.8" outlineLevel="0" r="3044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collapsed="false" customFormat="false" customHeight="true" hidden="false" ht="13.8" outlineLevel="0" r="3045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collapsed="false" customFormat="false" customHeight="true" hidden="false" ht="13.8" outlineLevel="0" r="3046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collapsed="false" customFormat="false" customHeight="true" hidden="false" ht="13.8" outlineLevel="0" r="3047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collapsed="false" customFormat="false" customHeight="true" hidden="false" ht="13.8" outlineLevel="0" r="3048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collapsed="false" customFormat="false" customHeight="true" hidden="false" ht="13.8" outlineLevel="0" r="3049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collapsed="false" customFormat="false" customHeight="true" hidden="false" ht="13.8" outlineLevel="0" r="3050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collapsed="false" customFormat="false" customHeight="true" hidden="false" ht="13.8" outlineLevel="0" r="3051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collapsed="false" customFormat="false" customHeight="true" hidden="false" ht="13.8" outlineLevel="0" r="3052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collapsed="false" customFormat="false" customHeight="true" hidden="false" ht="13.8" outlineLevel="0" r="3053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collapsed="false" customFormat="false" customHeight="true" hidden="false" ht="13.8" outlineLevel="0" r="3054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collapsed="false" customFormat="false" customHeight="true" hidden="false" ht="13.8" outlineLevel="0" r="3055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collapsed="false" customFormat="false" customHeight="true" hidden="false" ht="13.8" outlineLevel="0" r="3056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collapsed="false" customFormat="false" customHeight="true" hidden="false" ht="13.8" outlineLevel="0" r="3057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collapsed="false" customFormat="false" customHeight="true" hidden="false" ht="13.8" outlineLevel="0" r="3058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collapsed="false" customFormat="false" customHeight="true" hidden="false" ht="13.8" outlineLevel="0" r="3059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collapsed="false" customFormat="false" customHeight="true" hidden="false" ht="13.8" outlineLevel="0" r="3060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collapsed="false" customFormat="false" customHeight="true" hidden="false" ht="13.8" outlineLevel="0" r="3061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collapsed="false" customFormat="false" customHeight="true" hidden="false" ht="13.8" outlineLevel="0" r="3062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collapsed="false" customFormat="false" customHeight="true" hidden="false" ht="13.8" outlineLevel="0" r="3063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collapsed="false" customFormat="false" customHeight="true" hidden="false" ht="13.8" outlineLevel="0" r="3064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collapsed="false" customFormat="false" customHeight="true" hidden="false" ht="13.8" outlineLevel="0" r="3065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collapsed="false" customFormat="false" customHeight="true" hidden="false" ht="13.8" outlineLevel="0" r="3066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collapsed="false" customFormat="false" customHeight="true" hidden="false" ht="13.8" outlineLevel="0" r="3067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collapsed="false" customFormat="false" customHeight="true" hidden="false" ht="13.8" outlineLevel="0" r="3068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collapsed="false" customFormat="false" customHeight="true" hidden="false" ht="13.8" outlineLevel="0" r="3069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collapsed="false" customFormat="false" customHeight="true" hidden="false" ht="13.8" outlineLevel="0" r="3070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collapsed="false" customFormat="false" customHeight="true" hidden="false" ht="13.8" outlineLevel="0" r="3071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collapsed="false" customFormat="false" customHeight="true" hidden="false" ht="13.8" outlineLevel="0" r="3072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collapsed="false" customFormat="false" customHeight="true" hidden="false" ht="13.8" outlineLevel="0" r="3073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collapsed="false" customFormat="false" customHeight="true" hidden="false" ht="13.8" outlineLevel="0" r="3074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collapsed="false" customFormat="false" customHeight="true" hidden="false" ht="13.8" outlineLevel="0" r="3075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collapsed="false" customFormat="false" customHeight="true" hidden="false" ht="13.8" outlineLevel="0" r="3076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collapsed="false" customFormat="false" customHeight="true" hidden="false" ht="13.8" outlineLevel="0" r="3077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collapsed="false" customFormat="false" customHeight="true" hidden="false" ht="13.8" outlineLevel="0" r="3078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collapsed="false" customFormat="false" customHeight="true" hidden="false" ht="13.8" outlineLevel="0" r="3079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collapsed="false" customFormat="false" customHeight="true" hidden="false" ht="13.8" outlineLevel="0" r="3080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collapsed="false" customFormat="false" customHeight="true" hidden="false" ht="13.8" outlineLevel="0" r="3081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collapsed="false" customFormat="false" customHeight="true" hidden="false" ht="13.8" outlineLevel="0" r="3082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collapsed="false" customFormat="false" customHeight="true" hidden="false" ht="13.8" outlineLevel="0" r="3083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collapsed="false" customFormat="false" customHeight="true" hidden="false" ht="13.8" outlineLevel="0" r="3084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collapsed="false" customFormat="false" customHeight="true" hidden="false" ht="13.8" outlineLevel="0" r="3085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collapsed="false" customFormat="false" customHeight="true" hidden="false" ht="13.8" outlineLevel="0" r="3086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collapsed="false" customFormat="false" customHeight="true" hidden="false" ht="13.8" outlineLevel="0" r="3087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collapsed="false" customFormat="false" customHeight="true" hidden="false" ht="13.8" outlineLevel="0" r="3088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collapsed="false" customFormat="false" customHeight="true" hidden="false" ht="13.8" outlineLevel="0" r="3089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collapsed="false" customFormat="false" customHeight="true" hidden="false" ht="13.8" outlineLevel="0" r="3090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collapsed="false" customFormat="false" customHeight="true" hidden="false" ht="13.8" outlineLevel="0" r="3091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collapsed="false" customFormat="false" customHeight="true" hidden="false" ht="13.8" outlineLevel="0" r="3092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collapsed="false" customFormat="false" customHeight="true" hidden="false" ht="13.8" outlineLevel="0" r="3093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collapsed="false" customFormat="false" customHeight="true" hidden="false" ht="13.8" outlineLevel="0" r="3094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collapsed="false" customFormat="false" customHeight="true" hidden="false" ht="13.8" outlineLevel="0" r="3095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collapsed="false" customFormat="false" customHeight="true" hidden="false" ht="13.8" outlineLevel="0" r="3096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collapsed="false" customFormat="false" customHeight="true" hidden="false" ht="13.8" outlineLevel="0" r="3097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collapsed="false" customFormat="false" customHeight="true" hidden="false" ht="13.8" outlineLevel="0" r="3098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collapsed="false" customFormat="false" customHeight="true" hidden="false" ht="13.8" outlineLevel="0" r="3099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collapsed="false" customFormat="false" customHeight="true" hidden="false" ht="13.8" outlineLevel="0" r="3100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collapsed="false" customFormat="false" customHeight="true" hidden="false" ht="13.8" outlineLevel="0" r="3101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collapsed="false" customFormat="false" customHeight="true" hidden="false" ht="13.8" outlineLevel="0" r="3102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collapsed="false" customFormat="false" customHeight="true" hidden="false" ht="13.8" outlineLevel="0" r="3103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collapsed="false" customFormat="false" customHeight="true" hidden="false" ht="13.8" outlineLevel="0" r="3104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collapsed="false" customFormat="false" customHeight="true" hidden="false" ht="13.8" outlineLevel="0" r="3105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collapsed="false" customFormat="false" customHeight="true" hidden="false" ht="13.8" outlineLevel="0" r="3106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collapsed="false" customFormat="false" customHeight="true" hidden="false" ht="13.8" outlineLevel="0" r="3107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collapsed="false" customFormat="false" customHeight="true" hidden="false" ht="13.8" outlineLevel="0" r="3108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collapsed="false" customFormat="false" customHeight="true" hidden="false" ht="13.8" outlineLevel="0" r="3109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collapsed="false" customFormat="false" customHeight="true" hidden="false" ht="13.8" outlineLevel="0" r="3110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collapsed="false" customFormat="false" customHeight="true" hidden="false" ht="13.8" outlineLevel="0" r="3111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collapsed="false" customFormat="false" customHeight="true" hidden="false" ht="13.8" outlineLevel="0" r="3112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collapsed="false" customFormat="false" customHeight="true" hidden="false" ht="13.8" outlineLevel="0" r="3113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collapsed="false" customFormat="false" customHeight="true" hidden="false" ht="13.8" outlineLevel="0" r="3114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collapsed="false" customFormat="false" customHeight="true" hidden="false" ht="13.8" outlineLevel="0" r="3115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collapsed="false" customFormat="false" customHeight="true" hidden="false" ht="13.8" outlineLevel="0" r="3116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collapsed="false" customFormat="false" customHeight="true" hidden="false" ht="13.8" outlineLevel="0" r="3117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collapsed="false" customFormat="false" customHeight="true" hidden="false" ht="13.8" outlineLevel="0" r="3118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collapsed="false" customFormat="false" customHeight="true" hidden="false" ht="13.8" outlineLevel="0" r="3119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collapsed="false" customFormat="false" customHeight="true" hidden="false" ht="13.8" outlineLevel="0" r="3120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collapsed="false" customFormat="false" customHeight="true" hidden="false" ht="13.8" outlineLevel="0" r="3121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collapsed="false" customFormat="false" customHeight="true" hidden="false" ht="13.8" outlineLevel="0" r="3122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collapsed="false" customFormat="false" customHeight="true" hidden="false" ht="13.8" outlineLevel="0" r="3123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collapsed="false" customFormat="false" customHeight="true" hidden="false" ht="13.8" outlineLevel="0" r="3124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collapsed="false" customFormat="false" customHeight="true" hidden="false" ht="13.8" outlineLevel="0" r="3125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collapsed="false" customFormat="false" customHeight="true" hidden="false" ht="13.8" outlineLevel="0" r="3126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collapsed="false" customFormat="false" customHeight="true" hidden="false" ht="13.8" outlineLevel="0" r="3127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collapsed="false" customFormat="false" customHeight="true" hidden="false" ht="13.8" outlineLevel="0" r="3128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collapsed="false" customFormat="false" customHeight="true" hidden="false" ht="13.8" outlineLevel="0" r="3129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collapsed="false" customFormat="false" customHeight="true" hidden="false" ht="13.8" outlineLevel="0" r="3130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collapsed="false" customFormat="false" customHeight="true" hidden="false" ht="13.8" outlineLevel="0" r="3131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collapsed="false" customFormat="false" customHeight="true" hidden="false" ht="13.8" outlineLevel="0" r="3132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collapsed="false" customFormat="false" customHeight="true" hidden="false" ht="13.8" outlineLevel="0" r="3133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collapsed="false" customFormat="false" customHeight="true" hidden="false" ht="13.8" outlineLevel="0" r="3134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collapsed="false" customFormat="false" customHeight="true" hidden="false" ht="13.8" outlineLevel="0" r="3135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collapsed="false" customFormat="false" customHeight="true" hidden="false" ht="13.8" outlineLevel="0" r="3136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collapsed="false" customFormat="false" customHeight="true" hidden="false" ht="13.8" outlineLevel="0" r="3137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collapsed="false" customFormat="false" customHeight="true" hidden="false" ht="13.8" outlineLevel="0" r="3138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collapsed="false" customFormat="false" customHeight="true" hidden="false" ht="13.8" outlineLevel="0" r="3139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collapsed="false" customFormat="false" customHeight="true" hidden="false" ht="13.8" outlineLevel="0" r="3140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collapsed="false" customFormat="false" customHeight="true" hidden="false" ht="13.8" outlineLevel="0" r="3141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collapsed="false" customFormat="false" customHeight="true" hidden="false" ht="13.8" outlineLevel="0" r="3142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collapsed="false" customFormat="false" customHeight="true" hidden="false" ht="13.8" outlineLevel="0" r="3143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collapsed="false" customFormat="false" customHeight="true" hidden="false" ht="13.8" outlineLevel="0" r="3144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collapsed="false" customFormat="false" customHeight="true" hidden="false" ht="13.8" outlineLevel="0" r="3145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collapsed="false" customFormat="false" customHeight="true" hidden="false" ht="13.8" outlineLevel="0" r="3146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collapsed="false" customFormat="false" customHeight="true" hidden="false" ht="13.8" outlineLevel="0" r="3147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collapsed="false" customFormat="false" customHeight="true" hidden="false" ht="13.8" outlineLevel="0" r="3148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collapsed="false" customFormat="false" customHeight="true" hidden="false" ht="13.8" outlineLevel="0" r="3149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collapsed="false" customFormat="false" customHeight="true" hidden="false" ht="13.8" outlineLevel="0" r="3150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collapsed="false" customFormat="false" customHeight="true" hidden="false" ht="13.8" outlineLevel="0" r="3151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collapsed="false" customFormat="false" customHeight="true" hidden="false" ht="13.8" outlineLevel="0" r="3152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collapsed="false" customFormat="false" customHeight="true" hidden="false" ht="13.8" outlineLevel="0" r="3153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collapsed="false" customFormat="false" customHeight="true" hidden="false" ht="13.8" outlineLevel="0" r="3154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collapsed="false" customFormat="false" customHeight="true" hidden="false" ht="13.8" outlineLevel="0" r="3155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collapsed="false" customFormat="false" customHeight="true" hidden="false" ht="13.8" outlineLevel="0" r="3156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collapsed="false" customFormat="false" customHeight="true" hidden="false" ht="13.8" outlineLevel="0" r="3157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collapsed="false" customFormat="false" customHeight="true" hidden="false" ht="13.8" outlineLevel="0" r="3158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collapsed="false" customFormat="false" customHeight="true" hidden="false" ht="13.8" outlineLevel="0" r="3159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collapsed="false" customFormat="false" customHeight="true" hidden="false" ht="13.8" outlineLevel="0" r="3160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collapsed="false" customFormat="false" customHeight="true" hidden="false" ht="13.8" outlineLevel="0" r="3161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collapsed="false" customFormat="false" customHeight="true" hidden="false" ht="13.8" outlineLevel="0" r="3162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collapsed="false" customFormat="false" customHeight="true" hidden="false" ht="13.8" outlineLevel="0" r="3163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collapsed="false" customFormat="false" customHeight="true" hidden="false" ht="13.8" outlineLevel="0" r="3164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collapsed="false" customFormat="false" customHeight="true" hidden="false" ht="13.8" outlineLevel="0" r="3165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collapsed="false" customFormat="false" customHeight="true" hidden="false" ht="13.8" outlineLevel="0" r="3166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collapsed="false" customFormat="false" customHeight="true" hidden="false" ht="13.8" outlineLevel="0" r="3167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collapsed="false" customFormat="false" customHeight="true" hidden="false" ht="13.8" outlineLevel="0" r="3168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collapsed="false" customFormat="false" customHeight="true" hidden="false" ht="13.8" outlineLevel="0" r="3169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collapsed="false" customFormat="false" customHeight="true" hidden="false" ht="13.8" outlineLevel="0" r="3170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collapsed="false" customFormat="false" customHeight="true" hidden="false" ht="13.8" outlineLevel="0" r="3171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collapsed="false" customFormat="false" customHeight="true" hidden="false" ht="13.8" outlineLevel="0" r="3172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collapsed="false" customFormat="false" customHeight="true" hidden="false" ht="13.8" outlineLevel="0" r="3173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collapsed="false" customFormat="false" customHeight="true" hidden="false" ht="13.8" outlineLevel="0" r="3174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collapsed="false" customFormat="false" customHeight="true" hidden="false" ht="13.8" outlineLevel="0" r="3175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collapsed="false" customFormat="false" customHeight="true" hidden="false" ht="13.8" outlineLevel="0" r="3176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I3" activeCellId="1" pane="topLeft" sqref="32:32 I3"/>
    </sheetView>
  </sheetViews>
  <cols>
    <col collapsed="false" hidden="false" max="1" min="1" style="1" width="13.6588235294118"/>
    <col collapsed="false" hidden="false" max="7" min="2" style="1" width="11.278431372549"/>
    <col collapsed="false" hidden="false" max="8" min="8" style="0" width="11.5764705882353"/>
    <col collapsed="false" hidden="false" max="9" min="9" style="0" width="12.8862745098039"/>
    <col collapsed="false" hidden="false" max="10" min="10" style="0" width="13.5843137254902"/>
    <col collapsed="false" hidden="false" max="11" min="11" style="0" width="12.6078431372549"/>
    <col collapsed="false" hidden="false" max="1025" min="12" style="0" width="11.5764705882353"/>
  </cols>
  <sheetData>
    <row collapsed="false" customFormat="false" customHeight="true" hidden="false" ht="13.8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17</v>
      </c>
      <c r="J1" s="0" t="s">
        <v>18</v>
      </c>
      <c r="K1" s="0" t="s">
        <v>19</v>
      </c>
      <c r="L1" s="0" t="s">
        <v>20</v>
      </c>
    </row>
    <row collapsed="false" customFormat="false" customHeight="true" hidden="false" ht="13.8" outlineLevel="0" r="2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0" t="n">
        <v>10</v>
      </c>
      <c r="I2" s="0" t="e">
        <f aca="false">IF(ROW(A2) - 1 = $H$2, AVERAGE(E2:E2(E2, 1- $H$2, 0)), IF(ROW(A2) - 1 &gt; $H$2, ((E2 -I1) * $H$3) + I1, ""))</f>
        <v>#VALUE!</v>
      </c>
      <c r="J2" s="0" t="e">
        <f aca="false">IF(ROW(A2) - $H$2 = $H$2, AVERAGE(I2:I2(I2, 1- $H$2, 0)), IF(ROW(A2) - $H$2 &gt; $H$2, ((I2 -J1) * $H$3) + J1, ""))</f>
        <v>#VALUE!</v>
      </c>
      <c r="K2" s="0" t="e">
        <f aca="false">IF(ROW(C2) - (2 * $H$2) = $H$2, AVERAGE(J2:J2(J2, 1- $H$2, 0)), IF(ROW(C2) - (2 * $H$2) &gt; $H$2, ((J2 -K1) * $H$3) + K1, ""))</f>
        <v>#VALUE!</v>
      </c>
    </row>
    <row collapsed="false" customFormat="false" customHeight="true" hidden="false" ht="13.8" outlineLevel="0" r="3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H3" s="0" t="n">
        <f aca="false">2 / ( 1+ H2)</f>
        <v>0.181818181818182</v>
      </c>
      <c r="I3" s="0" t="e">
        <f aca="false">IF(ROW(A3) - 1 = $H$2, AVERAGE(E3:E3(E3, 1- $H$2, 0)), IF(ROW(A3) - 1 &gt; $H$2, ((E3 -I2) * $H$3) + I2, ""))</f>
        <v>#VALUE!</v>
      </c>
      <c r="J3" s="0" t="e">
        <f aca="false">IF(ROW(A3) - $H$2 = $H$2, AVERAGE(I3:I3(I3, 1- $H$2, 0)), IF(ROW(A3) - $H$2 &gt; $H$2, ((I3 -J2) * $H$3) + J2, ""))</f>
        <v>#VALUE!</v>
      </c>
      <c r="K3" s="0" t="e">
        <f aca="false">IF(ROW(C3) - (2 * $H$2) = $H$2, AVERAGE(J3:J3(J3, 1- $H$2, 0)), IF(ROW(C3) - (2 * $H$2) &gt; $H$2, ((J3 -K2) * $H$3) + K2, ""))</f>
        <v>#VALUE!</v>
      </c>
      <c r="L3" s="4" t="e">
        <f aca="true">IF(OFFSET(K3, -1, 0) &lt;&gt; "", ((K3 - K2)/K2),"")</f>
        <v>#VALUE!</v>
      </c>
    </row>
    <row collapsed="false" customFormat="false" customHeight="true" hidden="false" ht="13.8" outlineLevel="0" r="4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e">
        <f aca="false">IF(ROW(A4) - 1 = $H$2, AVERAGE(E4:E4(E4, 1- $H$2, 0)), IF(ROW(A4) - 1 &gt; $H$2, ((E4 -I3) * $H$3) + I3, ""))</f>
        <v>#VALUE!</v>
      </c>
      <c r="J4" s="0" t="e">
        <f aca="false">IF(ROW(A4) - $H$2 = $H$2, AVERAGE(I4:I4(I4, 1- $H$2, 0)), IF(ROW(A4) - $H$2 &gt; $H$2, ((I4 -J3) * $H$3) + J3, ""))</f>
        <v>#VALUE!</v>
      </c>
      <c r="K4" s="0" t="e">
        <f aca="false">IF(ROW(C4) - (2 * $H$2) = $H$2, AVERAGE(J4:J4(J4, 1- $H$2, 0)), IF(ROW(C4) - (2 * $H$2) &gt; $H$2, ((J4 -K3) * $H$3) + K3, ""))</f>
        <v>#VALUE!</v>
      </c>
      <c r="L4" s="4" t="e">
        <f aca="true">IF(OFFSET(K4, -1, 0) &lt;&gt; "", ((K4 - K3)/K3),"")</f>
        <v>#VALUE!</v>
      </c>
    </row>
    <row collapsed="false" customFormat="false" customHeight="true" hidden="false" ht="13.8" outlineLevel="0" r="5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e">
        <f aca="false">IF(ROW(A5) - 1 = $H$2, AVERAGE(E5:E5(E5, 1- $H$2, 0)), IF(ROW(A5) - 1 &gt; $H$2, ((E5 -I4) * $H$3) + I4, ""))</f>
        <v>#VALUE!</v>
      </c>
      <c r="J5" s="0" t="e">
        <f aca="false">IF(ROW(A5) - $H$2 = $H$2, AVERAGE(I5:I5(I5, 1- $H$2, 0)), IF(ROW(A5) - $H$2 &gt; $H$2, ((I5 -J4) * $H$3) + J4, ""))</f>
        <v>#VALUE!</v>
      </c>
      <c r="K5" s="0" t="e">
        <f aca="false">IF(ROW(C5) - (2 * $H$2) = $H$2, AVERAGE(J5:J5(J5, 1- $H$2, 0)), IF(ROW(C5) - (2 * $H$2) &gt; $H$2, ((J5 -K4) * $H$3) + K4, ""))</f>
        <v>#VALUE!</v>
      </c>
      <c r="L5" s="4" t="e">
        <f aca="true">IF(OFFSET(K5, -1, 0) &lt;&gt; "", ((K5 - K4)/K4),"")</f>
        <v>#VALUE!</v>
      </c>
    </row>
    <row collapsed="false" customFormat="false" customHeight="true" hidden="false" ht="13.8" outlineLevel="0" r="6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e">
        <f aca="false">IF(ROW(A6) - 1 = $H$2, AVERAGE(E6:E6(E6, 1- $H$2, 0)), IF(ROW(A6) - 1 &gt; $H$2, ((E6 -I5) * $H$3) + I5, ""))</f>
        <v>#VALUE!</v>
      </c>
      <c r="J6" s="0" t="e">
        <f aca="false">IF(ROW(A6) - $H$2 = $H$2, AVERAGE(I6:I6(I6, 1- $H$2, 0)), IF(ROW(A6) - $H$2 &gt; $H$2, ((I6 -J5) * $H$3) + J5, ""))</f>
        <v>#VALUE!</v>
      </c>
      <c r="K6" s="0" t="e">
        <f aca="false">IF(ROW(C6) - (2 * $H$2) = $H$2, AVERAGE(J6:J6(J6, 1- $H$2, 0)), IF(ROW(C6) - (2 * $H$2) &gt; $H$2, ((J6 -K5) * $H$3) + K5, ""))</f>
        <v>#VALUE!</v>
      </c>
      <c r="L6" s="4" t="e">
        <f aca="true">IF(OFFSET(K6, -1, 0) &lt;&gt; "", ((K6 - K5)/K5),"")</f>
        <v>#VALUE!</v>
      </c>
    </row>
    <row collapsed="false" customFormat="false" customHeight="true" hidden="false" ht="13.8" outlineLevel="0" r="7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e">
        <f aca="false">IF(ROW(A7) - 1 = $H$2, AVERAGE(E7:E7(E7, 1- $H$2, 0)), IF(ROW(A7) - 1 &gt; $H$2, ((E7 -I6) * $H$3) + I6, ""))</f>
        <v>#VALUE!</v>
      </c>
      <c r="J7" s="0" t="e">
        <f aca="false">IF(ROW(A7) - $H$2 = $H$2, AVERAGE(I7:I7(I7, 1- $H$2, 0)), IF(ROW(A7) - $H$2 &gt; $H$2, ((I7 -J6) * $H$3) + J6, ""))</f>
        <v>#VALUE!</v>
      </c>
      <c r="K7" s="0" t="e">
        <f aca="false">IF(ROW(C7) - (2 * $H$2) = $H$2, AVERAGE(J7:J7(J7, 1- $H$2, 0)), IF(ROW(C7) - (2 * $H$2) &gt; $H$2, ((J7 -K6) * $H$3) + K6, ""))</f>
        <v>#VALUE!</v>
      </c>
      <c r="L7" s="4" t="e">
        <f aca="true">IF(OFFSET(K7, -1, 0) &lt;&gt; "", ((K7 - K6)/K6),"")</f>
        <v>#VALUE!</v>
      </c>
    </row>
    <row collapsed="false" customFormat="false" customHeight="true" hidden="false" ht="13.8" outlineLevel="0" r="8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e">
        <f aca="false">IF(ROW(A8) - 1 = $H$2, AVERAGE(E8:E8(E8, 1- $H$2, 0)), IF(ROW(A8) - 1 &gt; $H$2, ((E8 -I7) * $H$3) + I7, ""))</f>
        <v>#VALUE!</v>
      </c>
      <c r="J8" s="0" t="e">
        <f aca="false">IF(ROW(A8) - $H$2 = $H$2, AVERAGE(I8:I8(I8, 1- $H$2, 0)), IF(ROW(A8) - $H$2 &gt; $H$2, ((I8 -J7) * $H$3) + J7, ""))</f>
        <v>#VALUE!</v>
      </c>
      <c r="K8" s="0" t="e">
        <f aca="false">IF(ROW(C8) - (2 * $H$2) = $H$2, AVERAGE(J8:J8(J8, 1- $H$2, 0)), IF(ROW(C8) - (2 * $H$2) &gt; $H$2, ((J8 -K7) * $H$3) + K7, ""))</f>
        <v>#VALUE!</v>
      </c>
      <c r="L8" s="4" t="e">
        <f aca="true">IF(OFFSET(K8, -1, 0) &lt;&gt; "", ((K8 - K7)/K7),"")</f>
        <v>#VALUE!</v>
      </c>
    </row>
    <row collapsed="false" customFormat="false" customHeight="true" hidden="false" ht="13.8" outlineLevel="0" r="9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e">
        <f aca="false">IF(ROW(A9) - 1 = $H$2, AVERAGE(E9:E9(E9, 1- $H$2, 0)), IF(ROW(A9) - 1 &gt; $H$2, ((E9 -I8) * $H$3) + I8, ""))</f>
        <v>#VALUE!</v>
      </c>
      <c r="J9" s="0" t="e">
        <f aca="false">IF(ROW(A9) - $H$2 = $H$2, AVERAGE(I9:I9(I9, 1- $H$2, 0)), IF(ROW(A9) - $H$2 &gt; $H$2, ((I9 -J8) * $H$3) + J8, ""))</f>
        <v>#VALUE!</v>
      </c>
      <c r="K9" s="0" t="e">
        <f aca="false">IF(ROW(C9) - (2 * $H$2) = $H$2, AVERAGE(J9:J9(J9, 1- $H$2, 0)), IF(ROW(C9) - (2 * $H$2) &gt; $H$2, ((J9 -K8) * $H$3) + K8, ""))</f>
        <v>#VALUE!</v>
      </c>
      <c r="L9" s="4" t="e">
        <f aca="true">IF(OFFSET(K9, -1, 0) &lt;&gt; "", ((K9 - K8)/K8),"")</f>
        <v>#VALUE!</v>
      </c>
    </row>
    <row collapsed="false" customFormat="false" customHeight="true" hidden="false" ht="13.8" outlineLevel="0" r="10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e">
        <f aca="false">IF(ROW(A10) - 1 = $H$2, AVERAGE(E10:E10(E10, 1- $H$2, 0)), IF(ROW(A10) - 1 &gt; $H$2, ((E10 -I9) * $H$3) + I9, ""))</f>
        <v>#VALUE!</v>
      </c>
      <c r="J10" s="0" t="e">
        <f aca="false">IF(ROW(A10) - $H$2 = $H$2, AVERAGE(I10:I10(I10, 1- $H$2, 0)), IF(ROW(A10) - $H$2 &gt; $H$2, ((I10 -J9) * $H$3) + J9, ""))</f>
        <v>#VALUE!</v>
      </c>
      <c r="K10" s="0" t="e">
        <f aca="false">IF(ROW(C10) - (2 * $H$2) = $H$2, AVERAGE(J10:J10(J10, 1- $H$2, 0)), IF(ROW(C10) - (2 * $H$2) &gt; $H$2, ((J10 -K9) * $H$3) + K9, ""))</f>
        <v>#VALUE!</v>
      </c>
      <c r="L10" s="4" t="e">
        <f aca="true">IF(OFFSET(K10, -1, 0) &lt;&gt; "", ((K10 - K9)/K9),"")</f>
        <v>#VALUE!</v>
      </c>
    </row>
    <row collapsed="false" customFormat="false" customHeight="true" hidden="false" ht="13.8" outlineLevel="0" r="11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e">
        <f aca="false">IF(ROW(A11) - 1 = $H$2, AVERAGE(E11:E11(E11, 1- $H$2, 0)), IF(ROW(A11) - 1 &gt; $H$2, ((E11 -I10) * $H$3) + I10, ""))</f>
        <v>#VALUE!</v>
      </c>
      <c r="J11" s="0" t="e">
        <f aca="false">IF(ROW(A11) - $H$2 = $H$2, AVERAGE(I11:I11(I11, 1- $H$2, 0)), IF(ROW(A11) - $H$2 &gt; $H$2, ((I11 -J10) * $H$3) + J10, ""))</f>
        <v>#VALUE!</v>
      </c>
      <c r="K11" s="0" t="e">
        <f aca="false">IF(ROW(C11) - (2 * $H$2) = $H$2, AVERAGE(J11:J11(J11, 1- $H$2, 0)), IF(ROW(C11) - (2 * $H$2) &gt; $H$2, ((J11 -K10) * $H$3) + K10, ""))</f>
        <v>#VALUE!</v>
      </c>
      <c r="L11" s="4" t="e">
        <f aca="true">IF(OFFSET(K11, -1, 0) &lt;&gt; "", ((K11 - K10)/K10),"")</f>
        <v>#VALUE!</v>
      </c>
    </row>
    <row collapsed="false" customFormat="false" customHeight="true" hidden="false" ht="13.8" outlineLevel="0" r="12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e">
        <f aca="false">IF(ROW(A12) - 1 = $H$2, AVERAGE(E12:E12(E12, 1- $H$2, 0)), IF(ROW(A12) - 1 &gt; $H$2, ((E12 -I11) * $H$3) + I11, ""))</f>
        <v>#VALUE!</v>
      </c>
      <c r="J12" s="0" t="e">
        <f aca="false">IF(ROW(A12) - $H$2 = $H$2, AVERAGE(I12:I12(I12, 1- $H$2, 0)), IF(ROW(A12) - $H$2 &gt; $H$2, ((I12 -J11) * $H$3) + J11, ""))</f>
        <v>#VALUE!</v>
      </c>
      <c r="K12" s="0" t="e">
        <f aca="false">IF(ROW(C12) - (2 * $H$2) = $H$2, AVERAGE(J12:J12(J12, 1- $H$2, 0)), IF(ROW(C12) - (2 * $H$2) &gt; $H$2, ((J12 -K11) * $H$3) + K11, ""))</f>
        <v>#VALUE!</v>
      </c>
      <c r="L12" s="4" t="e">
        <f aca="true">IF(OFFSET(K12, -1, 0) &lt;&gt; "", ((K12 - K11)/K11),"")</f>
        <v>#VALUE!</v>
      </c>
    </row>
    <row collapsed="false" customFormat="false" customHeight="true" hidden="false" ht="13.8" outlineLevel="0" r="13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e">
        <f aca="false">IF(ROW(A13) - 1 = $H$2, AVERAGE(E13:E13(E13, 1- $H$2, 0)), IF(ROW(A13) - 1 &gt; $H$2, ((E13 -I12) * $H$3) + I12, ""))</f>
        <v>#VALUE!</v>
      </c>
      <c r="J13" s="0" t="e">
        <f aca="false">IF(ROW(A13) - $H$2 = $H$2, AVERAGE(I13:I13(I13, 1- $H$2, 0)), IF(ROW(A13) - $H$2 &gt; $H$2, ((I13 -J12) * $H$3) + J12, ""))</f>
        <v>#VALUE!</v>
      </c>
      <c r="K13" s="0" t="e">
        <f aca="false">IF(ROW(C13) - (2 * $H$2) = $H$2, AVERAGE(J13:J13(J13, 1- $H$2, 0)), IF(ROW(C13) - (2 * $H$2) &gt; $H$2, ((J13 -K12) * $H$3) + K12, ""))</f>
        <v>#VALUE!</v>
      </c>
      <c r="L13" s="4" t="e">
        <f aca="true">IF(OFFSET(K13, -1, 0) &lt;&gt; "", ((K13 - K12)/K12),"")</f>
        <v>#VALUE!</v>
      </c>
    </row>
    <row collapsed="false" customFormat="false" customHeight="true" hidden="false" ht="13.8" outlineLevel="0" r="14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e">
        <f aca="false">IF(ROW(A14) - 1 = $H$2, AVERAGE(E14:E14(E14, 1- $H$2, 0)), IF(ROW(A14) - 1 &gt; $H$2, ((E14 -I13) * $H$3) + I13, ""))</f>
        <v>#VALUE!</v>
      </c>
      <c r="J14" s="0" t="e">
        <f aca="false">IF(ROW(A14) - $H$2 = $H$2, AVERAGE(I14:I14(I14, 1- $H$2, 0)), IF(ROW(A14) - $H$2 &gt; $H$2, ((I14 -J13) * $H$3) + J13, ""))</f>
        <v>#VALUE!</v>
      </c>
      <c r="K14" s="0" t="e">
        <f aca="false">IF(ROW(C14) - (2 * $H$2) = $H$2, AVERAGE(J14:J14(J14, 1- $H$2, 0)), IF(ROW(C14) - (2 * $H$2) &gt; $H$2, ((J14 -K13) * $H$3) + K13, ""))</f>
        <v>#VALUE!</v>
      </c>
      <c r="L14" s="4" t="e">
        <f aca="true">IF(OFFSET(K14, -1, 0) &lt;&gt; "", ((K14 - K13)/K13),"")</f>
        <v>#VALUE!</v>
      </c>
    </row>
    <row collapsed="false" customFormat="false" customHeight="true" hidden="false" ht="13.8" outlineLevel="0" r="15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e">
        <f aca="false">IF(ROW(A15) - 1 = $H$2, AVERAGE(E15:E15(E15, 1- $H$2, 0)), IF(ROW(A15) - 1 &gt; $H$2, ((E15 -I14) * $H$3) + I14, ""))</f>
        <v>#VALUE!</v>
      </c>
      <c r="J15" s="0" t="e">
        <f aca="false">IF(ROW(A15) - $H$2 = $H$2, AVERAGE(I15:I15(I15, 1- $H$2, 0)), IF(ROW(A15) - $H$2 &gt; $H$2, ((I15 -J14) * $H$3) + J14, ""))</f>
        <v>#VALUE!</v>
      </c>
      <c r="K15" s="0" t="e">
        <f aca="false">IF(ROW(C15) - (2 * $H$2) = $H$2, AVERAGE(J15:J15(J15, 1- $H$2, 0)), IF(ROW(C15) - (2 * $H$2) &gt; $H$2, ((J15 -K14) * $H$3) + K14, ""))</f>
        <v>#VALUE!</v>
      </c>
      <c r="L15" s="4" t="e">
        <f aca="true">IF(OFFSET(K15, -1, 0) &lt;&gt; "", ((K15 - K14)/K14),"")</f>
        <v>#VALUE!</v>
      </c>
    </row>
    <row collapsed="false" customFormat="false" customHeight="true" hidden="false" ht="13.8" outlineLevel="0" r="16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e">
        <f aca="false">IF(ROW(A16) - 1 = $H$2, AVERAGE(E16:E16(E16, 1- $H$2, 0)), IF(ROW(A16) - 1 &gt; $H$2, ((E16 -I15) * $H$3) + I15, ""))</f>
        <v>#VALUE!</v>
      </c>
      <c r="J16" s="0" t="e">
        <f aca="false">IF(ROW(A16) - $H$2 = $H$2, AVERAGE(I16:I16(I16, 1- $H$2, 0)), IF(ROW(A16) - $H$2 &gt; $H$2, ((I16 -J15) * $H$3) + J15, ""))</f>
        <v>#VALUE!</v>
      </c>
      <c r="K16" s="0" t="e">
        <f aca="false">IF(ROW(C16) - (2 * $H$2) = $H$2, AVERAGE(J16:J16(J16, 1- $H$2, 0)), IF(ROW(C16) - (2 * $H$2) &gt; $H$2, ((J16 -K15) * $H$3) + K15, ""))</f>
        <v>#VALUE!</v>
      </c>
      <c r="L16" s="4" t="e">
        <f aca="true">IF(OFFSET(K16, -1, 0) &lt;&gt; "", ((K16 - K15)/K15),"")</f>
        <v>#VALUE!</v>
      </c>
    </row>
    <row collapsed="false" customFormat="false" customHeight="true" hidden="false" ht="13.8" outlineLevel="0" r="17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e">
        <f aca="false">IF(ROW(A17) - 1 = $H$2, AVERAGE(E17:E17(E17, 1- $H$2, 0)), IF(ROW(A17) - 1 &gt; $H$2, ((E17 -I16) * $H$3) + I16, ""))</f>
        <v>#VALUE!</v>
      </c>
      <c r="J17" s="0" t="e">
        <f aca="false">IF(ROW(A17) - $H$2 = $H$2, AVERAGE(I17:I17(I17, 1- $H$2, 0)), IF(ROW(A17) - $H$2 &gt; $H$2, ((I17 -J16) * $H$3) + J16, ""))</f>
        <v>#VALUE!</v>
      </c>
      <c r="K17" s="0" t="e">
        <f aca="false">IF(ROW(C17) - (2 * $H$2) = $H$2, AVERAGE(J17:J17(J17, 1- $H$2, 0)), IF(ROW(C17) - (2 * $H$2) &gt; $H$2, ((J17 -K16) * $H$3) + K16, ""))</f>
        <v>#VALUE!</v>
      </c>
      <c r="L17" s="4" t="e">
        <f aca="true">IF(OFFSET(K17, -1, 0) &lt;&gt; "", ((K17 - K16)/K16),"")</f>
        <v>#VALUE!</v>
      </c>
    </row>
    <row collapsed="false" customFormat="false" customHeight="true" hidden="false" ht="13.8" outlineLevel="0" r="18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e">
        <f aca="false">IF(ROW(A18) - 1 = $H$2, AVERAGE(E18:E18(E18, 1- $H$2, 0)), IF(ROW(A18) - 1 &gt; $H$2, ((E18 -I17) * $H$3) + I17, ""))</f>
        <v>#VALUE!</v>
      </c>
      <c r="J18" s="0" t="e">
        <f aca="false">IF(ROW(A18) - $H$2 = $H$2, AVERAGE(I18:I18(I18, 1- $H$2, 0)), IF(ROW(A18) - $H$2 &gt; $H$2, ((I18 -J17) * $H$3) + J17, ""))</f>
        <v>#VALUE!</v>
      </c>
      <c r="K18" s="0" t="e">
        <f aca="false">IF(ROW(C18) - (2 * $H$2) = $H$2, AVERAGE(J18:J18(J18, 1- $H$2, 0)), IF(ROW(C18) - (2 * $H$2) &gt; $H$2, ((J18 -K17) * $H$3) + K17, ""))</f>
        <v>#VALUE!</v>
      </c>
      <c r="L18" s="4" t="e">
        <f aca="true">IF(OFFSET(K18, -1, 0) &lt;&gt; "", ((K18 - K17)/K17),"")</f>
        <v>#VALUE!</v>
      </c>
    </row>
    <row collapsed="false" customFormat="false" customHeight="true" hidden="false" ht="13.8" outlineLevel="0" r="19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e">
        <f aca="false">IF(ROW(A19) - 1 = $H$2, AVERAGE(E19:E19(E19, 1- $H$2, 0)), IF(ROW(A19) - 1 &gt; $H$2, ((E19 -I18) * $H$3) + I18, ""))</f>
        <v>#VALUE!</v>
      </c>
      <c r="J19" s="0" t="e">
        <f aca="false">IF(ROW(A19) - $H$2 = $H$2, AVERAGE(I19:I19(I19, 1- $H$2, 0)), IF(ROW(A19) - $H$2 &gt; $H$2, ((I19 -J18) * $H$3) + J18, ""))</f>
        <v>#VALUE!</v>
      </c>
      <c r="K19" s="0" t="e">
        <f aca="false">IF(ROW(C19) - (2 * $H$2) = $H$2, AVERAGE(J19:J19(J19, 1- $H$2, 0)), IF(ROW(C19) - (2 * $H$2) &gt; $H$2, ((J19 -K18) * $H$3) + K18, ""))</f>
        <v>#VALUE!</v>
      </c>
      <c r="L19" s="4" t="e">
        <f aca="true">IF(OFFSET(K19, -1, 0) &lt;&gt; "", ((K19 - K18)/K18),"")</f>
        <v>#VALUE!</v>
      </c>
    </row>
    <row collapsed="false" customFormat="false" customHeight="true" hidden="false" ht="13.8" outlineLevel="0" r="20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e">
        <f aca="false">IF(ROW(A20) - 1 = $H$2, AVERAGE(E20:E20(E20, 1- $H$2, 0)), IF(ROW(A20) - 1 &gt; $H$2, ((E20 -I19) * $H$3) + I19, ""))</f>
        <v>#VALUE!</v>
      </c>
      <c r="J20" s="0" t="e">
        <f aca="false">IF(ROW(A20) - $H$2 = $H$2, AVERAGE(I20:I20(I20, 1- $H$2, 0)), IF(ROW(A20) - $H$2 &gt; $H$2, ((I20 -J19) * $H$3) + J19, ""))</f>
        <v>#VALUE!</v>
      </c>
      <c r="K20" s="0" t="e">
        <f aca="false">IF(ROW(C20) - (2 * $H$2) = $H$2, AVERAGE(J20:J20(J20, 1- $H$2, 0)), IF(ROW(C20) - (2 * $H$2) &gt; $H$2, ((J20 -K19) * $H$3) + K19, ""))</f>
        <v>#VALUE!</v>
      </c>
      <c r="L20" s="4" t="e">
        <f aca="true">IF(OFFSET(K20, -1, 0) &lt;&gt; "", ((K20 - K19)/K19),"")</f>
        <v>#VALUE!</v>
      </c>
    </row>
    <row collapsed="false" customFormat="false" customHeight="true" hidden="false" ht="13.8" outlineLevel="0" r="21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e">
        <f aca="false">IF(ROW(A21) - 1 = $H$2, AVERAGE(E21:E21(E21, 1- $H$2, 0)), IF(ROW(A21) - 1 &gt; $H$2, ((E21 -I20) * $H$3) + I20, ""))</f>
        <v>#VALUE!</v>
      </c>
      <c r="J21" s="0" t="e">
        <f aca="false">IF(ROW(A21) - $H$2 = $H$2, AVERAGE(I21:I21(I21, 1- $H$2, 0)), IF(ROW(A21) - $H$2 &gt; $H$2, ((I21 -J20) * $H$3) + J20, ""))</f>
        <v>#VALUE!</v>
      </c>
      <c r="K21" s="0" t="e">
        <f aca="false">IF(ROW(C21) - (2 * $H$2) = $H$2, AVERAGE(J21:J21(J21, 1- $H$2, 0)), IF(ROW(C21) - (2 * $H$2) &gt; $H$2, ((J21 -K20) * $H$3) + K20, ""))</f>
        <v>#VALUE!</v>
      </c>
      <c r="L21" s="4" t="e">
        <f aca="true">IF(OFFSET(K21, -1, 0) &lt;&gt; "", ((K21 - K20)/K20),"")</f>
        <v>#VALUE!</v>
      </c>
    </row>
    <row collapsed="false" customFormat="false" customHeight="true" hidden="false" ht="13.8" outlineLevel="0" r="22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e">
        <f aca="false">IF(ROW(A22) - 1 = $H$2, AVERAGE(E22:E22(E22, 1- $H$2, 0)), IF(ROW(A22) - 1 &gt; $H$2, ((E22 -I21) * $H$3) + I21, ""))</f>
        <v>#VALUE!</v>
      </c>
      <c r="J22" s="0" t="e">
        <f aca="false">IF(ROW(A22) - $H$2 = $H$2, AVERAGE(I22:I22(I22, 1- $H$2, 0)), IF(ROW(A22) - $H$2 &gt; $H$2, ((I22 -J21) * $H$3) + J21, ""))</f>
        <v>#VALUE!</v>
      </c>
      <c r="K22" s="0" t="e">
        <f aca="false">IF(ROW(C22) - (2 * $H$2) = $H$2, AVERAGE(J22:J22(J22, 1- $H$2, 0)), IF(ROW(C22) - (2 * $H$2) &gt; $H$2, ((J22 -K21) * $H$3) + K21, ""))</f>
        <v>#VALUE!</v>
      </c>
      <c r="L22" s="4" t="e">
        <f aca="true">IF(OFFSET(K22, -1, 0) &lt;&gt; "", ((K22 - K21)/K21),"")</f>
        <v>#VALUE!</v>
      </c>
    </row>
    <row collapsed="false" customFormat="false" customHeight="true" hidden="false" ht="13.8" outlineLevel="0" r="23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e">
        <f aca="false">IF(ROW(A23) - 1 = $H$2, AVERAGE(E23:E23(E23, 1- $H$2, 0)), IF(ROW(A23) - 1 &gt; $H$2, ((E23 -I22) * $H$3) + I22, ""))</f>
        <v>#VALUE!</v>
      </c>
      <c r="J23" s="0" t="e">
        <f aca="false">IF(ROW(A23) - $H$2 = $H$2, AVERAGE(I23:I23(I23, 1- $H$2, 0)), IF(ROW(A23) - $H$2 &gt; $H$2, ((I23 -J22) * $H$3) + J22, ""))</f>
        <v>#VALUE!</v>
      </c>
      <c r="K23" s="0" t="e">
        <f aca="false">IF(ROW(C23) - (2 * $H$2) = $H$2, AVERAGE(J23:J23(J23, 1- $H$2, 0)), IF(ROW(C23) - (2 * $H$2) &gt; $H$2, ((J23 -K22) * $H$3) + K22, ""))</f>
        <v>#VALUE!</v>
      </c>
      <c r="L23" s="4" t="e">
        <f aca="true">IF(OFFSET(K23, -1, 0) &lt;&gt; "", ((K23 - K22)/K22),"")</f>
        <v>#VALUE!</v>
      </c>
    </row>
    <row collapsed="false" customFormat="false" customHeight="true" hidden="false" ht="13.8" outlineLevel="0" r="24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e">
        <f aca="false">IF(ROW(A24) - 1 = $H$2, AVERAGE(E24:E24(E24, 1- $H$2, 0)), IF(ROW(A24) - 1 &gt; $H$2, ((E24 -I23) * $H$3) + I23, ""))</f>
        <v>#VALUE!</v>
      </c>
      <c r="J24" s="0" t="e">
        <f aca="false">IF(ROW(A24) - $H$2 = $H$2, AVERAGE(I24:I24(I24, 1- $H$2, 0)), IF(ROW(A24) - $H$2 &gt; $H$2, ((I24 -J23) * $H$3) + J23, ""))</f>
        <v>#VALUE!</v>
      </c>
      <c r="K24" s="0" t="e">
        <f aca="false">IF(ROW(C24) - (2 * $H$2) = $H$2, AVERAGE(J24:J24(J24, 1- $H$2, 0)), IF(ROW(C24) - (2 * $H$2) &gt; $H$2, ((J24 -K23) * $H$3) + K23, ""))</f>
        <v>#VALUE!</v>
      </c>
      <c r="L24" s="4" t="e">
        <f aca="true">IF(OFFSET(K24, -1, 0) &lt;&gt; "", ((K24 - K23)/K23),"")</f>
        <v>#VALUE!</v>
      </c>
    </row>
    <row collapsed="false" customFormat="false" customHeight="true" hidden="false" ht="13.8" outlineLevel="0" r="25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e">
        <f aca="false">IF(ROW(A25) - 1 = $H$2, AVERAGE(E25:E25(E25, 1- $H$2, 0)), IF(ROW(A25) - 1 &gt; $H$2, ((E25 -I24) * $H$3) + I24, ""))</f>
        <v>#VALUE!</v>
      </c>
      <c r="J25" s="0" t="e">
        <f aca="false">IF(ROW(A25) - $H$2 = $H$2, AVERAGE(I25:I25(I25, 1- $H$2, 0)), IF(ROW(A25) - $H$2 &gt; $H$2, ((I25 -J24) * $H$3) + J24, ""))</f>
        <v>#VALUE!</v>
      </c>
      <c r="K25" s="0" t="e">
        <f aca="false">IF(ROW(C25) - (2 * $H$2) = $H$2, AVERAGE(J25:J25(J25, 1- $H$2, 0)), IF(ROW(C25) - (2 * $H$2) &gt; $H$2, ((J25 -K24) * $H$3) + K24, ""))</f>
        <v>#VALUE!</v>
      </c>
      <c r="L25" s="4" t="e">
        <f aca="true">IF(OFFSET(K25, -1, 0) &lt;&gt; "", ((K25 - K24)/K24),"")</f>
        <v>#VALUE!</v>
      </c>
    </row>
    <row collapsed="false" customFormat="false" customHeight="true" hidden="false" ht="13.8" outlineLevel="0" r="26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e">
        <f aca="false">IF(ROW(A26) - 1 = $H$2, AVERAGE(E26:E26(E26, 1- $H$2, 0)), IF(ROW(A26) - 1 &gt; $H$2, ((E26 -I25) * $H$3) + I25, ""))</f>
        <v>#VALUE!</v>
      </c>
      <c r="J26" s="0" t="e">
        <f aca="false">IF(ROW(A26) - $H$2 = $H$2, AVERAGE(I26:I26(I26, 1- $H$2, 0)), IF(ROW(A26) - $H$2 &gt; $H$2, ((I26 -J25) * $H$3) + J25, ""))</f>
        <v>#VALUE!</v>
      </c>
      <c r="K26" s="0" t="e">
        <f aca="false">IF(ROW(C26) - (2 * $H$2) = $H$2, AVERAGE(J26:J26(J26, 1- $H$2, 0)), IF(ROW(C26) - (2 * $H$2) &gt; $H$2, ((J26 -K25) * $H$3) + K25, ""))</f>
        <v>#VALUE!</v>
      </c>
      <c r="L26" s="4" t="e">
        <f aca="true">IF(OFFSET(K26, -1, 0) &lt;&gt; "", ((K26 - K25)/K25),"")</f>
        <v>#VALUE!</v>
      </c>
    </row>
    <row collapsed="false" customFormat="false" customHeight="true" hidden="false" ht="13.8" outlineLevel="0" r="27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e">
        <f aca="false">IF(ROW(A27) - 1 = $H$2, AVERAGE(E27:E27(E27, 1- $H$2, 0)), IF(ROW(A27) - 1 &gt; $H$2, ((E27 -I26) * $H$3) + I26, ""))</f>
        <v>#VALUE!</v>
      </c>
      <c r="J27" s="0" t="e">
        <f aca="false">IF(ROW(A27) - $H$2 = $H$2, AVERAGE(I27:I27(I27, 1- $H$2, 0)), IF(ROW(A27) - $H$2 &gt; $H$2, ((I27 -J26) * $H$3) + J26, ""))</f>
        <v>#VALUE!</v>
      </c>
      <c r="K27" s="0" t="e">
        <f aca="false">IF(ROW(C27) - (2 * $H$2) = $H$2, AVERAGE(J27:J27(J27, 1- $H$2, 0)), IF(ROW(C27) - (2 * $H$2) &gt; $H$2, ((J27 -K26) * $H$3) + K26, ""))</f>
        <v>#VALUE!</v>
      </c>
      <c r="L27" s="4" t="e">
        <f aca="true">IF(OFFSET(K27, -1, 0) &lt;&gt; "", ((K27 - K26)/K26),"")</f>
        <v>#VALUE!</v>
      </c>
    </row>
    <row collapsed="false" customFormat="false" customHeight="true" hidden="false" ht="13.8" outlineLevel="0" r="28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e">
        <f aca="false">IF(ROW(A28) - 1 = $H$2, AVERAGE(E28:E28(E28, 1- $H$2, 0)), IF(ROW(A28) - 1 &gt; $H$2, ((E28 -I27) * $H$3) + I27, ""))</f>
        <v>#VALUE!</v>
      </c>
      <c r="J28" s="0" t="e">
        <f aca="false">IF(ROW(A28) - $H$2 = $H$2, AVERAGE(I28:I28(I28, 1- $H$2, 0)), IF(ROW(A28) - $H$2 &gt; $H$2, ((I28 -J27) * $H$3) + J27, ""))</f>
        <v>#VALUE!</v>
      </c>
      <c r="K28" s="0" t="e">
        <f aca="false">IF(ROW(C28) - (2 * $H$2) = $H$2, AVERAGE(J28:J28(J28, 1- $H$2, 0)), IF(ROW(C28) - (2 * $H$2) &gt; $H$2, ((J28 -K27) * $H$3) + K27, ""))</f>
        <v>#VALUE!</v>
      </c>
      <c r="L28" s="4" t="e">
        <f aca="true">IF(OFFSET(K28, -1, 0) &lt;&gt; "", ((K28 - K27)/K27),"")</f>
        <v>#VALUE!</v>
      </c>
    </row>
    <row collapsed="false" customFormat="false" customHeight="true" hidden="false" ht="13.8" outlineLevel="0" r="29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e">
        <f aca="false">IF(ROW(A29) - 1 = $H$2, AVERAGE(E29:E29(E29, 1- $H$2, 0)), IF(ROW(A29) - 1 &gt; $H$2, ((E29 -I28) * $H$3) + I28, ""))</f>
        <v>#VALUE!</v>
      </c>
      <c r="J29" s="0" t="e">
        <f aca="false">IF(ROW(A29) - $H$2 = $H$2, AVERAGE(I29:I29(I29, 1- $H$2, 0)), IF(ROW(A29) - $H$2 &gt; $H$2, ((I29 -J28) * $H$3) + J28, ""))</f>
        <v>#VALUE!</v>
      </c>
      <c r="K29" s="0" t="e">
        <f aca="false">IF(ROW(C29) - (2 * $H$2) = $H$2, AVERAGE(J29:J29(J29, 1- $H$2, 0)), IF(ROW(C29) - (2 * $H$2) &gt; $H$2, ((J29 -K28) * $H$3) + K28, ""))</f>
        <v>#VALUE!</v>
      </c>
      <c r="L29" s="4" t="e">
        <f aca="true">IF(OFFSET(K29, -1, 0) &lt;&gt; "", ((K29 - K28)/K28),"")</f>
        <v>#VALUE!</v>
      </c>
    </row>
    <row collapsed="false" customFormat="false" customHeight="true" hidden="false" ht="13.8" outlineLevel="0" r="30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e">
        <f aca="false">IF(ROW(A30) - 1 = $H$2, AVERAGE(E30:E30(E30, 1- $H$2, 0)), IF(ROW(A30) - 1 &gt; $H$2, ((E30 -I29) * $H$3) + I29, ""))</f>
        <v>#VALUE!</v>
      </c>
      <c r="J30" s="0" t="e">
        <f aca="false">IF(ROW(A30) - $H$2 = $H$2, AVERAGE(I30:I30(I30, 1- $H$2, 0)), IF(ROW(A30) - $H$2 &gt; $H$2, ((I30 -J29) * $H$3) + J29, ""))</f>
        <v>#VALUE!</v>
      </c>
      <c r="K30" s="0" t="e">
        <f aca="false">IF(ROW(C30) - (2 * $H$2) = $H$2, AVERAGE(J30:J30(J30, 1- $H$2, 0)), IF(ROW(C30) - (2 * $H$2) &gt; $H$2, ((J30 -K29) * $H$3) + K29, ""))</f>
        <v>#VALUE!</v>
      </c>
      <c r="L30" s="4" t="e">
        <f aca="true">IF(OFFSET(K30, -1, 0) &lt;&gt; "", ((K30 - K29)/K29),"")</f>
        <v>#VALUE!</v>
      </c>
    </row>
    <row collapsed="false" customFormat="false" customHeight="true" hidden="false" ht="13.8" outlineLevel="0" r="31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e">
        <f aca="false">IF(ROW(A31) - 1 = $H$2, AVERAGE(E31:E31(E31, 1- $H$2, 0)), IF(ROW(A31) - 1 &gt; $H$2, ((E31 -I30) * $H$3) + I30, ""))</f>
        <v>#VALUE!</v>
      </c>
      <c r="J31" s="0" t="e">
        <f aca="false">IF(ROW(A31) - $H$2 = $H$2, AVERAGE(I31:I31(I31, 1- $H$2, 0)), IF(ROW(A31) - $H$2 &gt; $H$2, ((I31 -J30) * $H$3) + J30, ""))</f>
        <v>#VALUE!</v>
      </c>
      <c r="K31" s="0" t="e">
        <f aca="false">IF(ROW(C31) - (2 * $H$2) = $H$2, AVERAGE(J31:J31(J31, 1- $H$2, 0)), IF(ROW(C31) - (2 * $H$2) &gt; $H$2, ((J31 -K30) * $H$3) + K30, ""))</f>
        <v>#VALUE!</v>
      </c>
      <c r="L31" s="4" t="e">
        <f aca="true">IF(OFFSET(K31, -1, 0) &lt;&gt; "", ((K31 - K30)/K30),"")</f>
        <v>#VALUE!</v>
      </c>
    </row>
    <row collapsed="false" customFormat="false" customHeight="true" hidden="false" ht="13.8" outlineLevel="0" r="32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e">
        <f aca="false">IF(ROW(A32) - 1 = $H$2, AVERAGE(E32:E32(E32, 1- $H$2, 0)), IF(ROW(A32) - 1 &gt; $H$2, ((E32 -I31) * $H$3) + I31, ""))</f>
        <v>#VALUE!</v>
      </c>
      <c r="J32" s="0" t="e">
        <f aca="false">IF(ROW(A32) - $H$2 = $H$2, AVERAGE(I32:I32(I32, 1- $H$2, 0)), IF(ROW(A32) - $H$2 &gt; $H$2, ((I32 -J31) * $H$3) + J31, ""))</f>
        <v>#VALUE!</v>
      </c>
      <c r="K32" s="0" t="e">
        <f aca="false">IF(ROW(C32) - (2 * $H$2) = $H$2, AVERAGE(J32:J32(J32, 1- $H$2, 0)), IF(ROW(C32) - (2 * $H$2) &gt; $H$2, ((J32 -K31) * $H$3) + K31, ""))</f>
        <v>#VALUE!</v>
      </c>
      <c r="L32" s="4" t="e">
        <f aca="true">IF(OFFSET(K32, -1, 0) &lt;&gt; "", ((K32 - K31)/K31),"")</f>
        <v>#VALUE!</v>
      </c>
    </row>
    <row collapsed="false" customFormat="false" customHeight="true" hidden="false" ht="13.8" outlineLevel="0" r="33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e">
        <f aca="false">IF(ROW(A33) - 1 = $H$2, AVERAGE(E33:E33(E33, 1- $H$2, 0)), IF(ROW(A33) - 1 &gt; $H$2, ((E33 -I32) * $H$3) + I32, ""))</f>
        <v>#VALUE!</v>
      </c>
      <c r="J33" s="0" t="e">
        <f aca="false">IF(ROW(A33) - $H$2 = $H$2, AVERAGE(I33:I33(I33, 1- $H$2, 0)), IF(ROW(A33) - $H$2 &gt; $H$2, ((I33 -J32) * $H$3) + J32, ""))</f>
        <v>#VALUE!</v>
      </c>
      <c r="K33" s="0" t="e">
        <f aca="false">IF(ROW(C33) - (2 * $H$2) = $H$2, AVERAGE(J33:J33(J33, 1- $H$2, 0)), IF(ROW(C33) - (2 * $H$2) &gt; $H$2, ((J33 -K32) * $H$3) + K32, ""))</f>
        <v>#VALUE!</v>
      </c>
      <c r="L33" s="4" t="e">
        <f aca="true">IF(OFFSET(K33, -1, 0) &lt;&gt; "", ((K33 - K32)/K32),"")</f>
        <v>#VALUE!</v>
      </c>
    </row>
    <row collapsed="false" customFormat="false" customHeight="true" hidden="false" ht="13.8" outlineLevel="0" r="34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e">
        <f aca="false">IF(ROW(A34) - 1 = $H$2, AVERAGE(E34:E34(E34, 1- $H$2, 0)), IF(ROW(A34) - 1 &gt; $H$2, ((E34 -I33) * $H$3) + I33, ""))</f>
        <v>#VALUE!</v>
      </c>
      <c r="J34" s="0" t="e">
        <f aca="false">IF(ROW(A34) - $H$2 = $H$2, AVERAGE(I34:I34(I34, 1- $H$2, 0)), IF(ROW(A34) - $H$2 &gt; $H$2, ((I34 -J33) * $H$3) + J33, ""))</f>
        <v>#VALUE!</v>
      </c>
      <c r="K34" s="0" t="e">
        <f aca="false">IF(ROW(C34) - (2 * $H$2) = $H$2, AVERAGE(J34:J34(J34, 1- $H$2, 0)), IF(ROW(C34) - (2 * $H$2) &gt; $H$2, ((J34 -K33) * $H$3) + K33, ""))</f>
        <v>#VALUE!</v>
      </c>
      <c r="L34" s="4" t="e">
        <f aca="true">IF(OFFSET(K34, -1, 0) &lt;&gt; "", ((K34 - K33)/K33),"")</f>
        <v>#VALUE!</v>
      </c>
    </row>
    <row collapsed="false" customFormat="false" customHeight="true" hidden="false" ht="13.8" outlineLevel="0" r="35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e">
        <f aca="false">IF(ROW(A35) - 1 = $H$2, AVERAGE(E35:E35(E35, 1- $H$2, 0)), IF(ROW(A35) - 1 &gt; $H$2, ((E35 -I34) * $H$3) + I34, ""))</f>
        <v>#VALUE!</v>
      </c>
      <c r="J35" s="0" t="e">
        <f aca="false">IF(ROW(A35) - $H$2 = $H$2, AVERAGE(I35:I35(I35, 1- $H$2, 0)), IF(ROW(A35) - $H$2 &gt; $H$2, ((I35 -J34) * $H$3) + J34, ""))</f>
        <v>#VALUE!</v>
      </c>
      <c r="K35" s="0" t="e">
        <f aca="false">IF(ROW(C35) - (2 * $H$2) = $H$2, AVERAGE(J35:J35(J35, 1- $H$2, 0)), IF(ROW(C35) - (2 * $H$2) &gt; $H$2, ((J35 -K34) * $H$3) + K34, ""))</f>
        <v>#VALUE!</v>
      </c>
      <c r="L35" s="4" t="e">
        <f aca="true">IF(OFFSET(K35, -1, 0) &lt;&gt; "", ((K35 - K34)/K34),"")</f>
        <v>#VALUE!</v>
      </c>
    </row>
    <row collapsed="false" customFormat="false" customHeight="true" hidden="false" ht="13.8" outlineLevel="0" r="36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e">
        <f aca="false">IF(ROW(A36) - 1 = $H$2, AVERAGE(E36:E36(E36, 1- $H$2, 0)), IF(ROW(A36) - 1 &gt; $H$2, ((E36 -I35) * $H$3) + I35, ""))</f>
        <v>#VALUE!</v>
      </c>
      <c r="J36" s="0" t="e">
        <f aca="false">IF(ROW(A36) - $H$2 = $H$2, AVERAGE(I36:I36(I36, 1- $H$2, 0)), IF(ROW(A36) - $H$2 &gt; $H$2, ((I36 -J35) * $H$3) + J35, ""))</f>
        <v>#VALUE!</v>
      </c>
      <c r="K36" s="0" t="e">
        <f aca="false">IF(ROW(C36) - (2 * $H$2) = $H$2, AVERAGE(J36:J36(J36, 1- $H$2, 0)), IF(ROW(C36) - (2 * $H$2) &gt; $H$2, ((J36 -K35) * $H$3) + K35, ""))</f>
        <v>#VALUE!</v>
      </c>
      <c r="L36" s="4" t="e">
        <f aca="true">IF(OFFSET(K36, -1, 0) &lt;&gt; "", ((K36 - K35)/K35),"")</f>
        <v>#VALUE!</v>
      </c>
    </row>
    <row collapsed="false" customFormat="false" customHeight="true" hidden="false" ht="13.8" outlineLevel="0" r="37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e">
        <f aca="false">IF(ROW(A37) - 1 = $H$2, AVERAGE(E37:E37(E37, 1- $H$2, 0)), IF(ROW(A37) - 1 &gt; $H$2, ((E37 -I36) * $H$3) + I36, ""))</f>
        <v>#VALUE!</v>
      </c>
      <c r="J37" s="0" t="e">
        <f aca="false">IF(ROW(A37) - $H$2 = $H$2, AVERAGE(I37:I37(I37, 1- $H$2, 0)), IF(ROW(A37) - $H$2 &gt; $H$2, ((I37 -J36) * $H$3) + J36, ""))</f>
        <v>#VALUE!</v>
      </c>
      <c r="K37" s="0" t="e">
        <f aca="false">IF(ROW(C37) - (2 * $H$2) = $H$2, AVERAGE(J37:J37(J37, 1- $H$2, 0)), IF(ROW(C37) - (2 * $H$2) &gt; $H$2, ((J37 -K36) * $H$3) + K36, ""))</f>
        <v>#VALUE!</v>
      </c>
      <c r="L37" s="4" t="e">
        <f aca="true">IF(OFFSET(K37, -1, 0) &lt;&gt; "", ((K37 - K36)/K36),"")</f>
        <v>#VALUE!</v>
      </c>
    </row>
    <row collapsed="false" customFormat="false" customHeight="true" hidden="false" ht="13.8" outlineLevel="0" r="38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e">
        <f aca="false">IF(ROW(A38) - 1 = $H$2, AVERAGE(E38:E38(E38, 1- $H$2, 0)), IF(ROW(A38) - 1 &gt; $H$2, ((E38 -I37) * $H$3) + I37, ""))</f>
        <v>#VALUE!</v>
      </c>
      <c r="J38" s="0" t="e">
        <f aca="false">IF(ROW(A38) - $H$2 = $H$2, AVERAGE(I38:I38(I38, 1- $H$2, 0)), IF(ROW(A38) - $H$2 &gt; $H$2, ((I38 -J37) * $H$3) + J37, ""))</f>
        <v>#VALUE!</v>
      </c>
      <c r="K38" s="0" t="e">
        <f aca="false">IF(ROW(C38) - (2 * $H$2) = $H$2, AVERAGE(J38:J38(J38, 1- $H$2, 0)), IF(ROW(C38) - (2 * $H$2) &gt; $H$2, ((J38 -K37) * $H$3) + K37, ""))</f>
        <v>#VALUE!</v>
      </c>
      <c r="L38" s="4" t="e">
        <f aca="true">IF(OFFSET(K38, -1, 0) &lt;&gt; "", ((K38 - K37)/K37),"")</f>
        <v>#VALUE!</v>
      </c>
    </row>
    <row collapsed="false" customFormat="false" customHeight="true" hidden="false" ht="13.8" outlineLevel="0" r="39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e">
        <f aca="false">IF(ROW(A39) - 1 = $H$2, AVERAGE(E39:E39(E39, 1- $H$2, 0)), IF(ROW(A39) - 1 &gt; $H$2, ((E39 -I38) * $H$3) + I38, ""))</f>
        <v>#VALUE!</v>
      </c>
      <c r="J39" s="0" t="e">
        <f aca="false">IF(ROW(A39) - $H$2 = $H$2, AVERAGE(I39:I39(I39, 1- $H$2, 0)), IF(ROW(A39) - $H$2 &gt; $H$2, ((I39 -J38) * $H$3) + J38, ""))</f>
        <v>#VALUE!</v>
      </c>
      <c r="K39" s="0" t="e">
        <f aca="false">IF(ROW(C39) - (2 * $H$2) = $H$2, AVERAGE(J39:J39(J39, 1- $H$2, 0)), IF(ROW(C39) - (2 * $H$2) &gt; $H$2, ((J39 -K38) * $H$3) + K38, ""))</f>
        <v>#VALUE!</v>
      </c>
      <c r="L39" s="4" t="e">
        <f aca="true">IF(OFFSET(K39, -1, 0) &lt;&gt; "", ((K39 - K38)/K38),"")</f>
        <v>#VALUE!</v>
      </c>
    </row>
    <row collapsed="false" customFormat="false" customHeight="true" hidden="false" ht="13.8" outlineLevel="0" r="40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e">
        <f aca="false">IF(ROW(A40) - 1 = $H$2, AVERAGE(E40:E40(E40, 1- $H$2, 0)), IF(ROW(A40) - 1 &gt; $H$2, ((E40 -I39) * $H$3) + I39, ""))</f>
        <v>#VALUE!</v>
      </c>
      <c r="J40" s="0" t="e">
        <f aca="false">IF(ROW(A40) - $H$2 = $H$2, AVERAGE(I40:I40(I40, 1- $H$2, 0)), IF(ROW(A40) - $H$2 &gt; $H$2, ((I40 -J39) * $H$3) + J39, ""))</f>
        <v>#VALUE!</v>
      </c>
      <c r="K40" s="0" t="e">
        <f aca="false">IF(ROW(C40) - (2 * $H$2) = $H$2, AVERAGE(J40:J40(J40, 1- $H$2, 0)), IF(ROW(C40) - (2 * $H$2) &gt; $H$2, ((J40 -K39) * $H$3) + K39, ""))</f>
        <v>#VALUE!</v>
      </c>
      <c r="L40" s="4" t="e">
        <f aca="true">IF(OFFSET(K40, -1, 0) &lt;&gt; "", ((K40 - K39)/K39),"")</f>
        <v>#VALUE!</v>
      </c>
    </row>
    <row collapsed="false" customFormat="false" customHeight="true" hidden="false" ht="13.8" outlineLevel="0" r="41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e">
        <f aca="false">IF(ROW(A41) - 1 = $H$2, AVERAGE(E41:E41(E41, 1- $H$2, 0)), IF(ROW(A41) - 1 &gt; $H$2, ((E41 -I40) * $H$3) + I40, ""))</f>
        <v>#VALUE!</v>
      </c>
      <c r="J41" s="0" t="e">
        <f aca="false">IF(ROW(A41) - $H$2 = $H$2, AVERAGE(I41:I41(I41, 1- $H$2, 0)), IF(ROW(A41) - $H$2 &gt; $H$2, ((I41 -J40) * $H$3) + J40, ""))</f>
        <v>#VALUE!</v>
      </c>
      <c r="K41" s="0" t="e">
        <f aca="false">IF(ROW(C41) - (2 * $H$2) = $H$2, AVERAGE(J41:J41(J41, 1- $H$2, 0)), IF(ROW(C41) - (2 * $H$2) &gt; $H$2, ((J41 -K40) * $H$3) + K40, ""))</f>
        <v>#VALUE!</v>
      </c>
      <c r="L41" s="4" t="e">
        <f aca="true">IF(OFFSET(K41, -1, 0) &lt;&gt; "", ((K41 - K40)/K40),"")</f>
        <v>#VALUE!</v>
      </c>
    </row>
    <row collapsed="false" customFormat="false" customHeight="true" hidden="false" ht="13.8" outlineLevel="0" r="42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e">
        <f aca="false">IF(ROW(A42) - 1 = $H$2, AVERAGE(E42:E42(E42, 1- $H$2, 0)), IF(ROW(A42) - 1 &gt; $H$2, ((E42 -I41) * $H$3) + I41, ""))</f>
        <v>#VALUE!</v>
      </c>
      <c r="J42" s="0" t="e">
        <f aca="false">IF(ROW(A42) - $H$2 = $H$2, AVERAGE(I42:I42(I42, 1- $H$2, 0)), IF(ROW(A42) - $H$2 &gt; $H$2, ((I42 -J41) * $H$3) + J41, ""))</f>
        <v>#VALUE!</v>
      </c>
      <c r="K42" s="0" t="e">
        <f aca="false">IF(ROW(C42) - (2 * $H$2) = $H$2, AVERAGE(J42:J42(J42, 1- $H$2, 0)), IF(ROW(C42) - (2 * $H$2) &gt; $H$2, ((J42 -K41) * $H$3) + K41, ""))</f>
        <v>#VALUE!</v>
      </c>
      <c r="L42" s="4" t="e">
        <f aca="true">IF(OFFSET(K42, -1, 0) &lt;&gt; "", ((K42 - K41)/K41),"")</f>
        <v>#VALUE!</v>
      </c>
    </row>
    <row collapsed="false" customFormat="false" customHeight="true" hidden="false" ht="13.8" outlineLevel="0" r="43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e">
        <f aca="false">IF(ROW(A43) - 1 = $H$2, AVERAGE(E43:E43(E43, 1- $H$2, 0)), IF(ROW(A43) - 1 &gt; $H$2, ((E43 -I42) * $H$3) + I42, ""))</f>
        <v>#VALUE!</v>
      </c>
      <c r="J43" s="0" t="e">
        <f aca="false">IF(ROW(A43) - $H$2 = $H$2, AVERAGE(I43:I43(I43, 1- $H$2, 0)), IF(ROW(A43) - $H$2 &gt; $H$2, ((I43 -J42) * $H$3) + J42, ""))</f>
        <v>#VALUE!</v>
      </c>
      <c r="K43" s="0" t="e">
        <f aca="false">IF(ROW(C43) - (2 * $H$2) = $H$2, AVERAGE(J43:J43(J43, 1- $H$2, 0)), IF(ROW(C43) - (2 * $H$2) &gt; $H$2, ((J43 -K42) * $H$3) + K42, ""))</f>
        <v>#VALUE!</v>
      </c>
      <c r="L43" s="4" t="e">
        <f aca="true">IF(OFFSET(K43, -1, 0) &lt;&gt; "", ((K43 - K42)/K42),"")</f>
        <v>#VALUE!</v>
      </c>
    </row>
    <row collapsed="false" customFormat="false" customHeight="true" hidden="false" ht="13.8" outlineLevel="0" r="44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e">
        <f aca="false">IF(ROW(A44) - 1 = $H$2, AVERAGE(E44:E44(E44, 1- $H$2, 0)), IF(ROW(A44) - 1 &gt; $H$2, ((E44 -I43) * $H$3) + I43, ""))</f>
        <v>#VALUE!</v>
      </c>
      <c r="J44" s="0" t="e">
        <f aca="false">IF(ROW(A44) - $H$2 = $H$2, AVERAGE(I44:I44(I44, 1- $H$2, 0)), IF(ROW(A44) - $H$2 &gt; $H$2, ((I44 -J43) * $H$3) + J43, ""))</f>
        <v>#VALUE!</v>
      </c>
      <c r="K44" s="0" t="e">
        <f aca="false">IF(ROW(C44) - (2 * $H$2) = $H$2, AVERAGE(J44:J44(J44, 1- $H$2, 0)), IF(ROW(C44) - (2 * $H$2) &gt; $H$2, ((J44 -K43) * $H$3) + K43, ""))</f>
        <v>#VALUE!</v>
      </c>
      <c r="L44" s="4" t="e">
        <f aca="true">IF(OFFSET(K44, -1, 0) &lt;&gt; "", ((K44 - K43)/K43),"")</f>
        <v>#VALUE!</v>
      </c>
    </row>
    <row collapsed="false" customFormat="false" customHeight="true" hidden="false" ht="13.8" outlineLevel="0" r="45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</row>
    <row collapsed="false" customFormat="false" customHeight="true" hidden="false" ht="13.8" outlineLevel="0" r="46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</row>
    <row collapsed="false" customFormat="false" customHeight="true" hidden="false" ht="13.8" outlineLevel="0" r="47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</row>
    <row collapsed="false" customFormat="false" customHeight="true" hidden="false" ht="13.8" outlineLevel="0" r="48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</row>
    <row collapsed="false" customFormat="false" customHeight="true" hidden="false" ht="13.8" outlineLevel="0" r="49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</row>
    <row collapsed="false" customFormat="false" customHeight="true" hidden="false" ht="13.8" outlineLevel="0" r="50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</row>
    <row collapsed="false" customFormat="false" customHeight="true" hidden="false" ht="13.8" outlineLevel="0" r="51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</row>
    <row collapsed="false" customFormat="false" customHeight="true" hidden="false" ht="13.8" outlineLevel="0" r="52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</row>
    <row collapsed="false" customFormat="false" customHeight="true" hidden="false" ht="13.8" outlineLevel="0" r="53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</row>
    <row collapsed="false" customFormat="false" customHeight="true" hidden="false" ht="13.8" outlineLevel="0" r="54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</row>
    <row collapsed="false" customFormat="false" customHeight="true" hidden="false" ht="13.8" outlineLevel="0" r="55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</row>
    <row collapsed="false" customFormat="false" customHeight="true" hidden="false" ht="13.8" outlineLevel="0" r="56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</row>
    <row collapsed="false" customFormat="false" customHeight="true" hidden="false" ht="13.8" outlineLevel="0" r="57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</row>
    <row collapsed="false" customFormat="false" customHeight="true" hidden="false" ht="13.8" outlineLevel="0" r="58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</row>
    <row collapsed="false" customFormat="false" customHeight="true" hidden="false" ht="13.8" outlineLevel="0" r="59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</row>
    <row collapsed="false" customFormat="false" customHeight="true" hidden="false" ht="13.8" outlineLevel="0" r="60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</row>
    <row collapsed="false" customFormat="false" customHeight="true" hidden="false" ht="13.8" outlineLevel="0" r="61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</row>
    <row collapsed="false" customFormat="false" customHeight="true" hidden="false" ht="13.8" outlineLevel="0" r="62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</row>
    <row collapsed="false" customFormat="false" customHeight="true" hidden="false" ht="13.8" outlineLevel="0" r="63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</row>
    <row collapsed="false" customFormat="false" customHeight="true" hidden="false" ht="13.8" outlineLevel="0" r="64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</row>
    <row collapsed="false" customFormat="false" customHeight="true" hidden="false" ht="13.8" outlineLevel="0" r="65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</row>
    <row collapsed="false" customFormat="false" customHeight="true" hidden="false" ht="13.8" outlineLevel="0" r="66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</row>
    <row collapsed="false" customFormat="false" customHeight="true" hidden="false" ht="13.8" outlineLevel="0" r="67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</row>
    <row collapsed="false" customFormat="false" customHeight="true" hidden="false" ht="13.8" outlineLevel="0" r="68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</row>
    <row collapsed="false" customFormat="false" customHeight="true" hidden="false" ht="13.8" outlineLevel="0" r="69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</row>
    <row collapsed="false" customFormat="false" customHeight="true" hidden="false" ht="13.8" outlineLevel="0" r="70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</row>
    <row collapsed="false" customFormat="false" customHeight="true" hidden="false" ht="13.8" outlineLevel="0" r="71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</row>
    <row collapsed="false" customFormat="false" customHeight="true" hidden="false" ht="13.8" outlineLevel="0" r="72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</row>
    <row collapsed="false" customFormat="false" customHeight="true" hidden="false" ht="13.8" outlineLevel="0" r="73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</row>
    <row collapsed="false" customFormat="false" customHeight="true" hidden="false" ht="13.8" outlineLevel="0" r="74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</row>
    <row collapsed="false" customFormat="false" customHeight="true" hidden="false" ht="13.8" outlineLevel="0" r="75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</row>
    <row collapsed="false" customFormat="false" customHeight="true" hidden="false" ht="13.8" outlineLevel="0" r="76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</row>
    <row collapsed="false" customFormat="false" customHeight="true" hidden="false" ht="13.8" outlineLevel="0" r="77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</row>
    <row collapsed="false" customFormat="false" customHeight="true" hidden="false" ht="13.8" outlineLevel="0" r="78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</row>
    <row collapsed="false" customFormat="false" customHeight="true" hidden="false" ht="13.8" outlineLevel="0" r="79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</row>
    <row collapsed="false" customFormat="false" customHeight="true" hidden="false" ht="13.8" outlineLevel="0" r="80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</row>
    <row collapsed="false" customFormat="false" customHeight="true" hidden="false" ht="13.8" outlineLevel="0" r="81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</row>
    <row collapsed="false" customFormat="false" customHeight="true" hidden="false" ht="13.8" outlineLevel="0" r="82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</row>
    <row collapsed="false" customFormat="false" customHeight="true" hidden="false" ht="13.8" outlineLevel="0" r="83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</row>
    <row collapsed="false" customFormat="false" customHeight="true" hidden="false" ht="13.8" outlineLevel="0" r="84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</row>
    <row collapsed="false" customFormat="false" customHeight="true" hidden="false" ht="13.8" outlineLevel="0" r="85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</row>
    <row collapsed="false" customFormat="false" customHeight="true" hidden="false" ht="13.8" outlineLevel="0" r="86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</row>
    <row collapsed="false" customFormat="false" customHeight="true" hidden="false" ht="13.8" outlineLevel="0" r="87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</row>
    <row collapsed="false" customFormat="false" customHeight="true" hidden="false" ht="13.8" outlineLevel="0" r="88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</row>
    <row collapsed="false" customFormat="false" customHeight="true" hidden="false" ht="13.8" outlineLevel="0" r="89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</row>
    <row collapsed="false" customFormat="false" customHeight="true" hidden="false" ht="13.8" outlineLevel="0" r="90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</row>
    <row collapsed="false" customFormat="false" customHeight="true" hidden="false" ht="13.8" outlineLevel="0" r="91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</row>
    <row collapsed="false" customFormat="false" customHeight="true" hidden="false" ht="13.8" outlineLevel="0" r="92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</row>
    <row collapsed="false" customFormat="false" customHeight="true" hidden="false" ht="13.8" outlineLevel="0" r="93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</row>
    <row collapsed="false" customFormat="false" customHeight="true" hidden="false" ht="13.8" outlineLevel="0" r="94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</row>
    <row collapsed="false" customFormat="false" customHeight="true" hidden="false" ht="13.8" outlineLevel="0" r="95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</row>
    <row collapsed="false" customFormat="false" customHeight="true" hidden="false" ht="13.8" outlineLevel="0" r="96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</row>
    <row collapsed="false" customFormat="false" customHeight="true" hidden="false" ht="13.8" outlineLevel="0" r="97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</row>
    <row collapsed="false" customFormat="false" customHeight="true" hidden="false" ht="13.8" outlineLevel="0" r="98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</row>
    <row collapsed="false" customFormat="false" customHeight="true" hidden="false" ht="13.8" outlineLevel="0" r="99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</row>
    <row collapsed="false" customFormat="false" customHeight="true" hidden="false" ht="13.8" outlineLevel="0" r="100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</row>
    <row collapsed="false" customFormat="false" customHeight="true" hidden="false" ht="13.8" outlineLevel="0" r="101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</row>
    <row collapsed="false" customFormat="false" customHeight="true" hidden="false" ht="13.8" outlineLevel="0" r="102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</row>
    <row collapsed="false" customFormat="false" customHeight="true" hidden="false" ht="13.8" outlineLevel="0" r="103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</row>
    <row collapsed="false" customFormat="false" customHeight="true" hidden="false" ht="13.8" outlineLevel="0" r="104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</row>
    <row collapsed="false" customFormat="false" customHeight="true" hidden="false" ht="13.8" outlineLevel="0" r="105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</row>
    <row collapsed="false" customFormat="false" customHeight="true" hidden="false" ht="13.8" outlineLevel="0" r="106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</row>
    <row collapsed="false" customFormat="false" customHeight="true" hidden="false" ht="13.8" outlineLevel="0" r="107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</row>
    <row collapsed="false" customFormat="false" customHeight="true" hidden="false" ht="13.8" outlineLevel="0" r="108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</row>
    <row collapsed="false" customFormat="false" customHeight="true" hidden="false" ht="13.8" outlineLevel="0" r="109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</row>
    <row collapsed="false" customFormat="false" customHeight="true" hidden="false" ht="13.8" outlineLevel="0" r="110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</row>
    <row collapsed="false" customFormat="false" customHeight="true" hidden="false" ht="13.8" outlineLevel="0" r="111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</row>
    <row collapsed="false" customFormat="false" customHeight="true" hidden="false" ht="13.8" outlineLevel="0" r="112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</row>
    <row collapsed="false" customFormat="false" customHeight="true" hidden="false" ht="13.8" outlineLevel="0" r="113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</row>
    <row collapsed="false" customFormat="false" customHeight="true" hidden="false" ht="13.8" outlineLevel="0" r="114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</row>
    <row collapsed="false" customFormat="false" customHeight="true" hidden="false" ht="13.8" outlineLevel="0" r="115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</row>
    <row collapsed="false" customFormat="false" customHeight="true" hidden="false" ht="13.8" outlineLevel="0" r="116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</row>
    <row collapsed="false" customFormat="false" customHeight="true" hidden="false" ht="13.8" outlineLevel="0" r="117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</row>
    <row collapsed="false" customFormat="false" customHeight="true" hidden="false" ht="13.8" outlineLevel="0" r="118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</row>
    <row collapsed="false" customFormat="false" customHeight="true" hidden="false" ht="13.8" outlineLevel="0" r="119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</row>
    <row collapsed="false" customFormat="false" customHeight="true" hidden="false" ht="13.8" outlineLevel="0" r="120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</row>
    <row collapsed="false" customFormat="false" customHeight="true" hidden="false" ht="13.8" outlineLevel="0" r="121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</row>
    <row collapsed="false" customFormat="false" customHeight="true" hidden="false" ht="13.8" outlineLevel="0" r="122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</row>
    <row collapsed="false" customFormat="false" customHeight="true" hidden="false" ht="13.8" outlineLevel="0" r="123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</row>
    <row collapsed="false" customFormat="false" customHeight="true" hidden="false" ht="13.8" outlineLevel="0" r="124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</row>
    <row collapsed="false" customFormat="false" customHeight="true" hidden="false" ht="13.8" outlineLevel="0" r="125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</row>
    <row collapsed="false" customFormat="false" customHeight="true" hidden="false" ht="13.8" outlineLevel="0" r="126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</row>
    <row collapsed="false" customFormat="false" customHeight="true" hidden="false" ht="13.8" outlineLevel="0" r="127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</row>
    <row collapsed="false" customFormat="false" customHeight="true" hidden="false" ht="13.8" outlineLevel="0" r="128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</row>
    <row collapsed="false" customFormat="false" customHeight="true" hidden="false" ht="13.8" outlineLevel="0" r="129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</row>
    <row collapsed="false" customFormat="false" customHeight="true" hidden="false" ht="13.8" outlineLevel="0" r="130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</row>
    <row collapsed="false" customFormat="false" customHeight="true" hidden="false" ht="13.8" outlineLevel="0" r="131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</row>
    <row collapsed="false" customFormat="false" customHeight="true" hidden="false" ht="13.8" outlineLevel="0" r="132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</row>
    <row collapsed="false" customFormat="false" customHeight="true" hidden="false" ht="13.8" outlineLevel="0" r="133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collapsed="false" customFormat="false" customHeight="true" hidden="false" ht="13.8" outlineLevel="0" r="134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collapsed="false" customFormat="false" customHeight="true" hidden="false" ht="13.8" outlineLevel="0" r="135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collapsed="false" customFormat="false" customHeight="true" hidden="false" ht="13.8" outlineLevel="0" r="136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collapsed="false" customFormat="false" customHeight="true" hidden="false" ht="13.8" outlineLevel="0" r="137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collapsed="false" customFormat="false" customHeight="true" hidden="false" ht="13.8" outlineLevel="0" r="138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collapsed="false" customFormat="false" customHeight="true" hidden="false" ht="13.8" outlineLevel="0" r="139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collapsed="false" customFormat="false" customHeight="true" hidden="false" ht="13.8" outlineLevel="0" r="140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collapsed="false" customFormat="false" customHeight="true" hidden="false" ht="13.8" outlineLevel="0" r="141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collapsed="false" customFormat="false" customHeight="true" hidden="false" ht="13.8" outlineLevel="0" r="142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collapsed="false" customFormat="false" customHeight="true" hidden="false" ht="13.8" outlineLevel="0" r="143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collapsed="false" customFormat="false" customHeight="true" hidden="false" ht="13.8" outlineLevel="0" r="144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collapsed="false" customFormat="false" customHeight="true" hidden="false" ht="13.8" outlineLevel="0" r="145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collapsed="false" customFormat="false" customHeight="true" hidden="false" ht="13.8" outlineLevel="0" r="146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collapsed="false" customFormat="false" customHeight="true" hidden="false" ht="13.8" outlineLevel="0" r="147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collapsed="false" customFormat="false" customHeight="true" hidden="false" ht="13.8" outlineLevel="0" r="148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collapsed="false" customFormat="false" customHeight="true" hidden="false" ht="13.8" outlineLevel="0" r="149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collapsed="false" customFormat="false" customHeight="true" hidden="false" ht="13.8" outlineLevel="0" r="150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collapsed="false" customFormat="false" customHeight="true" hidden="false" ht="13.8" outlineLevel="0" r="151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collapsed="false" customFormat="false" customHeight="true" hidden="false" ht="13.8" outlineLevel="0" r="152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collapsed="false" customFormat="false" customHeight="true" hidden="false" ht="13.8" outlineLevel="0" r="153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collapsed="false" customFormat="false" customHeight="true" hidden="false" ht="13.8" outlineLevel="0" r="154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collapsed="false" customFormat="false" customHeight="true" hidden="false" ht="13.8" outlineLevel="0" r="155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collapsed="false" customFormat="false" customHeight="true" hidden="false" ht="13.8" outlineLevel="0" r="156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collapsed="false" customFormat="false" customHeight="true" hidden="false" ht="13.8" outlineLevel="0" r="157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collapsed="false" customFormat="false" customHeight="true" hidden="false" ht="13.8" outlineLevel="0" r="158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collapsed="false" customFormat="false" customHeight="true" hidden="false" ht="13.8" outlineLevel="0" r="159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collapsed="false" customFormat="false" customHeight="true" hidden="false" ht="13.8" outlineLevel="0" r="160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collapsed="false" customFormat="false" customHeight="true" hidden="false" ht="13.8" outlineLevel="0" r="161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collapsed="false" customFormat="false" customHeight="true" hidden="false" ht="13.8" outlineLevel="0" r="162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collapsed="false" customFormat="false" customHeight="true" hidden="false" ht="13.8" outlineLevel="0" r="163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collapsed="false" customFormat="false" customHeight="true" hidden="false" ht="13.8" outlineLevel="0" r="164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collapsed="false" customFormat="false" customHeight="true" hidden="false" ht="13.8" outlineLevel="0" r="165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collapsed="false" customFormat="false" customHeight="true" hidden="false" ht="13.8" outlineLevel="0" r="166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collapsed="false" customFormat="false" customHeight="true" hidden="false" ht="13.8" outlineLevel="0" r="167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collapsed="false" customFormat="false" customHeight="true" hidden="false" ht="13.8" outlineLevel="0" r="168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collapsed="false" customFormat="false" customHeight="true" hidden="false" ht="13.8" outlineLevel="0" r="169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collapsed="false" customFormat="false" customHeight="true" hidden="false" ht="13.8" outlineLevel="0" r="170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collapsed="false" customFormat="false" customHeight="true" hidden="false" ht="13.8" outlineLevel="0" r="171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collapsed="false" customFormat="false" customHeight="true" hidden="false" ht="13.8" outlineLevel="0" r="172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collapsed="false" customFormat="false" customHeight="true" hidden="false" ht="13.8" outlineLevel="0" r="173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collapsed="false" customFormat="false" customHeight="true" hidden="false" ht="13.8" outlineLevel="0" r="174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collapsed="false" customFormat="false" customHeight="true" hidden="false" ht="13.8" outlineLevel="0" r="175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collapsed="false" customFormat="false" customHeight="true" hidden="false" ht="13.8" outlineLevel="0" r="176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collapsed="false" customFormat="false" customHeight="true" hidden="false" ht="13.8" outlineLevel="0" r="177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collapsed="false" customFormat="false" customHeight="true" hidden="false" ht="13.8" outlineLevel="0" r="178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collapsed="false" customFormat="false" customHeight="true" hidden="false" ht="13.8" outlineLevel="0" r="179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collapsed="false" customFormat="false" customHeight="true" hidden="false" ht="13.8" outlineLevel="0" r="180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collapsed="false" customFormat="false" customHeight="true" hidden="false" ht="13.8" outlineLevel="0" r="181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collapsed="false" customFormat="false" customHeight="true" hidden="false" ht="13.8" outlineLevel="0" r="182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collapsed="false" customFormat="false" customHeight="true" hidden="false" ht="13.8" outlineLevel="0" r="183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collapsed="false" customFormat="false" customHeight="true" hidden="false" ht="13.8" outlineLevel="0" r="184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collapsed="false" customFormat="false" customHeight="true" hidden="false" ht="13.8" outlineLevel="0" r="185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collapsed="false" customFormat="false" customHeight="true" hidden="false" ht="13.8" outlineLevel="0" r="186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collapsed="false" customFormat="false" customHeight="true" hidden="false" ht="13.8" outlineLevel="0" r="187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collapsed="false" customFormat="false" customHeight="true" hidden="false" ht="13.8" outlineLevel="0" r="188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collapsed="false" customFormat="false" customHeight="true" hidden="false" ht="13.8" outlineLevel="0" r="189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collapsed="false" customFormat="false" customHeight="true" hidden="false" ht="13.8" outlineLevel="0" r="190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collapsed="false" customFormat="false" customHeight="true" hidden="false" ht="13.8" outlineLevel="0" r="191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collapsed="false" customFormat="false" customHeight="true" hidden="false" ht="13.8" outlineLevel="0" r="192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collapsed="false" customFormat="false" customHeight="true" hidden="false" ht="13.8" outlineLevel="0" r="193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collapsed="false" customFormat="false" customHeight="true" hidden="false" ht="13.8" outlineLevel="0" r="194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collapsed="false" customFormat="false" customHeight="true" hidden="false" ht="13.8" outlineLevel="0" r="195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collapsed="false" customFormat="false" customHeight="true" hidden="false" ht="13.8" outlineLevel="0" r="196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collapsed="false" customFormat="false" customHeight="true" hidden="false" ht="13.8" outlineLevel="0" r="197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collapsed="false" customFormat="false" customHeight="true" hidden="false" ht="13.8" outlineLevel="0" r="198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collapsed="false" customFormat="false" customHeight="true" hidden="false" ht="13.8" outlineLevel="0" r="199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collapsed="false" customFormat="false" customHeight="true" hidden="false" ht="13.8" outlineLevel="0" r="200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collapsed="false" customFormat="false" customHeight="true" hidden="false" ht="13.8" outlineLevel="0" r="201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collapsed="false" customFormat="false" customHeight="true" hidden="false" ht="13.8" outlineLevel="0" r="202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collapsed="false" customFormat="false" customHeight="true" hidden="false" ht="13.8" outlineLevel="0" r="203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collapsed="false" customFormat="false" customHeight="true" hidden="false" ht="13.8" outlineLevel="0" r="204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collapsed="false" customFormat="false" customHeight="true" hidden="false" ht="13.8" outlineLevel="0" r="205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collapsed="false" customFormat="false" customHeight="true" hidden="false" ht="13.8" outlineLevel="0" r="206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collapsed="false" customFormat="false" customHeight="true" hidden="false" ht="13.8" outlineLevel="0" r="207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collapsed="false" customFormat="false" customHeight="true" hidden="false" ht="13.8" outlineLevel="0" r="208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collapsed="false" customFormat="false" customHeight="true" hidden="false" ht="13.8" outlineLevel="0" r="209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collapsed="false" customFormat="false" customHeight="true" hidden="false" ht="13.8" outlineLevel="0" r="210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collapsed="false" customFormat="false" customHeight="true" hidden="false" ht="13.8" outlineLevel="0" r="211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collapsed="false" customFormat="false" customHeight="true" hidden="false" ht="13.8" outlineLevel="0" r="212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collapsed="false" customFormat="false" customHeight="true" hidden="false" ht="13.8" outlineLevel="0" r="213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collapsed="false" customFormat="false" customHeight="true" hidden="false" ht="13.8" outlineLevel="0" r="214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collapsed="false" customFormat="false" customHeight="true" hidden="false" ht="13.8" outlineLevel="0" r="215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collapsed="false" customFormat="false" customHeight="true" hidden="false" ht="13.8" outlineLevel="0" r="216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collapsed="false" customFormat="false" customHeight="true" hidden="false" ht="13.8" outlineLevel="0" r="217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collapsed="false" customFormat="false" customHeight="true" hidden="false" ht="13.8" outlineLevel="0" r="218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collapsed="false" customFormat="false" customHeight="true" hidden="false" ht="13.8" outlineLevel="0" r="219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collapsed="false" customFormat="false" customHeight="true" hidden="false" ht="13.8" outlineLevel="0" r="220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collapsed="false" customFormat="false" customHeight="true" hidden="false" ht="13.8" outlineLevel="0" r="221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collapsed="false" customFormat="false" customHeight="true" hidden="false" ht="13.8" outlineLevel="0" r="222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collapsed="false" customFormat="false" customHeight="true" hidden="false" ht="13.8" outlineLevel="0" r="223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collapsed="false" customFormat="false" customHeight="true" hidden="false" ht="13.8" outlineLevel="0" r="224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collapsed="false" customFormat="false" customHeight="true" hidden="false" ht="13.8" outlineLevel="0" r="225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collapsed="false" customFormat="false" customHeight="true" hidden="false" ht="13.8" outlineLevel="0" r="226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collapsed="false" customFormat="false" customHeight="true" hidden="false" ht="13.8" outlineLevel="0" r="227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collapsed="false" customFormat="false" customHeight="true" hidden="false" ht="13.8" outlineLevel="0" r="228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collapsed="false" customFormat="false" customHeight="true" hidden="false" ht="13.8" outlineLevel="0" r="229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collapsed="false" customFormat="false" customHeight="true" hidden="false" ht="13.8" outlineLevel="0" r="230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collapsed="false" customFormat="false" customHeight="true" hidden="false" ht="13.8" outlineLevel="0" r="231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collapsed="false" customFormat="false" customHeight="true" hidden="false" ht="13.8" outlineLevel="0" r="232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collapsed="false" customFormat="false" customHeight="true" hidden="false" ht="13.8" outlineLevel="0" r="233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collapsed="false" customFormat="false" customHeight="true" hidden="false" ht="13.8" outlineLevel="0" r="234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collapsed="false" customFormat="false" customHeight="true" hidden="false" ht="13.8" outlineLevel="0" r="235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collapsed="false" customFormat="false" customHeight="true" hidden="false" ht="13.8" outlineLevel="0" r="236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collapsed="false" customFormat="false" customHeight="true" hidden="false" ht="13.8" outlineLevel="0" r="237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collapsed="false" customFormat="false" customHeight="true" hidden="false" ht="13.8" outlineLevel="0" r="238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collapsed="false" customFormat="false" customHeight="true" hidden="false" ht="13.8" outlineLevel="0" r="239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collapsed="false" customFormat="false" customHeight="true" hidden="false" ht="13.8" outlineLevel="0" r="240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collapsed="false" customFormat="false" customHeight="true" hidden="false" ht="13.8" outlineLevel="0" r="241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collapsed="false" customFormat="false" customHeight="true" hidden="false" ht="13.8" outlineLevel="0" r="242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collapsed="false" customFormat="false" customHeight="true" hidden="false" ht="13.8" outlineLevel="0" r="243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collapsed="false" customFormat="false" customHeight="true" hidden="false" ht="13.8" outlineLevel="0" r="244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collapsed="false" customFormat="false" customHeight="true" hidden="false" ht="13.8" outlineLevel="0" r="245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collapsed="false" customFormat="false" customHeight="true" hidden="false" ht="13.8" outlineLevel="0" r="246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collapsed="false" customFormat="false" customHeight="true" hidden="false" ht="13.8" outlineLevel="0" r="247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collapsed="false" customFormat="false" customHeight="true" hidden="false" ht="13.8" outlineLevel="0" r="248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collapsed="false" customFormat="false" customHeight="true" hidden="false" ht="13.8" outlineLevel="0" r="249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collapsed="false" customFormat="false" customHeight="true" hidden="false" ht="13.8" outlineLevel="0" r="250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collapsed="false" customFormat="false" customHeight="true" hidden="false" ht="13.8" outlineLevel="0" r="251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collapsed="false" customFormat="false" customHeight="true" hidden="false" ht="13.8" outlineLevel="0" r="252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collapsed="false" customFormat="false" customHeight="true" hidden="false" ht="13.8" outlineLevel="0" r="253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collapsed="false" customFormat="false" customHeight="true" hidden="false" ht="13.8" outlineLevel="0" r="254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collapsed="false" customFormat="false" customHeight="true" hidden="false" ht="13.8" outlineLevel="0" r="255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collapsed="false" customFormat="false" customHeight="true" hidden="false" ht="13.8" outlineLevel="0" r="256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collapsed="false" customFormat="false" customHeight="true" hidden="false" ht="13.8" outlineLevel="0" r="257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collapsed="false" customFormat="false" customHeight="true" hidden="false" ht="13.8" outlineLevel="0" r="258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collapsed="false" customFormat="false" customHeight="true" hidden="false" ht="13.8" outlineLevel="0" r="259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collapsed="false" customFormat="false" customHeight="true" hidden="false" ht="13.8" outlineLevel="0" r="260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collapsed="false" customFormat="false" customHeight="true" hidden="false" ht="13.8" outlineLevel="0" r="261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collapsed="false" customFormat="false" customHeight="true" hidden="false" ht="13.8" outlineLevel="0" r="262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collapsed="false" customFormat="false" customHeight="true" hidden="false" ht="13.8" outlineLevel="0" r="263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collapsed="false" customFormat="false" customHeight="true" hidden="false" ht="13.8" outlineLevel="0" r="264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collapsed="false" customFormat="false" customHeight="true" hidden="false" ht="13.8" outlineLevel="0" r="265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collapsed="false" customFormat="false" customHeight="true" hidden="false" ht="13.8" outlineLevel="0" r="266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collapsed="false" customFormat="false" customHeight="true" hidden="false" ht="13.8" outlineLevel="0" r="267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collapsed="false" customFormat="false" customHeight="true" hidden="false" ht="13.8" outlineLevel="0" r="268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collapsed="false" customFormat="false" customHeight="true" hidden="false" ht="13.8" outlineLevel="0" r="269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collapsed="false" customFormat="false" customHeight="true" hidden="false" ht="13.8" outlineLevel="0" r="270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collapsed="false" customFormat="false" customHeight="true" hidden="false" ht="13.8" outlineLevel="0" r="271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collapsed="false" customFormat="false" customHeight="true" hidden="false" ht="13.8" outlineLevel="0" r="272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collapsed="false" customFormat="false" customHeight="true" hidden="false" ht="13.8" outlineLevel="0" r="273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collapsed="false" customFormat="false" customHeight="true" hidden="false" ht="13.8" outlineLevel="0" r="274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collapsed="false" customFormat="false" customHeight="true" hidden="false" ht="13.8" outlineLevel="0" r="275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collapsed="false" customFormat="false" customHeight="true" hidden="false" ht="13.8" outlineLevel="0" r="276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collapsed="false" customFormat="false" customHeight="true" hidden="false" ht="13.8" outlineLevel="0" r="277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collapsed="false" customFormat="false" customHeight="true" hidden="false" ht="13.8" outlineLevel="0" r="278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collapsed="false" customFormat="false" customHeight="true" hidden="false" ht="13.8" outlineLevel="0" r="279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collapsed="false" customFormat="false" customHeight="true" hidden="false" ht="13.8" outlineLevel="0" r="280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collapsed="false" customFormat="false" customHeight="true" hidden="false" ht="13.8" outlineLevel="0" r="281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collapsed="false" customFormat="false" customHeight="true" hidden="false" ht="13.8" outlineLevel="0" r="282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collapsed="false" customFormat="false" customHeight="true" hidden="false" ht="13.8" outlineLevel="0" r="283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collapsed="false" customFormat="false" customHeight="true" hidden="false" ht="13.8" outlineLevel="0" r="284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collapsed="false" customFormat="false" customHeight="true" hidden="false" ht="13.8" outlineLevel="0" r="285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collapsed="false" customFormat="false" customHeight="true" hidden="false" ht="13.8" outlineLevel="0" r="286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collapsed="false" customFormat="false" customHeight="true" hidden="false" ht="13.8" outlineLevel="0" r="287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collapsed="false" customFormat="false" customHeight="true" hidden="false" ht="13.8" outlineLevel="0" r="288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collapsed="false" customFormat="false" customHeight="true" hidden="false" ht="13.8" outlineLevel="0" r="289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collapsed="false" customFormat="false" customHeight="true" hidden="false" ht="13.8" outlineLevel="0" r="290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collapsed="false" customFormat="false" customHeight="true" hidden="false" ht="13.8" outlineLevel="0" r="291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collapsed="false" customFormat="false" customHeight="true" hidden="false" ht="13.8" outlineLevel="0" r="292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collapsed="false" customFormat="false" customHeight="true" hidden="false" ht="13.8" outlineLevel="0" r="293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collapsed="false" customFormat="false" customHeight="true" hidden="false" ht="13.8" outlineLevel="0" r="294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collapsed="false" customFormat="false" customHeight="true" hidden="false" ht="13.8" outlineLevel="0" r="295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collapsed="false" customFormat="false" customHeight="true" hidden="false" ht="13.8" outlineLevel="0" r="296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collapsed="false" customFormat="false" customHeight="true" hidden="false" ht="13.8" outlineLevel="0" r="297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collapsed="false" customFormat="false" customHeight="true" hidden="false" ht="13.8" outlineLevel="0" r="298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collapsed="false" customFormat="false" customHeight="true" hidden="false" ht="13.8" outlineLevel="0" r="299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collapsed="false" customFormat="false" customHeight="true" hidden="false" ht="13.8" outlineLevel="0" r="300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collapsed="false" customFormat="false" customHeight="true" hidden="false" ht="13.8" outlineLevel="0" r="301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collapsed="false" customFormat="false" customHeight="true" hidden="false" ht="13.8" outlineLevel="0" r="302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collapsed="false" customFormat="false" customHeight="true" hidden="false" ht="13.8" outlineLevel="0" r="303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collapsed="false" customFormat="false" customHeight="true" hidden="false" ht="13.8" outlineLevel="0" r="304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collapsed="false" customFormat="false" customHeight="true" hidden="false" ht="13.8" outlineLevel="0" r="305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collapsed="false" customFormat="false" customHeight="true" hidden="false" ht="13.8" outlineLevel="0" r="306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collapsed="false" customFormat="false" customHeight="true" hidden="false" ht="13.8" outlineLevel="0" r="307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collapsed="false" customFormat="false" customHeight="true" hidden="false" ht="13.8" outlineLevel="0" r="308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collapsed="false" customFormat="false" customHeight="true" hidden="false" ht="13.8" outlineLevel="0" r="309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collapsed="false" customFormat="false" customHeight="true" hidden="false" ht="13.8" outlineLevel="0" r="310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collapsed="false" customFormat="false" customHeight="true" hidden="false" ht="13.8" outlineLevel="0" r="311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collapsed="false" customFormat="false" customHeight="true" hidden="false" ht="13.8" outlineLevel="0" r="312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collapsed="false" customFormat="false" customHeight="true" hidden="false" ht="13.8" outlineLevel="0" r="313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collapsed="false" customFormat="false" customHeight="true" hidden="false" ht="13.8" outlineLevel="0" r="314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collapsed="false" customFormat="false" customHeight="true" hidden="false" ht="13.8" outlineLevel="0" r="315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collapsed="false" customFormat="false" customHeight="true" hidden="false" ht="13.8" outlineLevel="0" r="316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collapsed="false" customFormat="false" customHeight="true" hidden="false" ht="13.8" outlineLevel="0" r="317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collapsed="false" customFormat="false" customHeight="true" hidden="false" ht="13.8" outlineLevel="0" r="318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collapsed="false" customFormat="false" customHeight="true" hidden="false" ht="13.8" outlineLevel="0" r="319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collapsed="false" customFormat="false" customHeight="true" hidden="false" ht="13.8" outlineLevel="0" r="320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collapsed="false" customFormat="false" customHeight="true" hidden="false" ht="13.8" outlineLevel="0" r="321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collapsed="false" customFormat="false" customHeight="true" hidden="false" ht="13.8" outlineLevel="0" r="322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collapsed="false" customFormat="false" customHeight="true" hidden="false" ht="13.8" outlineLevel="0" r="323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collapsed="false" customFormat="false" customHeight="true" hidden="false" ht="13.8" outlineLevel="0" r="324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collapsed="false" customFormat="false" customHeight="true" hidden="false" ht="13.8" outlineLevel="0" r="325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collapsed="false" customFormat="false" customHeight="true" hidden="false" ht="13.8" outlineLevel="0" r="326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collapsed="false" customFormat="false" customHeight="true" hidden="false" ht="13.8" outlineLevel="0" r="327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collapsed="false" customFormat="false" customHeight="true" hidden="false" ht="13.8" outlineLevel="0" r="328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collapsed="false" customFormat="false" customHeight="true" hidden="false" ht="13.8" outlineLevel="0" r="329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collapsed="false" customFormat="false" customHeight="true" hidden="false" ht="13.8" outlineLevel="0" r="330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collapsed="false" customFormat="false" customHeight="true" hidden="false" ht="13.8" outlineLevel="0" r="331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collapsed="false" customFormat="false" customHeight="true" hidden="false" ht="13.8" outlineLevel="0" r="332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collapsed="false" customFormat="false" customHeight="true" hidden="false" ht="13.8" outlineLevel="0" r="333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collapsed="false" customFormat="false" customHeight="true" hidden="false" ht="13.8" outlineLevel="0" r="334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collapsed="false" customFormat="false" customHeight="true" hidden="false" ht="13.8" outlineLevel="0" r="335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collapsed="false" customFormat="false" customHeight="true" hidden="false" ht="13.8" outlineLevel="0" r="336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collapsed="false" customFormat="false" customHeight="true" hidden="false" ht="13.8" outlineLevel="0" r="337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collapsed="false" customFormat="false" customHeight="true" hidden="false" ht="13.8" outlineLevel="0" r="338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collapsed="false" customFormat="false" customHeight="true" hidden="false" ht="13.8" outlineLevel="0" r="339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collapsed="false" customFormat="false" customHeight="true" hidden="false" ht="13.8" outlineLevel="0" r="340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collapsed="false" customFormat="false" customHeight="true" hidden="false" ht="13.8" outlineLevel="0" r="341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collapsed="false" customFormat="false" customHeight="true" hidden="false" ht="13.8" outlineLevel="0" r="342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collapsed="false" customFormat="false" customHeight="true" hidden="false" ht="13.8" outlineLevel="0" r="343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collapsed="false" customFormat="false" customHeight="true" hidden="false" ht="13.8" outlineLevel="0" r="344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collapsed="false" customFormat="false" customHeight="true" hidden="false" ht="13.8" outlineLevel="0" r="345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collapsed="false" customFormat="false" customHeight="true" hidden="false" ht="13.8" outlineLevel="0" r="346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collapsed="false" customFormat="false" customHeight="true" hidden="false" ht="13.8" outlineLevel="0" r="347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collapsed="false" customFormat="false" customHeight="true" hidden="false" ht="13.8" outlineLevel="0" r="348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collapsed="false" customFormat="false" customHeight="true" hidden="false" ht="13.8" outlineLevel="0" r="349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collapsed="false" customFormat="false" customHeight="true" hidden="false" ht="13.8" outlineLevel="0" r="350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collapsed="false" customFormat="false" customHeight="true" hidden="false" ht="13.8" outlineLevel="0" r="351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collapsed="false" customFormat="false" customHeight="true" hidden="false" ht="13.8" outlineLevel="0" r="352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collapsed="false" customFormat="false" customHeight="true" hidden="false" ht="13.8" outlineLevel="0" r="353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collapsed="false" customFormat="false" customHeight="true" hidden="false" ht="13.8" outlineLevel="0" r="354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collapsed="false" customFormat="false" customHeight="true" hidden="false" ht="13.8" outlineLevel="0" r="355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collapsed="false" customFormat="false" customHeight="true" hidden="false" ht="13.8" outlineLevel="0" r="356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collapsed="false" customFormat="false" customHeight="true" hidden="false" ht="13.8" outlineLevel="0" r="357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collapsed="false" customFormat="false" customHeight="true" hidden="false" ht="13.8" outlineLevel="0" r="358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collapsed="false" customFormat="false" customHeight="true" hidden="false" ht="13.8" outlineLevel="0" r="359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collapsed="false" customFormat="false" customHeight="true" hidden="false" ht="13.8" outlineLevel="0" r="360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collapsed="false" customFormat="false" customHeight="true" hidden="false" ht="13.8" outlineLevel="0" r="361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collapsed="false" customFormat="false" customHeight="true" hidden="false" ht="13.8" outlineLevel="0" r="362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collapsed="false" customFormat="false" customHeight="true" hidden="false" ht="13.8" outlineLevel="0" r="363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collapsed="false" customFormat="false" customHeight="true" hidden="false" ht="13.8" outlineLevel="0" r="364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collapsed="false" customFormat="false" customHeight="true" hidden="false" ht="13.8" outlineLevel="0" r="365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collapsed="false" customFormat="false" customHeight="true" hidden="false" ht="13.8" outlineLevel="0" r="366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collapsed="false" customFormat="false" customHeight="true" hidden="false" ht="13.8" outlineLevel="0" r="367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collapsed="false" customFormat="false" customHeight="true" hidden="false" ht="13.8" outlineLevel="0" r="368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collapsed="false" customFormat="false" customHeight="true" hidden="false" ht="13.8" outlineLevel="0" r="369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collapsed="false" customFormat="false" customHeight="true" hidden="false" ht="13.8" outlineLevel="0" r="370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collapsed="false" customFormat="false" customHeight="true" hidden="false" ht="13.8" outlineLevel="0" r="371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collapsed="false" customFormat="false" customHeight="true" hidden="false" ht="13.8" outlineLevel="0" r="372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collapsed="false" customFormat="false" customHeight="true" hidden="false" ht="13.8" outlineLevel="0" r="373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collapsed="false" customFormat="false" customHeight="true" hidden="false" ht="13.8" outlineLevel="0" r="374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collapsed="false" customFormat="false" customHeight="true" hidden="false" ht="13.8" outlineLevel="0" r="375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collapsed="false" customFormat="false" customHeight="true" hidden="false" ht="13.8" outlineLevel="0" r="376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collapsed="false" customFormat="false" customHeight="true" hidden="false" ht="13.8" outlineLevel="0" r="377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collapsed="false" customFormat="false" customHeight="true" hidden="false" ht="13.8" outlineLevel="0" r="378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collapsed="false" customFormat="false" customHeight="true" hidden="false" ht="13.8" outlineLevel="0" r="379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collapsed="false" customFormat="false" customHeight="true" hidden="false" ht="13.8" outlineLevel="0" r="380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collapsed="false" customFormat="false" customHeight="true" hidden="false" ht="13.8" outlineLevel="0" r="381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collapsed="false" customFormat="false" customHeight="true" hidden="false" ht="13.8" outlineLevel="0" r="382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collapsed="false" customFormat="false" customHeight="true" hidden="false" ht="13.8" outlineLevel="0" r="383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collapsed="false" customFormat="false" customHeight="true" hidden="false" ht="13.8" outlineLevel="0" r="384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collapsed="false" customFormat="false" customHeight="true" hidden="false" ht="13.8" outlineLevel="0" r="385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collapsed="false" customFormat="false" customHeight="true" hidden="false" ht="13.8" outlineLevel="0" r="386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collapsed="false" customFormat="false" customHeight="true" hidden="false" ht="13.8" outlineLevel="0" r="387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collapsed="false" customFormat="false" customHeight="true" hidden="false" ht="13.8" outlineLevel="0" r="388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collapsed="false" customFormat="false" customHeight="true" hidden="false" ht="13.8" outlineLevel="0" r="389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collapsed="false" customFormat="false" customHeight="true" hidden="false" ht="13.8" outlineLevel="0" r="390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collapsed="false" customFormat="false" customHeight="true" hidden="false" ht="13.8" outlineLevel="0" r="391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collapsed="false" customFormat="false" customHeight="true" hidden="false" ht="13.8" outlineLevel="0" r="392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collapsed="false" customFormat="false" customHeight="true" hidden="false" ht="13.8" outlineLevel="0" r="393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collapsed="false" customFormat="false" customHeight="true" hidden="false" ht="13.8" outlineLevel="0" r="394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collapsed="false" customFormat="false" customHeight="true" hidden="false" ht="13.8" outlineLevel="0" r="395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collapsed="false" customFormat="false" customHeight="true" hidden="false" ht="13.8" outlineLevel="0" r="396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collapsed="false" customFormat="false" customHeight="true" hidden="false" ht="13.8" outlineLevel="0" r="397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collapsed="false" customFormat="false" customHeight="true" hidden="false" ht="13.8" outlineLevel="0" r="398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collapsed="false" customFormat="false" customHeight="true" hidden="false" ht="13.8" outlineLevel="0" r="399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collapsed="false" customFormat="false" customHeight="true" hidden="false" ht="13.8" outlineLevel="0" r="400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collapsed="false" customFormat="false" customHeight="true" hidden="false" ht="13.8" outlineLevel="0" r="401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collapsed="false" customFormat="false" customHeight="true" hidden="false" ht="13.8" outlineLevel="0" r="402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collapsed="false" customFormat="false" customHeight="true" hidden="false" ht="13.8" outlineLevel="0" r="403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collapsed="false" customFormat="false" customHeight="true" hidden="false" ht="13.8" outlineLevel="0" r="404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collapsed="false" customFormat="false" customHeight="true" hidden="false" ht="13.8" outlineLevel="0" r="405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collapsed="false" customFormat="false" customHeight="true" hidden="false" ht="13.8" outlineLevel="0" r="406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collapsed="false" customFormat="false" customHeight="true" hidden="false" ht="13.8" outlineLevel="0" r="407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collapsed="false" customFormat="false" customHeight="true" hidden="false" ht="13.8" outlineLevel="0" r="408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collapsed="false" customFormat="false" customHeight="true" hidden="false" ht="13.8" outlineLevel="0" r="409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collapsed="false" customFormat="false" customHeight="true" hidden="false" ht="13.8" outlineLevel="0" r="410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collapsed="false" customFormat="false" customHeight="true" hidden="false" ht="13.8" outlineLevel="0" r="411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collapsed="false" customFormat="false" customHeight="true" hidden="false" ht="13.8" outlineLevel="0" r="412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collapsed="false" customFormat="false" customHeight="true" hidden="false" ht="13.8" outlineLevel="0" r="413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collapsed="false" customFormat="false" customHeight="true" hidden="false" ht="13.8" outlineLevel="0" r="414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collapsed="false" customFormat="false" customHeight="true" hidden="false" ht="13.8" outlineLevel="0" r="415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collapsed="false" customFormat="false" customHeight="true" hidden="false" ht="13.8" outlineLevel="0" r="416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collapsed="false" customFormat="false" customHeight="true" hidden="false" ht="13.8" outlineLevel="0" r="417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collapsed="false" customFormat="false" customHeight="true" hidden="false" ht="13.8" outlineLevel="0" r="418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collapsed="false" customFormat="false" customHeight="true" hidden="false" ht="13.8" outlineLevel="0" r="419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collapsed="false" customFormat="false" customHeight="true" hidden="false" ht="13.8" outlineLevel="0" r="420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collapsed="false" customFormat="false" customHeight="true" hidden="false" ht="13.8" outlineLevel="0" r="421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collapsed="false" customFormat="false" customHeight="true" hidden="false" ht="13.8" outlineLevel="0" r="422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collapsed="false" customFormat="false" customHeight="true" hidden="false" ht="13.8" outlineLevel="0" r="423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collapsed="false" customFormat="false" customHeight="true" hidden="false" ht="13.8" outlineLevel="0" r="424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collapsed="false" customFormat="false" customHeight="true" hidden="false" ht="13.8" outlineLevel="0" r="425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collapsed="false" customFormat="false" customHeight="true" hidden="false" ht="13.8" outlineLevel="0" r="426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collapsed="false" customFormat="false" customHeight="true" hidden="false" ht="13.8" outlineLevel="0" r="427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collapsed="false" customFormat="false" customHeight="true" hidden="false" ht="13.8" outlineLevel="0" r="428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collapsed="false" customFormat="false" customHeight="true" hidden="false" ht="13.8" outlineLevel="0" r="429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collapsed="false" customFormat="false" customHeight="true" hidden="false" ht="13.8" outlineLevel="0" r="430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collapsed="false" customFormat="false" customHeight="true" hidden="false" ht="13.8" outlineLevel="0" r="431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collapsed="false" customFormat="false" customHeight="true" hidden="false" ht="13.8" outlineLevel="0" r="432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collapsed="false" customFormat="false" customHeight="true" hidden="false" ht="13.8" outlineLevel="0" r="433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collapsed="false" customFormat="false" customHeight="true" hidden="false" ht="13.8" outlineLevel="0" r="434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collapsed="false" customFormat="false" customHeight="true" hidden="false" ht="13.8" outlineLevel="0" r="435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collapsed="false" customFormat="false" customHeight="true" hidden="false" ht="13.8" outlineLevel="0" r="436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collapsed="false" customFormat="false" customHeight="true" hidden="false" ht="13.8" outlineLevel="0" r="437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collapsed="false" customFormat="false" customHeight="true" hidden="false" ht="13.8" outlineLevel="0" r="438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collapsed="false" customFormat="false" customHeight="true" hidden="false" ht="13.8" outlineLevel="0" r="439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collapsed="false" customFormat="false" customHeight="true" hidden="false" ht="13.8" outlineLevel="0" r="440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collapsed="false" customFormat="false" customHeight="true" hidden="false" ht="13.8" outlineLevel="0" r="441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collapsed="false" customFormat="false" customHeight="true" hidden="false" ht="13.8" outlineLevel="0" r="442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collapsed="false" customFormat="false" customHeight="true" hidden="false" ht="13.8" outlineLevel="0" r="443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collapsed="false" customFormat="false" customHeight="true" hidden="false" ht="13.8" outlineLevel="0" r="444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collapsed="false" customFormat="false" customHeight="true" hidden="false" ht="13.8" outlineLevel="0" r="445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collapsed="false" customFormat="false" customHeight="true" hidden="false" ht="13.8" outlineLevel="0" r="446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collapsed="false" customFormat="false" customHeight="true" hidden="false" ht="13.8" outlineLevel="0" r="447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collapsed="false" customFormat="false" customHeight="true" hidden="false" ht="13.8" outlineLevel="0" r="448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collapsed="false" customFormat="false" customHeight="true" hidden="false" ht="13.8" outlineLevel="0" r="449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collapsed="false" customFormat="false" customHeight="true" hidden="false" ht="13.8" outlineLevel="0" r="450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collapsed="false" customFormat="false" customHeight="true" hidden="false" ht="13.8" outlineLevel="0" r="451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collapsed="false" customFormat="false" customHeight="true" hidden="false" ht="13.8" outlineLevel="0" r="452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collapsed="false" customFormat="false" customHeight="true" hidden="false" ht="13.8" outlineLevel="0" r="453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collapsed="false" customFormat="false" customHeight="true" hidden="false" ht="13.8" outlineLevel="0" r="454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collapsed="false" customFormat="false" customHeight="true" hidden="false" ht="13.8" outlineLevel="0" r="455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collapsed="false" customFormat="false" customHeight="true" hidden="false" ht="13.8" outlineLevel="0" r="456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collapsed="false" customFormat="false" customHeight="true" hidden="false" ht="13.8" outlineLevel="0" r="457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collapsed="false" customFormat="false" customHeight="true" hidden="false" ht="13.8" outlineLevel="0" r="458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collapsed="false" customFormat="false" customHeight="true" hidden="false" ht="13.8" outlineLevel="0" r="459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collapsed="false" customFormat="false" customHeight="true" hidden="false" ht="13.8" outlineLevel="0" r="460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collapsed="false" customFormat="false" customHeight="true" hidden="false" ht="13.8" outlineLevel="0" r="461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collapsed="false" customFormat="false" customHeight="true" hidden="false" ht="13.8" outlineLevel="0" r="462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collapsed="false" customFormat="false" customHeight="true" hidden="false" ht="13.8" outlineLevel="0" r="463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collapsed="false" customFormat="false" customHeight="true" hidden="false" ht="13.8" outlineLevel="0" r="464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collapsed="false" customFormat="false" customHeight="true" hidden="false" ht="13.8" outlineLevel="0" r="465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collapsed="false" customFormat="false" customHeight="true" hidden="false" ht="13.8" outlineLevel="0" r="466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collapsed="false" customFormat="false" customHeight="true" hidden="false" ht="13.8" outlineLevel="0" r="467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collapsed="false" customFormat="false" customHeight="true" hidden="false" ht="13.8" outlineLevel="0" r="468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collapsed="false" customFormat="false" customHeight="true" hidden="false" ht="13.8" outlineLevel="0" r="469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collapsed="false" customFormat="false" customHeight="true" hidden="false" ht="13.8" outlineLevel="0" r="470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collapsed="false" customFormat="false" customHeight="true" hidden="false" ht="13.8" outlineLevel="0" r="471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collapsed="false" customFormat="false" customHeight="true" hidden="false" ht="13.8" outlineLevel="0" r="472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collapsed="false" customFormat="false" customHeight="true" hidden="false" ht="13.8" outlineLevel="0" r="473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collapsed="false" customFormat="false" customHeight="true" hidden="false" ht="13.8" outlineLevel="0" r="474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collapsed="false" customFormat="false" customHeight="true" hidden="false" ht="13.8" outlineLevel="0" r="475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collapsed="false" customFormat="false" customHeight="true" hidden="false" ht="13.8" outlineLevel="0" r="476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collapsed="false" customFormat="false" customHeight="true" hidden="false" ht="13.8" outlineLevel="0" r="477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collapsed="false" customFormat="false" customHeight="true" hidden="false" ht="13.8" outlineLevel="0" r="478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collapsed="false" customFormat="false" customHeight="true" hidden="false" ht="13.8" outlineLevel="0" r="479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collapsed="false" customFormat="false" customHeight="true" hidden="false" ht="13.8" outlineLevel="0" r="480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collapsed="false" customFormat="false" customHeight="true" hidden="false" ht="13.8" outlineLevel="0" r="481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collapsed="false" customFormat="false" customHeight="true" hidden="false" ht="13.8" outlineLevel="0" r="482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collapsed="false" customFormat="false" customHeight="true" hidden="false" ht="13.8" outlineLevel="0" r="483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collapsed="false" customFormat="false" customHeight="true" hidden="false" ht="13.8" outlineLevel="0" r="484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collapsed="false" customFormat="false" customHeight="true" hidden="false" ht="13.8" outlineLevel="0" r="485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collapsed="false" customFormat="false" customHeight="true" hidden="false" ht="13.8" outlineLevel="0" r="486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collapsed="false" customFormat="false" customHeight="true" hidden="false" ht="13.8" outlineLevel="0" r="487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collapsed="false" customFormat="false" customHeight="true" hidden="false" ht="13.8" outlineLevel="0" r="488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collapsed="false" customFormat="false" customHeight="true" hidden="false" ht="13.8" outlineLevel="0" r="489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collapsed="false" customFormat="false" customHeight="true" hidden="false" ht="13.8" outlineLevel="0" r="490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collapsed="false" customFormat="false" customHeight="true" hidden="false" ht="13.8" outlineLevel="0" r="491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collapsed="false" customFormat="false" customHeight="true" hidden="false" ht="13.8" outlineLevel="0" r="492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collapsed="false" customFormat="false" customHeight="true" hidden="false" ht="13.8" outlineLevel="0" r="493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collapsed="false" customFormat="false" customHeight="true" hidden="false" ht="13.8" outlineLevel="0" r="494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collapsed="false" customFormat="false" customHeight="true" hidden="false" ht="13.8" outlineLevel="0" r="495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collapsed="false" customFormat="false" customHeight="true" hidden="false" ht="13.8" outlineLevel="0" r="496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collapsed="false" customFormat="false" customHeight="true" hidden="false" ht="13.8" outlineLevel="0" r="497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collapsed="false" customFormat="false" customHeight="true" hidden="false" ht="13.8" outlineLevel="0" r="498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collapsed="false" customFormat="false" customHeight="true" hidden="false" ht="13.8" outlineLevel="0" r="499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collapsed="false" customFormat="false" customHeight="true" hidden="false" ht="13.8" outlineLevel="0" r="500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collapsed="false" customFormat="false" customHeight="true" hidden="false" ht="13.8" outlineLevel="0" r="501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collapsed="false" customFormat="false" customHeight="true" hidden="false" ht="13.8" outlineLevel="0" r="502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collapsed="false" customFormat="false" customHeight="true" hidden="false" ht="13.8" outlineLevel="0" r="503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collapsed="false" customFormat="false" customHeight="true" hidden="false" ht="13.8" outlineLevel="0" r="504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collapsed="false" customFormat="false" customHeight="true" hidden="false" ht="13.8" outlineLevel="0" r="505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collapsed="false" customFormat="false" customHeight="true" hidden="false" ht="13.8" outlineLevel="0" r="506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collapsed="false" customFormat="false" customHeight="true" hidden="false" ht="13.8" outlineLevel="0" r="507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collapsed="false" customFormat="false" customHeight="true" hidden="false" ht="13.8" outlineLevel="0" r="508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collapsed="false" customFormat="false" customHeight="true" hidden="false" ht="13.8" outlineLevel="0" r="509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collapsed="false" customFormat="false" customHeight="true" hidden="false" ht="13.8" outlineLevel="0" r="510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collapsed="false" customFormat="false" customHeight="true" hidden="false" ht="13.8" outlineLevel="0" r="511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collapsed="false" customFormat="false" customHeight="true" hidden="false" ht="13.8" outlineLevel="0" r="512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collapsed="false" customFormat="false" customHeight="true" hidden="false" ht="13.8" outlineLevel="0" r="513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collapsed="false" customFormat="false" customHeight="true" hidden="false" ht="13.8" outlineLevel="0" r="514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collapsed="false" customFormat="false" customHeight="true" hidden="false" ht="13.8" outlineLevel="0" r="515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collapsed="false" customFormat="false" customHeight="true" hidden="false" ht="13.8" outlineLevel="0" r="516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collapsed="false" customFormat="false" customHeight="true" hidden="false" ht="13.8" outlineLevel="0" r="517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collapsed="false" customFormat="false" customHeight="true" hidden="false" ht="13.8" outlineLevel="0" r="518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collapsed="false" customFormat="false" customHeight="true" hidden="false" ht="13.8" outlineLevel="0" r="519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collapsed="false" customFormat="false" customHeight="true" hidden="false" ht="13.8" outlineLevel="0" r="520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collapsed="false" customFormat="false" customHeight="true" hidden="false" ht="13.8" outlineLevel="0" r="521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collapsed="false" customFormat="false" customHeight="true" hidden="false" ht="13.8" outlineLevel="0" r="522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collapsed="false" customFormat="false" customHeight="true" hidden="false" ht="13.8" outlineLevel="0" r="523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collapsed="false" customFormat="false" customHeight="true" hidden="false" ht="13.8" outlineLevel="0" r="524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collapsed="false" customFormat="false" customHeight="true" hidden="false" ht="13.8" outlineLevel="0" r="525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collapsed="false" customFormat="false" customHeight="true" hidden="false" ht="13.8" outlineLevel="0" r="526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collapsed="false" customFormat="false" customHeight="true" hidden="false" ht="13.8" outlineLevel="0" r="527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collapsed="false" customFormat="false" customHeight="true" hidden="false" ht="13.8" outlineLevel="0" r="528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collapsed="false" customFormat="false" customHeight="true" hidden="false" ht="13.8" outlineLevel="0" r="529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collapsed="false" customFormat="false" customHeight="true" hidden="false" ht="13.8" outlineLevel="0" r="530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collapsed="false" customFormat="false" customHeight="true" hidden="false" ht="13.8" outlineLevel="0" r="531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collapsed="false" customFormat="false" customHeight="true" hidden="false" ht="13.8" outlineLevel="0" r="532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collapsed="false" customFormat="false" customHeight="true" hidden="false" ht="13.8" outlineLevel="0" r="533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collapsed="false" customFormat="false" customHeight="true" hidden="false" ht="13.8" outlineLevel="0" r="534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collapsed="false" customFormat="false" customHeight="true" hidden="false" ht="13.8" outlineLevel="0" r="535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collapsed="false" customFormat="false" customHeight="true" hidden="false" ht="13.8" outlineLevel="0" r="536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collapsed="false" customFormat="false" customHeight="true" hidden="false" ht="13.8" outlineLevel="0" r="537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collapsed="false" customFormat="false" customHeight="true" hidden="false" ht="13.8" outlineLevel="0" r="538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collapsed="false" customFormat="false" customHeight="true" hidden="false" ht="13.8" outlineLevel="0" r="539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collapsed="false" customFormat="false" customHeight="true" hidden="false" ht="13.8" outlineLevel="0" r="540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collapsed="false" customFormat="false" customHeight="true" hidden="false" ht="13.8" outlineLevel="0" r="541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collapsed="false" customFormat="false" customHeight="true" hidden="false" ht="13.8" outlineLevel="0" r="542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collapsed="false" customFormat="false" customHeight="true" hidden="false" ht="13.8" outlineLevel="0" r="543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collapsed="false" customFormat="false" customHeight="true" hidden="false" ht="13.8" outlineLevel="0" r="544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collapsed="false" customFormat="false" customHeight="true" hidden="false" ht="13.8" outlineLevel="0" r="545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collapsed="false" customFormat="false" customHeight="true" hidden="false" ht="13.8" outlineLevel="0" r="546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collapsed="false" customFormat="false" customHeight="true" hidden="false" ht="13.8" outlineLevel="0" r="547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collapsed="false" customFormat="false" customHeight="true" hidden="false" ht="13.8" outlineLevel="0" r="548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collapsed="false" customFormat="false" customHeight="true" hidden="false" ht="13.8" outlineLevel="0" r="549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collapsed="false" customFormat="false" customHeight="true" hidden="false" ht="13.8" outlineLevel="0" r="550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collapsed="false" customFormat="false" customHeight="true" hidden="false" ht="13.8" outlineLevel="0" r="551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collapsed="false" customFormat="false" customHeight="true" hidden="false" ht="13.8" outlineLevel="0" r="552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collapsed="false" customFormat="false" customHeight="true" hidden="false" ht="13.8" outlineLevel="0" r="553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collapsed="false" customFormat="false" customHeight="true" hidden="false" ht="13.8" outlineLevel="0" r="554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collapsed="false" customFormat="false" customHeight="true" hidden="false" ht="13.8" outlineLevel="0" r="555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collapsed="false" customFormat="false" customHeight="true" hidden="false" ht="13.8" outlineLevel="0" r="556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collapsed="false" customFormat="false" customHeight="true" hidden="false" ht="13.8" outlineLevel="0" r="557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collapsed="false" customFormat="false" customHeight="true" hidden="false" ht="13.8" outlineLevel="0" r="558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collapsed="false" customFormat="false" customHeight="true" hidden="false" ht="13.8" outlineLevel="0" r="559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collapsed="false" customFormat="false" customHeight="true" hidden="false" ht="13.8" outlineLevel="0" r="560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collapsed="false" customFormat="false" customHeight="true" hidden="false" ht="13.8" outlineLevel="0" r="561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collapsed="false" customFormat="false" customHeight="true" hidden="false" ht="13.8" outlineLevel="0" r="562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collapsed="false" customFormat="false" customHeight="true" hidden="false" ht="13.8" outlineLevel="0" r="563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collapsed="false" customFormat="false" customHeight="true" hidden="false" ht="13.8" outlineLevel="0" r="564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collapsed="false" customFormat="false" customHeight="true" hidden="false" ht="13.8" outlineLevel="0" r="565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collapsed="false" customFormat="false" customHeight="true" hidden="false" ht="13.8" outlineLevel="0" r="566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collapsed="false" customFormat="false" customHeight="true" hidden="false" ht="13.8" outlineLevel="0" r="567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collapsed="false" customFormat="false" customHeight="true" hidden="false" ht="13.8" outlineLevel="0" r="568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collapsed="false" customFormat="false" customHeight="true" hidden="false" ht="13.8" outlineLevel="0" r="569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collapsed="false" customFormat="false" customHeight="true" hidden="false" ht="13.8" outlineLevel="0" r="570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collapsed="false" customFormat="false" customHeight="true" hidden="false" ht="13.8" outlineLevel="0" r="571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collapsed="false" customFormat="false" customHeight="true" hidden="false" ht="13.8" outlineLevel="0" r="572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collapsed="false" customFormat="false" customHeight="true" hidden="false" ht="13.8" outlineLevel="0" r="573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collapsed="false" customFormat="false" customHeight="true" hidden="false" ht="13.8" outlineLevel="0" r="574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collapsed="false" customFormat="false" customHeight="true" hidden="false" ht="13.8" outlineLevel="0" r="575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collapsed="false" customFormat="false" customHeight="true" hidden="false" ht="13.8" outlineLevel="0" r="576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collapsed="false" customFormat="false" customHeight="true" hidden="false" ht="13.8" outlineLevel="0" r="577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collapsed="false" customFormat="false" customHeight="true" hidden="false" ht="13.8" outlineLevel="0" r="578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collapsed="false" customFormat="false" customHeight="true" hidden="false" ht="13.8" outlineLevel="0" r="579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collapsed="false" customFormat="false" customHeight="true" hidden="false" ht="13.8" outlineLevel="0" r="580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collapsed="false" customFormat="false" customHeight="true" hidden="false" ht="13.8" outlineLevel="0" r="581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collapsed="false" customFormat="false" customHeight="true" hidden="false" ht="13.8" outlineLevel="0" r="582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collapsed="false" customFormat="false" customHeight="true" hidden="false" ht="13.8" outlineLevel="0" r="583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collapsed="false" customFormat="false" customHeight="true" hidden="false" ht="13.8" outlineLevel="0" r="584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collapsed="false" customFormat="false" customHeight="true" hidden="false" ht="13.8" outlineLevel="0" r="585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collapsed="false" customFormat="false" customHeight="true" hidden="false" ht="13.8" outlineLevel="0" r="586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collapsed="false" customFormat="false" customHeight="true" hidden="false" ht="13.8" outlineLevel="0" r="587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collapsed="false" customFormat="false" customHeight="true" hidden="false" ht="13.8" outlineLevel="0" r="588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collapsed="false" customFormat="false" customHeight="true" hidden="false" ht="13.8" outlineLevel="0" r="589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collapsed="false" customFormat="false" customHeight="true" hidden="false" ht="13.8" outlineLevel="0" r="590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collapsed="false" customFormat="false" customHeight="true" hidden="false" ht="13.8" outlineLevel="0" r="591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collapsed="false" customFormat="false" customHeight="true" hidden="false" ht="13.8" outlineLevel="0" r="592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collapsed="false" customFormat="false" customHeight="true" hidden="false" ht="13.8" outlineLevel="0" r="593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collapsed="false" customFormat="false" customHeight="true" hidden="false" ht="13.8" outlineLevel="0" r="594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collapsed="false" customFormat="false" customHeight="true" hidden="false" ht="13.8" outlineLevel="0" r="595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collapsed="false" customFormat="false" customHeight="true" hidden="false" ht="13.8" outlineLevel="0" r="596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collapsed="false" customFormat="false" customHeight="true" hidden="false" ht="13.8" outlineLevel="0" r="597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collapsed="false" customFormat="false" customHeight="true" hidden="false" ht="13.8" outlineLevel="0" r="598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collapsed="false" customFormat="false" customHeight="true" hidden="false" ht="13.8" outlineLevel="0" r="599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collapsed="false" customFormat="false" customHeight="true" hidden="false" ht="13.8" outlineLevel="0" r="600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collapsed="false" customFormat="false" customHeight="true" hidden="false" ht="13.8" outlineLevel="0" r="601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collapsed="false" customFormat="false" customHeight="true" hidden="false" ht="13.8" outlineLevel="0" r="602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collapsed="false" customFormat="false" customHeight="true" hidden="false" ht="13.8" outlineLevel="0" r="603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collapsed="false" customFormat="false" customHeight="true" hidden="false" ht="13.8" outlineLevel="0" r="604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collapsed="false" customFormat="false" customHeight="true" hidden="false" ht="13.8" outlineLevel="0" r="605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collapsed="false" customFormat="false" customHeight="true" hidden="false" ht="13.8" outlineLevel="0" r="606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collapsed="false" customFormat="false" customHeight="true" hidden="false" ht="13.8" outlineLevel="0" r="607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collapsed="false" customFormat="false" customHeight="true" hidden="false" ht="13.8" outlineLevel="0" r="608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collapsed="false" customFormat="false" customHeight="true" hidden="false" ht="13.8" outlineLevel="0" r="609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collapsed="false" customFormat="false" customHeight="true" hidden="false" ht="13.8" outlineLevel="0" r="610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collapsed="false" customFormat="false" customHeight="true" hidden="false" ht="13.8" outlineLevel="0" r="611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collapsed="false" customFormat="false" customHeight="true" hidden="false" ht="13.8" outlineLevel="0" r="612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collapsed="false" customFormat="false" customHeight="true" hidden="false" ht="13.8" outlineLevel="0" r="613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collapsed="false" customFormat="false" customHeight="true" hidden="false" ht="13.8" outlineLevel="0" r="614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collapsed="false" customFormat="false" customHeight="true" hidden="false" ht="13.8" outlineLevel="0" r="615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collapsed="false" customFormat="false" customHeight="true" hidden="false" ht="13.8" outlineLevel="0" r="616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collapsed="false" customFormat="false" customHeight="true" hidden="false" ht="13.8" outlineLevel="0" r="617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collapsed="false" customFormat="false" customHeight="true" hidden="false" ht="13.8" outlineLevel="0" r="618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collapsed="false" customFormat="false" customHeight="true" hidden="false" ht="13.8" outlineLevel="0" r="619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collapsed="false" customFormat="false" customHeight="true" hidden="false" ht="13.8" outlineLevel="0" r="620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collapsed="false" customFormat="false" customHeight="true" hidden="false" ht="13.8" outlineLevel="0" r="621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collapsed="false" customFormat="false" customHeight="true" hidden="false" ht="13.8" outlineLevel="0" r="622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collapsed="false" customFormat="false" customHeight="true" hidden="false" ht="13.8" outlineLevel="0" r="623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collapsed="false" customFormat="false" customHeight="true" hidden="false" ht="13.8" outlineLevel="0" r="624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collapsed="false" customFormat="false" customHeight="true" hidden="false" ht="13.8" outlineLevel="0" r="625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collapsed="false" customFormat="false" customHeight="true" hidden="false" ht="13.8" outlineLevel="0" r="626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collapsed="false" customFormat="false" customHeight="true" hidden="false" ht="13.8" outlineLevel="0" r="627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collapsed="false" customFormat="false" customHeight="true" hidden="false" ht="13.8" outlineLevel="0" r="628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collapsed="false" customFormat="false" customHeight="true" hidden="false" ht="13.8" outlineLevel="0" r="629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collapsed="false" customFormat="false" customHeight="true" hidden="false" ht="13.8" outlineLevel="0" r="630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collapsed="false" customFormat="false" customHeight="true" hidden="false" ht="13.8" outlineLevel="0" r="631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collapsed="false" customFormat="false" customHeight="true" hidden="false" ht="13.8" outlineLevel="0" r="632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collapsed="false" customFormat="false" customHeight="true" hidden="false" ht="13.8" outlineLevel="0" r="633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collapsed="false" customFormat="false" customHeight="true" hidden="false" ht="13.8" outlineLevel="0" r="634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collapsed="false" customFormat="false" customHeight="true" hidden="false" ht="13.8" outlineLevel="0" r="635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collapsed="false" customFormat="false" customHeight="true" hidden="false" ht="13.8" outlineLevel="0" r="636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collapsed="false" customFormat="false" customHeight="true" hidden="false" ht="13.8" outlineLevel="0" r="637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collapsed="false" customFormat="false" customHeight="true" hidden="false" ht="13.8" outlineLevel="0" r="638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collapsed="false" customFormat="false" customHeight="true" hidden="false" ht="13.8" outlineLevel="0" r="639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collapsed="false" customFormat="false" customHeight="true" hidden="false" ht="13.8" outlineLevel="0" r="640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collapsed="false" customFormat="false" customHeight="true" hidden="false" ht="13.8" outlineLevel="0" r="641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collapsed="false" customFormat="false" customHeight="true" hidden="false" ht="13.8" outlineLevel="0" r="642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collapsed="false" customFormat="false" customHeight="true" hidden="false" ht="13.8" outlineLevel="0" r="643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collapsed="false" customFormat="false" customHeight="true" hidden="false" ht="13.8" outlineLevel="0" r="644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collapsed="false" customFormat="false" customHeight="true" hidden="false" ht="13.8" outlineLevel="0" r="645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collapsed="false" customFormat="false" customHeight="true" hidden="false" ht="13.8" outlineLevel="0" r="646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collapsed="false" customFormat="false" customHeight="true" hidden="false" ht="13.8" outlineLevel="0" r="647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collapsed="false" customFormat="false" customHeight="true" hidden="false" ht="13.8" outlineLevel="0" r="648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collapsed="false" customFormat="false" customHeight="true" hidden="false" ht="13.8" outlineLevel="0" r="649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collapsed="false" customFormat="false" customHeight="true" hidden="false" ht="13.8" outlineLevel="0" r="650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collapsed="false" customFormat="false" customHeight="true" hidden="false" ht="13.8" outlineLevel="0" r="651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collapsed="false" customFormat="false" customHeight="true" hidden="false" ht="13.8" outlineLevel="0" r="652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collapsed="false" customFormat="false" customHeight="true" hidden="false" ht="13.8" outlineLevel="0" r="653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collapsed="false" customFormat="false" customHeight="true" hidden="false" ht="13.8" outlineLevel="0" r="654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collapsed="false" customFormat="false" customHeight="true" hidden="false" ht="13.8" outlineLevel="0" r="655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collapsed="false" customFormat="false" customHeight="true" hidden="false" ht="13.8" outlineLevel="0" r="656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collapsed="false" customFormat="false" customHeight="true" hidden="false" ht="13.8" outlineLevel="0" r="657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collapsed="false" customFormat="false" customHeight="true" hidden="false" ht="13.8" outlineLevel="0" r="658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collapsed="false" customFormat="false" customHeight="true" hidden="false" ht="13.8" outlineLevel="0" r="659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collapsed="false" customFormat="false" customHeight="true" hidden="false" ht="13.8" outlineLevel="0" r="660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collapsed="false" customFormat="false" customHeight="true" hidden="false" ht="13.8" outlineLevel="0" r="661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collapsed="false" customFormat="false" customHeight="true" hidden="false" ht="13.8" outlineLevel="0" r="662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collapsed="false" customFormat="false" customHeight="true" hidden="false" ht="13.8" outlineLevel="0" r="663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collapsed="false" customFormat="false" customHeight="true" hidden="false" ht="13.8" outlineLevel="0" r="664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collapsed="false" customFormat="false" customHeight="true" hidden="false" ht="13.8" outlineLevel="0" r="665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collapsed="false" customFormat="false" customHeight="true" hidden="false" ht="13.8" outlineLevel="0" r="666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collapsed="false" customFormat="false" customHeight="true" hidden="false" ht="13.8" outlineLevel="0" r="667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collapsed="false" customFormat="false" customHeight="true" hidden="false" ht="13.8" outlineLevel="0" r="668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collapsed="false" customFormat="false" customHeight="true" hidden="false" ht="13.8" outlineLevel="0" r="669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collapsed="false" customFormat="false" customHeight="true" hidden="false" ht="13.8" outlineLevel="0" r="670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collapsed="false" customFormat="false" customHeight="true" hidden="false" ht="13.8" outlineLevel="0" r="671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collapsed="false" customFormat="false" customHeight="true" hidden="false" ht="13.8" outlineLevel="0" r="672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collapsed="false" customFormat="false" customHeight="true" hidden="false" ht="13.8" outlineLevel="0" r="673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collapsed="false" customFormat="false" customHeight="true" hidden="false" ht="13.8" outlineLevel="0" r="674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collapsed="false" customFormat="false" customHeight="true" hidden="false" ht="13.8" outlineLevel="0" r="675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collapsed="false" customFormat="false" customHeight="true" hidden="false" ht="13.8" outlineLevel="0" r="676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collapsed="false" customFormat="false" customHeight="true" hidden="false" ht="13.8" outlineLevel="0" r="677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collapsed="false" customFormat="false" customHeight="true" hidden="false" ht="13.8" outlineLevel="0" r="678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collapsed="false" customFormat="false" customHeight="true" hidden="false" ht="13.8" outlineLevel="0" r="679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collapsed="false" customFormat="false" customHeight="true" hidden="false" ht="13.8" outlineLevel="0" r="680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collapsed="false" customFormat="false" customHeight="true" hidden="false" ht="13.8" outlineLevel="0" r="681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collapsed="false" customFormat="false" customHeight="true" hidden="false" ht="13.8" outlineLevel="0" r="682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collapsed="false" customFormat="false" customHeight="true" hidden="false" ht="13.8" outlineLevel="0" r="683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collapsed="false" customFormat="false" customHeight="true" hidden="false" ht="13.8" outlineLevel="0" r="684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collapsed="false" customFormat="false" customHeight="true" hidden="false" ht="13.8" outlineLevel="0" r="685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collapsed="false" customFormat="false" customHeight="true" hidden="false" ht="13.8" outlineLevel="0" r="686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collapsed="false" customFormat="false" customHeight="true" hidden="false" ht="13.8" outlineLevel="0" r="687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collapsed="false" customFormat="false" customHeight="true" hidden="false" ht="13.8" outlineLevel="0" r="688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collapsed="false" customFormat="false" customHeight="true" hidden="false" ht="13.8" outlineLevel="0" r="689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collapsed="false" customFormat="false" customHeight="true" hidden="false" ht="13.8" outlineLevel="0" r="690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collapsed="false" customFormat="false" customHeight="true" hidden="false" ht="13.8" outlineLevel="0" r="691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collapsed="false" customFormat="false" customHeight="true" hidden="false" ht="13.8" outlineLevel="0" r="692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collapsed="false" customFormat="false" customHeight="true" hidden="false" ht="13.8" outlineLevel="0" r="693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collapsed="false" customFormat="false" customHeight="true" hidden="false" ht="13.8" outlineLevel="0" r="694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collapsed="false" customFormat="false" customHeight="true" hidden="false" ht="13.8" outlineLevel="0" r="695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collapsed="false" customFormat="false" customHeight="true" hidden="false" ht="13.8" outlineLevel="0" r="696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collapsed="false" customFormat="false" customHeight="true" hidden="false" ht="13.8" outlineLevel="0" r="697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collapsed="false" customFormat="false" customHeight="true" hidden="false" ht="13.8" outlineLevel="0" r="698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collapsed="false" customFormat="false" customHeight="true" hidden="false" ht="13.8" outlineLevel="0" r="699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collapsed="false" customFormat="false" customHeight="true" hidden="false" ht="13.8" outlineLevel="0" r="700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collapsed="false" customFormat="false" customHeight="true" hidden="false" ht="13.8" outlineLevel="0" r="701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collapsed="false" customFormat="false" customHeight="true" hidden="false" ht="13.8" outlineLevel="0" r="702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collapsed="false" customFormat="false" customHeight="true" hidden="false" ht="13.8" outlineLevel="0" r="703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collapsed="false" customFormat="false" customHeight="true" hidden="false" ht="13.8" outlineLevel="0" r="704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collapsed="false" customFormat="false" customHeight="true" hidden="false" ht="13.8" outlineLevel="0" r="705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collapsed="false" customFormat="false" customHeight="true" hidden="false" ht="13.8" outlineLevel="0" r="706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collapsed="false" customFormat="false" customHeight="true" hidden="false" ht="13.8" outlineLevel="0" r="707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collapsed="false" customFormat="false" customHeight="true" hidden="false" ht="13.8" outlineLevel="0" r="708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collapsed="false" customFormat="false" customHeight="true" hidden="false" ht="13.8" outlineLevel="0" r="709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collapsed="false" customFormat="false" customHeight="true" hidden="false" ht="13.8" outlineLevel="0" r="710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collapsed="false" customFormat="false" customHeight="true" hidden="false" ht="13.8" outlineLevel="0" r="711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collapsed="false" customFormat="false" customHeight="true" hidden="false" ht="13.8" outlineLevel="0" r="712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collapsed="false" customFormat="false" customHeight="true" hidden="false" ht="13.8" outlineLevel="0" r="713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collapsed="false" customFormat="false" customHeight="true" hidden="false" ht="13.8" outlineLevel="0" r="714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collapsed="false" customFormat="false" customHeight="true" hidden="false" ht="13.8" outlineLevel="0" r="715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collapsed="false" customFormat="false" customHeight="true" hidden="false" ht="13.8" outlineLevel="0" r="716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collapsed="false" customFormat="false" customHeight="true" hidden="false" ht="13.8" outlineLevel="0" r="717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collapsed="false" customFormat="false" customHeight="true" hidden="false" ht="13.8" outlineLevel="0" r="718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collapsed="false" customFormat="false" customHeight="true" hidden="false" ht="13.8" outlineLevel="0" r="719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collapsed="false" customFormat="false" customHeight="true" hidden="false" ht="13.8" outlineLevel="0" r="720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collapsed="false" customFormat="false" customHeight="true" hidden="false" ht="13.8" outlineLevel="0" r="721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collapsed="false" customFormat="false" customHeight="true" hidden="false" ht="13.8" outlineLevel="0" r="722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collapsed="false" customFormat="false" customHeight="true" hidden="false" ht="13.8" outlineLevel="0" r="723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collapsed="false" customFormat="false" customHeight="true" hidden="false" ht="13.8" outlineLevel="0" r="724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collapsed="false" customFormat="false" customHeight="true" hidden="false" ht="13.8" outlineLevel="0" r="725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collapsed="false" customFormat="false" customHeight="true" hidden="false" ht="13.8" outlineLevel="0" r="726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collapsed="false" customFormat="false" customHeight="true" hidden="false" ht="13.8" outlineLevel="0" r="727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collapsed="false" customFormat="false" customHeight="true" hidden="false" ht="13.8" outlineLevel="0" r="728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collapsed="false" customFormat="false" customHeight="true" hidden="false" ht="13.8" outlineLevel="0" r="729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collapsed="false" customFormat="false" customHeight="true" hidden="false" ht="13.8" outlineLevel="0" r="730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collapsed="false" customFormat="false" customHeight="true" hidden="false" ht="13.8" outlineLevel="0" r="731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collapsed="false" customFormat="false" customHeight="true" hidden="false" ht="13.8" outlineLevel="0" r="732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collapsed="false" customFormat="false" customHeight="true" hidden="false" ht="13.8" outlineLevel="0" r="733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collapsed="false" customFormat="false" customHeight="true" hidden="false" ht="13.8" outlineLevel="0" r="734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collapsed="false" customFormat="false" customHeight="true" hidden="false" ht="13.8" outlineLevel="0" r="735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collapsed="false" customFormat="false" customHeight="true" hidden="false" ht="13.8" outlineLevel="0" r="736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collapsed="false" customFormat="false" customHeight="true" hidden="false" ht="13.8" outlineLevel="0" r="737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collapsed="false" customFormat="false" customHeight="true" hidden="false" ht="13.8" outlineLevel="0" r="738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collapsed="false" customFormat="false" customHeight="true" hidden="false" ht="13.8" outlineLevel="0" r="739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collapsed="false" customFormat="false" customHeight="true" hidden="false" ht="13.8" outlineLevel="0" r="740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collapsed="false" customFormat="false" customHeight="true" hidden="false" ht="13.8" outlineLevel="0" r="741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collapsed="false" customFormat="false" customHeight="true" hidden="false" ht="13.8" outlineLevel="0" r="742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collapsed="false" customFormat="false" customHeight="true" hidden="false" ht="13.8" outlineLevel="0" r="743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collapsed="false" customFormat="false" customHeight="true" hidden="false" ht="13.8" outlineLevel="0" r="744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collapsed="false" customFormat="false" customHeight="true" hidden="false" ht="13.8" outlineLevel="0" r="745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collapsed="false" customFormat="false" customHeight="true" hidden="false" ht="13.8" outlineLevel="0" r="746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collapsed="false" customFormat="false" customHeight="true" hidden="false" ht="13.8" outlineLevel="0" r="747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collapsed="false" customFormat="false" customHeight="true" hidden="false" ht="13.8" outlineLevel="0" r="748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collapsed="false" customFormat="false" customHeight="true" hidden="false" ht="13.8" outlineLevel="0" r="749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collapsed="false" customFormat="false" customHeight="true" hidden="false" ht="13.8" outlineLevel="0" r="750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collapsed="false" customFormat="false" customHeight="true" hidden="false" ht="13.8" outlineLevel="0" r="751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collapsed="false" customFormat="false" customHeight="true" hidden="false" ht="13.8" outlineLevel="0" r="752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collapsed="false" customFormat="false" customHeight="true" hidden="false" ht="13.8" outlineLevel="0" r="753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collapsed="false" customFormat="false" customHeight="true" hidden="false" ht="13.8" outlineLevel="0" r="754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collapsed="false" customFormat="false" customHeight="true" hidden="false" ht="13.8" outlineLevel="0" r="755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collapsed="false" customFormat="false" customHeight="true" hidden="false" ht="13.8" outlineLevel="0" r="756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collapsed="false" customFormat="false" customHeight="true" hidden="false" ht="13.8" outlineLevel="0" r="757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collapsed="false" customFormat="false" customHeight="true" hidden="false" ht="13.8" outlineLevel="0" r="758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collapsed="false" customFormat="false" customHeight="true" hidden="false" ht="13.8" outlineLevel="0" r="759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collapsed="false" customFormat="false" customHeight="true" hidden="false" ht="13.8" outlineLevel="0" r="760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collapsed="false" customFormat="false" customHeight="true" hidden="false" ht="13.8" outlineLevel="0" r="761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collapsed="false" customFormat="false" customHeight="true" hidden="false" ht="13.8" outlineLevel="0" r="762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collapsed="false" customFormat="false" customHeight="true" hidden="false" ht="13.8" outlineLevel="0" r="763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collapsed="false" customFormat="false" customHeight="true" hidden="false" ht="13.8" outlineLevel="0" r="764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collapsed="false" customFormat="false" customHeight="true" hidden="false" ht="13.8" outlineLevel="0" r="765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collapsed="false" customFormat="false" customHeight="true" hidden="false" ht="13.8" outlineLevel="0" r="766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collapsed="false" customFormat="false" customHeight="true" hidden="false" ht="13.8" outlineLevel="0" r="767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collapsed="false" customFormat="false" customHeight="true" hidden="false" ht="13.8" outlineLevel="0" r="768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collapsed="false" customFormat="false" customHeight="true" hidden="false" ht="13.8" outlineLevel="0" r="769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collapsed="false" customFormat="false" customHeight="true" hidden="false" ht="13.8" outlineLevel="0" r="770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collapsed="false" customFormat="false" customHeight="true" hidden="false" ht="13.8" outlineLevel="0" r="771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collapsed="false" customFormat="false" customHeight="true" hidden="false" ht="13.8" outlineLevel="0" r="772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collapsed="false" customFormat="false" customHeight="true" hidden="false" ht="13.8" outlineLevel="0" r="773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collapsed="false" customFormat="false" customHeight="true" hidden="false" ht="13.8" outlineLevel="0" r="774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collapsed="false" customFormat="false" customHeight="true" hidden="false" ht="13.8" outlineLevel="0" r="775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collapsed="false" customFormat="false" customHeight="true" hidden="false" ht="13.8" outlineLevel="0" r="776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collapsed="false" customFormat="false" customHeight="true" hidden="false" ht="13.8" outlineLevel="0" r="777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collapsed="false" customFormat="false" customHeight="true" hidden="false" ht="13.8" outlineLevel="0" r="778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collapsed="false" customFormat="false" customHeight="true" hidden="false" ht="13.8" outlineLevel="0" r="779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collapsed="false" customFormat="false" customHeight="true" hidden="false" ht="13.8" outlineLevel="0" r="780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collapsed="false" customFormat="false" customHeight="true" hidden="false" ht="13.8" outlineLevel="0" r="781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collapsed="false" customFormat="false" customHeight="true" hidden="false" ht="13.8" outlineLevel="0" r="782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collapsed="false" customFormat="false" customHeight="true" hidden="false" ht="13.8" outlineLevel="0" r="783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collapsed="false" customFormat="false" customHeight="true" hidden="false" ht="13.8" outlineLevel="0" r="784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collapsed="false" customFormat="false" customHeight="true" hidden="false" ht="13.8" outlineLevel="0" r="785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collapsed="false" customFormat="false" customHeight="true" hidden="false" ht="13.8" outlineLevel="0" r="786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collapsed="false" customFormat="false" customHeight="true" hidden="false" ht="13.8" outlineLevel="0" r="787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collapsed="false" customFormat="false" customHeight="true" hidden="false" ht="13.8" outlineLevel="0" r="788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collapsed="false" customFormat="false" customHeight="true" hidden="false" ht="13.8" outlineLevel="0" r="789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collapsed="false" customFormat="false" customHeight="true" hidden="false" ht="13.8" outlineLevel="0" r="790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collapsed="false" customFormat="false" customHeight="true" hidden="false" ht="13.8" outlineLevel="0" r="791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collapsed="false" customFormat="false" customHeight="true" hidden="false" ht="13.8" outlineLevel="0" r="792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collapsed="false" customFormat="false" customHeight="true" hidden="false" ht="13.8" outlineLevel="0" r="793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collapsed="false" customFormat="false" customHeight="true" hidden="false" ht="13.8" outlineLevel="0" r="794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collapsed="false" customFormat="false" customHeight="true" hidden="false" ht="13.8" outlineLevel="0" r="795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collapsed="false" customFormat="false" customHeight="true" hidden="false" ht="13.8" outlineLevel="0" r="796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collapsed="false" customFormat="false" customHeight="true" hidden="false" ht="13.8" outlineLevel="0" r="797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collapsed="false" customFormat="false" customHeight="true" hidden="false" ht="13.8" outlineLevel="0" r="798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collapsed="false" customFormat="false" customHeight="true" hidden="false" ht="13.8" outlineLevel="0" r="799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collapsed="false" customFormat="false" customHeight="true" hidden="false" ht="13.8" outlineLevel="0" r="800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collapsed="false" customFormat="false" customHeight="true" hidden="false" ht="13.8" outlineLevel="0" r="801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collapsed="false" customFormat="false" customHeight="true" hidden="false" ht="13.8" outlineLevel="0" r="802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collapsed="false" customFormat="false" customHeight="true" hidden="false" ht="13.8" outlineLevel="0" r="803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collapsed="false" customFormat="false" customHeight="true" hidden="false" ht="13.8" outlineLevel="0" r="804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collapsed="false" customFormat="false" customHeight="true" hidden="false" ht="13.8" outlineLevel="0" r="805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collapsed="false" customFormat="false" customHeight="true" hidden="false" ht="13.8" outlineLevel="0" r="806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collapsed="false" customFormat="false" customHeight="true" hidden="false" ht="13.8" outlineLevel="0" r="807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collapsed="false" customFormat="false" customHeight="true" hidden="false" ht="13.8" outlineLevel="0" r="808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collapsed="false" customFormat="false" customHeight="true" hidden="false" ht="13.8" outlineLevel="0" r="809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collapsed="false" customFormat="false" customHeight="true" hidden="false" ht="13.8" outlineLevel="0" r="810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collapsed="false" customFormat="false" customHeight="true" hidden="false" ht="13.8" outlineLevel="0" r="811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collapsed="false" customFormat="false" customHeight="true" hidden="false" ht="13.8" outlineLevel="0" r="812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collapsed="false" customFormat="false" customHeight="true" hidden="false" ht="13.8" outlineLevel="0" r="813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collapsed="false" customFormat="false" customHeight="true" hidden="false" ht="13.8" outlineLevel="0" r="814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collapsed="false" customFormat="false" customHeight="true" hidden="false" ht="13.8" outlineLevel="0" r="815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collapsed="false" customFormat="false" customHeight="true" hidden="false" ht="13.8" outlineLevel="0" r="816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collapsed="false" customFormat="false" customHeight="true" hidden="false" ht="13.8" outlineLevel="0" r="817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collapsed="false" customFormat="false" customHeight="true" hidden="false" ht="13.8" outlineLevel="0" r="818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collapsed="false" customFormat="false" customHeight="true" hidden="false" ht="13.8" outlineLevel="0" r="819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collapsed="false" customFormat="false" customHeight="true" hidden="false" ht="13.8" outlineLevel="0" r="820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collapsed="false" customFormat="false" customHeight="true" hidden="false" ht="13.8" outlineLevel="0" r="821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collapsed="false" customFormat="false" customHeight="true" hidden="false" ht="13.8" outlineLevel="0" r="822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collapsed="false" customFormat="false" customHeight="true" hidden="false" ht="13.8" outlineLevel="0" r="823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collapsed="false" customFormat="false" customHeight="true" hidden="false" ht="13.8" outlineLevel="0" r="824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collapsed="false" customFormat="false" customHeight="true" hidden="false" ht="13.8" outlineLevel="0" r="825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collapsed="false" customFormat="false" customHeight="true" hidden="false" ht="13.8" outlineLevel="0" r="826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collapsed="false" customFormat="false" customHeight="true" hidden="false" ht="13.8" outlineLevel="0" r="827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collapsed="false" customFormat="false" customHeight="true" hidden="false" ht="13.8" outlineLevel="0" r="828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collapsed="false" customFormat="false" customHeight="true" hidden="false" ht="13.8" outlineLevel="0" r="829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collapsed="false" customFormat="false" customHeight="true" hidden="false" ht="13.8" outlineLevel="0" r="830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collapsed="false" customFormat="false" customHeight="true" hidden="false" ht="13.8" outlineLevel="0" r="831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collapsed="false" customFormat="false" customHeight="true" hidden="false" ht="13.8" outlineLevel="0" r="832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collapsed="false" customFormat="false" customHeight="true" hidden="false" ht="13.8" outlineLevel="0" r="833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collapsed="false" customFormat="false" customHeight="true" hidden="false" ht="13.8" outlineLevel="0" r="834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collapsed="false" customFormat="false" customHeight="true" hidden="false" ht="13.8" outlineLevel="0" r="835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collapsed="false" customFormat="false" customHeight="true" hidden="false" ht="13.8" outlineLevel="0" r="836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collapsed="false" customFormat="false" customHeight="true" hidden="false" ht="13.8" outlineLevel="0" r="837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collapsed="false" customFormat="false" customHeight="true" hidden="false" ht="13.8" outlineLevel="0" r="838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collapsed="false" customFormat="false" customHeight="true" hidden="false" ht="13.8" outlineLevel="0" r="839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collapsed="false" customFormat="false" customHeight="true" hidden="false" ht="13.8" outlineLevel="0" r="840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collapsed="false" customFormat="false" customHeight="true" hidden="false" ht="13.8" outlineLevel="0" r="841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collapsed="false" customFormat="false" customHeight="true" hidden="false" ht="13.8" outlineLevel="0" r="842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collapsed="false" customFormat="false" customHeight="true" hidden="false" ht="13.8" outlineLevel="0" r="843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collapsed="false" customFormat="false" customHeight="true" hidden="false" ht="13.8" outlineLevel="0" r="844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collapsed="false" customFormat="false" customHeight="true" hidden="false" ht="13.8" outlineLevel="0" r="845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collapsed="false" customFormat="false" customHeight="true" hidden="false" ht="13.8" outlineLevel="0" r="846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collapsed="false" customFormat="false" customHeight="true" hidden="false" ht="13.8" outlineLevel="0" r="847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collapsed="false" customFormat="false" customHeight="true" hidden="false" ht="13.8" outlineLevel="0" r="848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collapsed="false" customFormat="false" customHeight="true" hidden="false" ht="13.8" outlineLevel="0" r="849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collapsed="false" customFormat="false" customHeight="true" hidden="false" ht="13.8" outlineLevel="0" r="850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collapsed="false" customFormat="false" customHeight="true" hidden="false" ht="13.8" outlineLevel="0" r="851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collapsed="false" customFormat="false" customHeight="true" hidden="false" ht="13.8" outlineLevel="0" r="852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collapsed="false" customFormat="false" customHeight="true" hidden="false" ht="13.8" outlineLevel="0" r="853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collapsed="false" customFormat="false" customHeight="true" hidden="false" ht="13.8" outlineLevel="0" r="854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collapsed="false" customFormat="false" customHeight="true" hidden="false" ht="13.8" outlineLevel="0" r="855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collapsed="false" customFormat="false" customHeight="true" hidden="false" ht="13.8" outlineLevel="0" r="856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collapsed="false" customFormat="false" customHeight="true" hidden="false" ht="13.8" outlineLevel="0" r="857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collapsed="false" customFormat="false" customHeight="true" hidden="false" ht="13.8" outlineLevel="0" r="858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collapsed="false" customFormat="false" customHeight="true" hidden="false" ht="13.8" outlineLevel="0" r="859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collapsed="false" customFormat="false" customHeight="true" hidden="false" ht="13.8" outlineLevel="0" r="860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collapsed="false" customFormat="false" customHeight="true" hidden="false" ht="13.8" outlineLevel="0" r="861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collapsed="false" customFormat="false" customHeight="true" hidden="false" ht="13.8" outlineLevel="0" r="862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collapsed="false" customFormat="false" customHeight="true" hidden="false" ht="13.8" outlineLevel="0" r="863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collapsed="false" customFormat="false" customHeight="true" hidden="false" ht="13.8" outlineLevel="0" r="864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collapsed="false" customFormat="false" customHeight="true" hidden="false" ht="13.8" outlineLevel="0" r="865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collapsed="false" customFormat="false" customHeight="true" hidden="false" ht="13.8" outlineLevel="0" r="866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collapsed="false" customFormat="false" customHeight="true" hidden="false" ht="13.8" outlineLevel="0" r="867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collapsed="false" customFormat="false" customHeight="true" hidden="false" ht="13.8" outlineLevel="0" r="868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collapsed="false" customFormat="false" customHeight="true" hidden="false" ht="13.8" outlineLevel="0" r="869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collapsed="false" customFormat="false" customHeight="true" hidden="false" ht="13.8" outlineLevel="0" r="870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collapsed="false" customFormat="false" customHeight="true" hidden="false" ht="13.8" outlineLevel="0" r="871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collapsed="false" customFormat="false" customHeight="true" hidden="false" ht="13.8" outlineLevel="0" r="872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collapsed="false" customFormat="false" customHeight="true" hidden="false" ht="13.8" outlineLevel="0" r="873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collapsed="false" customFormat="false" customHeight="true" hidden="false" ht="13.8" outlineLevel="0" r="874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collapsed="false" customFormat="false" customHeight="true" hidden="false" ht="13.8" outlineLevel="0" r="875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collapsed="false" customFormat="false" customHeight="true" hidden="false" ht="13.8" outlineLevel="0" r="876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collapsed="false" customFormat="false" customHeight="true" hidden="false" ht="13.8" outlineLevel="0" r="877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collapsed="false" customFormat="false" customHeight="true" hidden="false" ht="13.8" outlineLevel="0" r="878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collapsed="false" customFormat="false" customHeight="true" hidden="false" ht="13.8" outlineLevel="0" r="879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collapsed="false" customFormat="false" customHeight="true" hidden="false" ht="13.8" outlineLevel="0" r="880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collapsed="false" customFormat="false" customHeight="true" hidden="false" ht="13.8" outlineLevel="0" r="881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collapsed="false" customFormat="false" customHeight="true" hidden="false" ht="13.8" outlineLevel="0" r="882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collapsed="false" customFormat="false" customHeight="true" hidden="false" ht="13.8" outlineLevel="0" r="883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collapsed="false" customFormat="false" customHeight="true" hidden="false" ht="13.8" outlineLevel="0" r="884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collapsed="false" customFormat="false" customHeight="true" hidden="false" ht="13.8" outlineLevel="0" r="885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collapsed="false" customFormat="false" customHeight="true" hidden="false" ht="13.8" outlineLevel="0" r="886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collapsed="false" customFormat="false" customHeight="true" hidden="false" ht="13.8" outlineLevel="0" r="887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collapsed="false" customFormat="false" customHeight="true" hidden="false" ht="13.8" outlineLevel="0" r="888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collapsed="false" customFormat="false" customHeight="true" hidden="false" ht="13.8" outlineLevel="0" r="889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collapsed="false" customFormat="false" customHeight="true" hidden="false" ht="13.8" outlineLevel="0" r="890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collapsed="false" customFormat="false" customHeight="true" hidden="false" ht="13.8" outlineLevel="0" r="891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collapsed="false" customFormat="false" customHeight="true" hidden="false" ht="13.8" outlineLevel="0" r="892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collapsed="false" customFormat="false" customHeight="true" hidden="false" ht="13.8" outlineLevel="0" r="893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collapsed="false" customFormat="false" customHeight="true" hidden="false" ht="13.8" outlineLevel="0" r="894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collapsed="false" customFormat="false" customHeight="true" hidden="false" ht="13.8" outlineLevel="0" r="895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collapsed="false" customFormat="false" customHeight="true" hidden="false" ht="13.8" outlineLevel="0" r="896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collapsed="false" customFormat="false" customHeight="true" hidden="false" ht="13.8" outlineLevel="0" r="897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collapsed="false" customFormat="false" customHeight="true" hidden="false" ht="13.8" outlineLevel="0" r="898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collapsed="false" customFormat="false" customHeight="true" hidden="false" ht="13.8" outlineLevel="0" r="899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collapsed="false" customFormat="false" customHeight="true" hidden="false" ht="13.8" outlineLevel="0" r="900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collapsed="false" customFormat="false" customHeight="true" hidden="false" ht="13.8" outlineLevel="0" r="901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collapsed="false" customFormat="false" customHeight="true" hidden="false" ht="13.8" outlineLevel="0" r="902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collapsed="false" customFormat="false" customHeight="true" hidden="false" ht="13.8" outlineLevel="0" r="903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collapsed="false" customFormat="false" customHeight="true" hidden="false" ht="13.8" outlineLevel="0" r="904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collapsed="false" customFormat="false" customHeight="true" hidden="false" ht="13.8" outlineLevel="0" r="905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collapsed="false" customFormat="false" customHeight="true" hidden="false" ht="13.8" outlineLevel="0" r="906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collapsed="false" customFormat="false" customHeight="true" hidden="false" ht="13.8" outlineLevel="0" r="907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collapsed="false" customFormat="false" customHeight="true" hidden="false" ht="13.8" outlineLevel="0" r="908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collapsed="false" customFormat="false" customHeight="true" hidden="false" ht="13.8" outlineLevel="0" r="909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collapsed="false" customFormat="false" customHeight="true" hidden="false" ht="13.8" outlineLevel="0" r="910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collapsed="false" customFormat="false" customHeight="true" hidden="false" ht="13.8" outlineLevel="0" r="911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collapsed="false" customFormat="false" customHeight="true" hidden="false" ht="13.8" outlineLevel="0" r="912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collapsed="false" customFormat="false" customHeight="true" hidden="false" ht="13.8" outlineLevel="0" r="913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collapsed="false" customFormat="false" customHeight="true" hidden="false" ht="13.8" outlineLevel="0" r="914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collapsed="false" customFormat="false" customHeight="true" hidden="false" ht="13.8" outlineLevel="0" r="915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collapsed="false" customFormat="false" customHeight="true" hidden="false" ht="13.8" outlineLevel="0" r="916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collapsed="false" customFormat="false" customHeight="true" hidden="false" ht="13.8" outlineLevel="0" r="917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collapsed="false" customFormat="false" customHeight="true" hidden="false" ht="13.8" outlineLevel="0" r="918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collapsed="false" customFormat="false" customHeight="true" hidden="false" ht="13.8" outlineLevel="0" r="919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collapsed="false" customFormat="false" customHeight="true" hidden="false" ht="13.8" outlineLevel="0" r="920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collapsed="false" customFormat="false" customHeight="true" hidden="false" ht="13.8" outlineLevel="0" r="921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collapsed="false" customFormat="false" customHeight="true" hidden="false" ht="13.8" outlineLevel="0" r="922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collapsed="false" customFormat="false" customHeight="true" hidden="false" ht="13.8" outlineLevel="0" r="923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collapsed="false" customFormat="false" customHeight="true" hidden="false" ht="13.8" outlineLevel="0" r="924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collapsed="false" customFormat="false" customHeight="true" hidden="false" ht="13.8" outlineLevel="0" r="925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collapsed="false" customFormat="false" customHeight="true" hidden="false" ht="13.8" outlineLevel="0" r="926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collapsed="false" customFormat="false" customHeight="true" hidden="false" ht="13.8" outlineLevel="0" r="927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collapsed="false" customFormat="false" customHeight="true" hidden="false" ht="13.8" outlineLevel="0" r="928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collapsed="false" customFormat="false" customHeight="true" hidden="false" ht="13.8" outlineLevel="0" r="929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collapsed="false" customFormat="false" customHeight="true" hidden="false" ht="13.8" outlineLevel="0" r="930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collapsed="false" customFormat="false" customHeight="true" hidden="false" ht="13.8" outlineLevel="0" r="931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collapsed="false" customFormat="false" customHeight="true" hidden="false" ht="13.8" outlineLevel="0" r="932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collapsed="false" customFormat="false" customHeight="true" hidden="false" ht="13.8" outlineLevel="0" r="933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collapsed="false" customFormat="false" customHeight="true" hidden="false" ht="13.8" outlineLevel="0" r="934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collapsed="false" customFormat="false" customHeight="true" hidden="false" ht="13.8" outlineLevel="0" r="935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collapsed="false" customFormat="false" customHeight="true" hidden="false" ht="13.8" outlineLevel="0" r="936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collapsed="false" customFormat="false" customHeight="true" hidden="false" ht="13.8" outlineLevel="0" r="937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collapsed="false" customFormat="false" customHeight="true" hidden="false" ht="13.8" outlineLevel="0" r="938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collapsed="false" customFormat="false" customHeight="true" hidden="false" ht="13.8" outlineLevel="0" r="939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collapsed="false" customFormat="false" customHeight="true" hidden="false" ht="13.8" outlineLevel="0" r="940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collapsed="false" customFormat="false" customHeight="true" hidden="false" ht="13.8" outlineLevel="0" r="941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collapsed="false" customFormat="false" customHeight="true" hidden="false" ht="13.8" outlineLevel="0" r="942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collapsed="false" customFormat="false" customHeight="true" hidden="false" ht="13.8" outlineLevel="0" r="943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collapsed="false" customFormat="false" customHeight="true" hidden="false" ht="13.8" outlineLevel="0" r="944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collapsed="false" customFormat="false" customHeight="true" hidden="false" ht="13.8" outlineLevel="0" r="945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collapsed="false" customFormat="false" customHeight="true" hidden="false" ht="13.8" outlineLevel="0" r="946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collapsed="false" customFormat="false" customHeight="true" hidden="false" ht="13.8" outlineLevel="0" r="947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collapsed="false" customFormat="false" customHeight="true" hidden="false" ht="13.8" outlineLevel="0" r="948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collapsed="false" customFormat="false" customHeight="true" hidden="false" ht="13.8" outlineLevel="0" r="949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collapsed="false" customFormat="false" customHeight="true" hidden="false" ht="13.8" outlineLevel="0" r="950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collapsed="false" customFormat="false" customHeight="true" hidden="false" ht="13.8" outlineLevel="0" r="951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collapsed="false" customFormat="false" customHeight="true" hidden="false" ht="13.8" outlineLevel="0" r="952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collapsed="false" customFormat="false" customHeight="true" hidden="false" ht="13.8" outlineLevel="0" r="953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collapsed="false" customFormat="false" customHeight="true" hidden="false" ht="13.8" outlineLevel="0" r="954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collapsed="false" customFormat="false" customHeight="true" hidden="false" ht="13.8" outlineLevel="0" r="955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collapsed="false" customFormat="false" customHeight="true" hidden="false" ht="13.8" outlineLevel="0" r="956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collapsed="false" customFormat="false" customHeight="true" hidden="false" ht="13.8" outlineLevel="0" r="957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collapsed="false" customFormat="false" customHeight="true" hidden="false" ht="13.8" outlineLevel="0" r="958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collapsed="false" customFormat="false" customHeight="true" hidden="false" ht="13.8" outlineLevel="0" r="959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collapsed="false" customFormat="false" customHeight="true" hidden="false" ht="13.8" outlineLevel="0" r="960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collapsed="false" customFormat="false" customHeight="true" hidden="false" ht="13.8" outlineLevel="0" r="961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collapsed="false" customFormat="false" customHeight="true" hidden="false" ht="13.8" outlineLevel="0" r="962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collapsed="false" customFormat="false" customHeight="true" hidden="false" ht="13.8" outlineLevel="0" r="963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collapsed="false" customFormat="false" customHeight="true" hidden="false" ht="13.8" outlineLevel="0" r="964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collapsed="false" customFormat="false" customHeight="true" hidden="false" ht="13.8" outlineLevel="0" r="965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collapsed="false" customFormat="false" customHeight="true" hidden="false" ht="13.8" outlineLevel="0" r="966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collapsed="false" customFormat="false" customHeight="true" hidden="false" ht="13.8" outlineLevel="0" r="967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collapsed="false" customFormat="false" customHeight="true" hidden="false" ht="13.8" outlineLevel="0" r="968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collapsed="false" customFormat="false" customHeight="true" hidden="false" ht="13.8" outlineLevel="0" r="969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collapsed="false" customFormat="false" customHeight="true" hidden="false" ht="13.8" outlineLevel="0" r="970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collapsed="false" customFormat="false" customHeight="true" hidden="false" ht="13.8" outlineLevel="0" r="971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collapsed="false" customFormat="false" customHeight="true" hidden="false" ht="13.8" outlineLevel="0" r="972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collapsed="false" customFormat="false" customHeight="true" hidden="false" ht="13.8" outlineLevel="0" r="973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collapsed="false" customFormat="false" customHeight="true" hidden="false" ht="13.8" outlineLevel="0" r="974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collapsed="false" customFormat="false" customHeight="true" hidden="false" ht="13.8" outlineLevel="0" r="975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collapsed="false" customFormat="false" customHeight="true" hidden="false" ht="13.8" outlineLevel="0" r="976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collapsed="false" customFormat="false" customHeight="true" hidden="false" ht="13.8" outlineLevel="0" r="977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collapsed="false" customFormat="false" customHeight="true" hidden="false" ht="13.8" outlineLevel="0" r="978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collapsed="false" customFormat="false" customHeight="true" hidden="false" ht="13.8" outlineLevel="0" r="979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collapsed="false" customFormat="false" customHeight="true" hidden="false" ht="13.8" outlineLevel="0" r="980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collapsed="false" customFormat="false" customHeight="true" hidden="false" ht="13.8" outlineLevel="0" r="981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collapsed="false" customFormat="false" customHeight="true" hidden="false" ht="13.8" outlineLevel="0" r="982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collapsed="false" customFormat="false" customHeight="true" hidden="false" ht="13.8" outlineLevel="0" r="983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collapsed="false" customFormat="false" customHeight="true" hidden="false" ht="13.8" outlineLevel="0" r="984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collapsed="false" customFormat="false" customHeight="true" hidden="false" ht="13.8" outlineLevel="0" r="985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collapsed="false" customFormat="false" customHeight="true" hidden="false" ht="13.8" outlineLevel="0" r="986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collapsed="false" customFormat="false" customHeight="true" hidden="false" ht="13.8" outlineLevel="0" r="987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collapsed="false" customFormat="false" customHeight="true" hidden="false" ht="13.8" outlineLevel="0" r="988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collapsed="false" customFormat="false" customHeight="true" hidden="false" ht="13.8" outlineLevel="0" r="989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collapsed="false" customFormat="false" customHeight="true" hidden="false" ht="13.8" outlineLevel="0" r="990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collapsed="false" customFormat="false" customHeight="true" hidden="false" ht="13.8" outlineLevel="0" r="991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collapsed="false" customFormat="false" customHeight="true" hidden="false" ht="13.8" outlineLevel="0" r="992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collapsed="false" customFormat="false" customHeight="true" hidden="false" ht="13.8" outlineLevel="0" r="993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collapsed="false" customFormat="false" customHeight="true" hidden="false" ht="13.8" outlineLevel="0" r="994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collapsed="false" customFormat="false" customHeight="true" hidden="false" ht="13.8" outlineLevel="0" r="995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collapsed="false" customFormat="false" customHeight="true" hidden="false" ht="13.8" outlineLevel="0" r="996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collapsed="false" customFormat="false" customHeight="true" hidden="false" ht="13.8" outlineLevel="0" r="997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collapsed="false" customFormat="false" customHeight="true" hidden="false" ht="13.8" outlineLevel="0" r="998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collapsed="false" customFormat="false" customHeight="true" hidden="false" ht="13.8" outlineLevel="0" r="999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collapsed="false" customFormat="false" customHeight="true" hidden="false" ht="13.8" outlineLevel="0" r="1000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collapsed="false" customFormat="false" customHeight="true" hidden="false" ht="13.8" outlineLevel="0" r="1001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collapsed="false" customFormat="false" customHeight="true" hidden="false" ht="13.8" outlineLevel="0" r="1002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collapsed="false" customFormat="false" customHeight="true" hidden="false" ht="13.8" outlineLevel="0" r="1003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collapsed="false" customFormat="false" customHeight="true" hidden="false" ht="13.8" outlineLevel="0" r="1004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collapsed="false" customFormat="false" customHeight="true" hidden="false" ht="13.8" outlineLevel="0" r="1005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collapsed="false" customFormat="false" customHeight="true" hidden="false" ht="13.8" outlineLevel="0" r="1006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collapsed="false" customFormat="false" customHeight="true" hidden="false" ht="13.8" outlineLevel="0" r="1007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collapsed="false" customFormat="false" customHeight="true" hidden="false" ht="13.8" outlineLevel="0" r="1008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collapsed="false" customFormat="false" customHeight="true" hidden="false" ht="13.8" outlineLevel="0" r="1009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collapsed="false" customFormat="false" customHeight="true" hidden="false" ht="13.8" outlineLevel="0" r="1010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collapsed="false" customFormat="false" customHeight="true" hidden="false" ht="13.8" outlineLevel="0" r="1011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collapsed="false" customFormat="false" customHeight="true" hidden="false" ht="13.8" outlineLevel="0" r="1012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collapsed="false" customFormat="false" customHeight="true" hidden="false" ht="13.8" outlineLevel="0" r="1013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collapsed="false" customFormat="false" customHeight="true" hidden="false" ht="13.8" outlineLevel="0" r="1014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collapsed="false" customFormat="false" customHeight="true" hidden="false" ht="13.8" outlineLevel="0" r="1015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collapsed="false" customFormat="false" customHeight="true" hidden="false" ht="13.8" outlineLevel="0" r="1016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collapsed="false" customFormat="false" customHeight="true" hidden="false" ht="13.8" outlineLevel="0" r="1017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collapsed="false" customFormat="false" customHeight="true" hidden="false" ht="13.8" outlineLevel="0" r="1018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collapsed="false" customFormat="false" customHeight="true" hidden="false" ht="13.8" outlineLevel="0" r="1019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collapsed="false" customFormat="false" customHeight="true" hidden="false" ht="13.8" outlineLevel="0" r="1020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collapsed="false" customFormat="false" customHeight="true" hidden="false" ht="13.8" outlineLevel="0" r="1021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collapsed="false" customFormat="false" customHeight="true" hidden="false" ht="13.8" outlineLevel="0" r="1022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collapsed="false" customFormat="false" customHeight="true" hidden="false" ht="13.8" outlineLevel="0" r="1023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collapsed="false" customFormat="false" customHeight="true" hidden="false" ht="13.8" outlineLevel="0" r="1024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collapsed="false" customFormat="false" customHeight="true" hidden="false" ht="13.8" outlineLevel="0" r="1025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collapsed="false" customFormat="false" customHeight="true" hidden="false" ht="13.8" outlineLevel="0" r="1026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collapsed="false" customFormat="false" customHeight="true" hidden="false" ht="13.8" outlineLevel="0" r="1027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collapsed="false" customFormat="false" customHeight="true" hidden="false" ht="13.8" outlineLevel="0" r="1028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collapsed="false" customFormat="false" customHeight="true" hidden="false" ht="13.8" outlineLevel="0" r="1029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collapsed="false" customFormat="false" customHeight="true" hidden="false" ht="13.8" outlineLevel="0" r="1030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collapsed="false" customFormat="false" customHeight="true" hidden="false" ht="13.8" outlineLevel="0" r="1031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collapsed="false" customFormat="false" customHeight="true" hidden="false" ht="13.8" outlineLevel="0" r="1032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collapsed="false" customFormat="false" customHeight="true" hidden="false" ht="13.8" outlineLevel="0" r="1033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collapsed="false" customFormat="false" customHeight="true" hidden="false" ht="13.8" outlineLevel="0" r="1034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collapsed="false" customFormat="false" customHeight="true" hidden="false" ht="13.8" outlineLevel="0" r="1035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collapsed="false" customFormat="false" customHeight="true" hidden="false" ht="13.8" outlineLevel="0" r="1036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collapsed="false" customFormat="false" customHeight="true" hidden="false" ht="13.8" outlineLevel="0" r="1037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collapsed="false" customFormat="false" customHeight="true" hidden="false" ht="13.8" outlineLevel="0" r="1038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collapsed="false" customFormat="false" customHeight="true" hidden="false" ht="13.8" outlineLevel="0" r="1039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collapsed="false" customFormat="false" customHeight="true" hidden="false" ht="13.8" outlineLevel="0" r="1040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collapsed="false" customFormat="false" customHeight="true" hidden="false" ht="13.8" outlineLevel="0" r="1041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collapsed="false" customFormat="false" customHeight="true" hidden="false" ht="13.8" outlineLevel="0" r="1042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collapsed="false" customFormat="false" customHeight="true" hidden="false" ht="13.8" outlineLevel="0" r="1043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collapsed="false" customFormat="false" customHeight="true" hidden="false" ht="13.8" outlineLevel="0" r="1044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collapsed="false" customFormat="false" customHeight="true" hidden="false" ht="13.8" outlineLevel="0" r="1045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collapsed="false" customFormat="false" customHeight="true" hidden="false" ht="13.8" outlineLevel="0" r="1046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collapsed="false" customFormat="false" customHeight="true" hidden="false" ht="13.8" outlineLevel="0" r="1047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collapsed="false" customFormat="false" customHeight="true" hidden="false" ht="13.8" outlineLevel="0" r="1048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collapsed="false" customFormat="false" customHeight="true" hidden="false" ht="13.8" outlineLevel="0" r="1049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collapsed="false" customFormat="false" customHeight="true" hidden="false" ht="13.8" outlineLevel="0" r="1050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collapsed="false" customFormat="false" customHeight="true" hidden="false" ht="13.8" outlineLevel="0" r="1051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collapsed="false" customFormat="false" customHeight="true" hidden="false" ht="13.8" outlineLevel="0" r="1052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collapsed="false" customFormat="false" customHeight="true" hidden="false" ht="13.8" outlineLevel="0" r="1053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collapsed="false" customFormat="false" customHeight="true" hidden="false" ht="13.8" outlineLevel="0" r="1054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collapsed="false" customFormat="false" customHeight="true" hidden="false" ht="13.8" outlineLevel="0" r="1055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collapsed="false" customFormat="false" customHeight="true" hidden="false" ht="13.8" outlineLevel="0" r="1056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collapsed="false" customFormat="false" customHeight="true" hidden="false" ht="13.8" outlineLevel="0" r="1057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collapsed="false" customFormat="false" customHeight="true" hidden="false" ht="13.8" outlineLevel="0" r="1058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collapsed="false" customFormat="false" customHeight="true" hidden="false" ht="13.8" outlineLevel="0" r="1059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collapsed="false" customFormat="false" customHeight="true" hidden="false" ht="13.8" outlineLevel="0" r="1060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collapsed="false" customFormat="false" customHeight="true" hidden="false" ht="13.8" outlineLevel="0" r="1061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collapsed="false" customFormat="false" customHeight="true" hidden="false" ht="13.8" outlineLevel="0" r="1062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collapsed="false" customFormat="false" customHeight="true" hidden="false" ht="13.8" outlineLevel="0" r="1063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collapsed="false" customFormat="false" customHeight="true" hidden="false" ht="13.8" outlineLevel="0" r="1064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collapsed="false" customFormat="false" customHeight="true" hidden="false" ht="13.8" outlineLevel="0" r="1065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collapsed="false" customFormat="false" customHeight="true" hidden="false" ht="13.8" outlineLevel="0" r="1066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collapsed="false" customFormat="false" customHeight="true" hidden="false" ht="13.8" outlineLevel="0" r="1067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collapsed="false" customFormat="false" customHeight="true" hidden="false" ht="13.8" outlineLevel="0" r="1068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collapsed="false" customFormat="false" customHeight="true" hidden="false" ht="13.8" outlineLevel="0" r="1069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collapsed="false" customFormat="false" customHeight="true" hidden="false" ht="13.8" outlineLevel="0" r="1070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collapsed="false" customFormat="false" customHeight="true" hidden="false" ht="13.8" outlineLevel="0" r="1071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collapsed="false" customFormat="false" customHeight="true" hidden="false" ht="13.8" outlineLevel="0" r="1072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collapsed="false" customFormat="false" customHeight="true" hidden="false" ht="13.8" outlineLevel="0" r="1073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collapsed="false" customFormat="false" customHeight="true" hidden="false" ht="13.8" outlineLevel="0" r="1074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collapsed="false" customFormat="false" customHeight="true" hidden="false" ht="13.8" outlineLevel="0" r="1075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collapsed="false" customFormat="false" customHeight="true" hidden="false" ht="13.8" outlineLevel="0" r="1076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collapsed="false" customFormat="false" customHeight="true" hidden="false" ht="13.8" outlineLevel="0" r="1077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collapsed="false" customFormat="false" customHeight="true" hidden="false" ht="13.8" outlineLevel="0" r="1078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collapsed="false" customFormat="false" customHeight="true" hidden="false" ht="13.8" outlineLevel="0" r="1079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collapsed="false" customFormat="false" customHeight="true" hidden="false" ht="13.8" outlineLevel="0" r="1080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collapsed="false" customFormat="false" customHeight="true" hidden="false" ht="13.8" outlineLevel="0" r="1081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collapsed="false" customFormat="false" customHeight="true" hidden="false" ht="13.8" outlineLevel="0" r="1082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collapsed="false" customFormat="false" customHeight="true" hidden="false" ht="13.8" outlineLevel="0" r="1083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collapsed="false" customFormat="false" customHeight="true" hidden="false" ht="13.8" outlineLevel="0" r="1084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collapsed="false" customFormat="false" customHeight="true" hidden="false" ht="13.8" outlineLevel="0" r="1085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collapsed="false" customFormat="false" customHeight="true" hidden="false" ht="13.8" outlineLevel="0" r="1086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collapsed="false" customFormat="false" customHeight="true" hidden="false" ht="13.8" outlineLevel="0" r="1087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collapsed="false" customFormat="false" customHeight="true" hidden="false" ht="13.8" outlineLevel="0" r="1088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collapsed="false" customFormat="false" customHeight="true" hidden="false" ht="13.8" outlineLevel="0" r="1089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collapsed="false" customFormat="false" customHeight="true" hidden="false" ht="13.8" outlineLevel="0" r="1090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collapsed="false" customFormat="false" customHeight="true" hidden="false" ht="13.8" outlineLevel="0" r="1091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collapsed="false" customFormat="false" customHeight="true" hidden="false" ht="13.8" outlineLevel="0" r="1092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collapsed="false" customFormat="false" customHeight="true" hidden="false" ht="13.8" outlineLevel="0" r="1093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collapsed="false" customFormat="false" customHeight="true" hidden="false" ht="13.8" outlineLevel="0" r="1094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collapsed="false" customFormat="false" customHeight="true" hidden="false" ht="13.8" outlineLevel="0" r="1095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collapsed="false" customFormat="false" customHeight="true" hidden="false" ht="13.8" outlineLevel="0" r="1096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collapsed="false" customFormat="false" customHeight="true" hidden="false" ht="13.8" outlineLevel="0" r="1097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collapsed="false" customFormat="false" customHeight="true" hidden="false" ht="13.8" outlineLevel="0" r="1098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collapsed="false" customFormat="false" customHeight="true" hidden="false" ht="13.8" outlineLevel="0" r="1099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collapsed="false" customFormat="false" customHeight="true" hidden="false" ht="13.8" outlineLevel="0" r="1100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collapsed="false" customFormat="false" customHeight="true" hidden="false" ht="13.8" outlineLevel="0" r="1101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collapsed="false" customFormat="false" customHeight="true" hidden="false" ht="13.8" outlineLevel="0" r="1102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collapsed="false" customFormat="false" customHeight="true" hidden="false" ht="13.8" outlineLevel="0" r="1103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collapsed="false" customFormat="false" customHeight="true" hidden="false" ht="13.8" outlineLevel="0" r="1104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collapsed="false" customFormat="false" customHeight="true" hidden="false" ht="13.8" outlineLevel="0" r="1105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collapsed="false" customFormat="false" customHeight="true" hidden="false" ht="13.8" outlineLevel="0" r="1106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collapsed="false" customFormat="false" customHeight="true" hidden="false" ht="13.8" outlineLevel="0" r="1107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collapsed="false" customFormat="false" customHeight="true" hidden="false" ht="13.8" outlineLevel="0" r="1108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collapsed="false" customFormat="false" customHeight="true" hidden="false" ht="13.8" outlineLevel="0" r="1109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collapsed="false" customFormat="false" customHeight="true" hidden="false" ht="13.8" outlineLevel="0" r="1110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collapsed="false" customFormat="false" customHeight="true" hidden="false" ht="13.8" outlineLevel="0" r="1111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collapsed="false" customFormat="false" customHeight="true" hidden="false" ht="13.8" outlineLevel="0" r="1112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collapsed="false" customFormat="false" customHeight="true" hidden="false" ht="13.8" outlineLevel="0" r="1113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collapsed="false" customFormat="false" customHeight="true" hidden="false" ht="13.8" outlineLevel="0" r="1114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collapsed="false" customFormat="false" customHeight="true" hidden="false" ht="13.8" outlineLevel="0" r="1115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collapsed="false" customFormat="false" customHeight="true" hidden="false" ht="13.8" outlineLevel="0" r="1116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collapsed="false" customFormat="false" customHeight="true" hidden="false" ht="13.8" outlineLevel="0" r="1117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collapsed="false" customFormat="false" customHeight="true" hidden="false" ht="13.8" outlineLevel="0" r="1118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collapsed="false" customFormat="false" customHeight="true" hidden="false" ht="13.8" outlineLevel="0" r="1119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collapsed="false" customFormat="false" customHeight="true" hidden="false" ht="13.8" outlineLevel="0" r="1120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collapsed="false" customFormat="false" customHeight="true" hidden="false" ht="13.8" outlineLevel="0" r="1121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collapsed="false" customFormat="false" customHeight="true" hidden="false" ht="13.8" outlineLevel="0" r="1122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collapsed="false" customFormat="false" customHeight="true" hidden="false" ht="13.8" outlineLevel="0" r="1123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collapsed="false" customFormat="false" customHeight="true" hidden="false" ht="13.8" outlineLevel="0" r="1124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collapsed="false" customFormat="false" customHeight="true" hidden="false" ht="13.8" outlineLevel="0" r="1125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collapsed="false" customFormat="false" customHeight="true" hidden="false" ht="13.8" outlineLevel="0" r="1126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collapsed="false" customFormat="false" customHeight="true" hidden="false" ht="13.8" outlineLevel="0" r="1127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collapsed="false" customFormat="false" customHeight="true" hidden="false" ht="13.8" outlineLevel="0" r="1128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collapsed="false" customFormat="false" customHeight="true" hidden="false" ht="13.8" outlineLevel="0" r="1129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collapsed="false" customFormat="false" customHeight="true" hidden="false" ht="13.8" outlineLevel="0" r="1130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collapsed="false" customFormat="false" customHeight="true" hidden="false" ht="13.8" outlineLevel="0" r="1131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collapsed="false" customFormat="false" customHeight="true" hidden="false" ht="13.8" outlineLevel="0" r="1132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collapsed="false" customFormat="false" customHeight="true" hidden="false" ht="13.8" outlineLevel="0" r="1133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collapsed="false" customFormat="false" customHeight="true" hidden="false" ht="13.8" outlineLevel="0" r="1134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collapsed="false" customFormat="false" customHeight="true" hidden="false" ht="13.8" outlineLevel="0" r="1135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collapsed="false" customFormat="false" customHeight="true" hidden="false" ht="13.8" outlineLevel="0" r="1136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collapsed="false" customFormat="false" customHeight="true" hidden="false" ht="13.8" outlineLevel="0" r="1137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collapsed="false" customFormat="false" customHeight="true" hidden="false" ht="13.8" outlineLevel="0" r="1138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collapsed="false" customFormat="false" customHeight="true" hidden="false" ht="13.8" outlineLevel="0" r="1139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collapsed="false" customFormat="false" customHeight="true" hidden="false" ht="13.8" outlineLevel="0" r="1140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collapsed="false" customFormat="false" customHeight="true" hidden="false" ht="13.8" outlineLevel="0" r="1141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collapsed="false" customFormat="false" customHeight="true" hidden="false" ht="13.8" outlineLevel="0" r="1142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collapsed="false" customFormat="false" customHeight="true" hidden="false" ht="13.8" outlineLevel="0" r="1143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collapsed="false" customFormat="false" customHeight="true" hidden="false" ht="13.8" outlineLevel="0" r="1144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collapsed="false" customFormat="false" customHeight="true" hidden="false" ht="13.8" outlineLevel="0" r="1145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collapsed="false" customFormat="false" customHeight="true" hidden="false" ht="13.8" outlineLevel="0" r="1146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collapsed="false" customFormat="false" customHeight="true" hidden="false" ht="13.8" outlineLevel="0" r="1147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collapsed="false" customFormat="false" customHeight="true" hidden="false" ht="13.8" outlineLevel="0" r="1148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collapsed="false" customFormat="false" customHeight="true" hidden="false" ht="13.8" outlineLevel="0" r="1149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collapsed="false" customFormat="false" customHeight="true" hidden="false" ht="13.8" outlineLevel="0" r="1150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collapsed="false" customFormat="false" customHeight="true" hidden="false" ht="13.8" outlineLevel="0" r="1151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collapsed="false" customFormat="false" customHeight="true" hidden="false" ht="13.8" outlineLevel="0" r="1152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collapsed="false" customFormat="false" customHeight="true" hidden="false" ht="13.8" outlineLevel="0" r="1153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collapsed="false" customFormat="false" customHeight="true" hidden="false" ht="13.8" outlineLevel="0" r="1154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collapsed="false" customFormat="false" customHeight="true" hidden="false" ht="13.8" outlineLevel="0" r="1155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collapsed="false" customFormat="false" customHeight="true" hidden="false" ht="13.8" outlineLevel="0" r="1156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collapsed="false" customFormat="false" customHeight="true" hidden="false" ht="13.8" outlineLevel="0" r="1157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collapsed="false" customFormat="false" customHeight="true" hidden="false" ht="13.8" outlineLevel="0" r="1158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collapsed="false" customFormat="false" customHeight="true" hidden="false" ht="13.8" outlineLevel="0" r="1159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collapsed="false" customFormat="false" customHeight="true" hidden="false" ht="13.8" outlineLevel="0" r="1160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collapsed="false" customFormat="false" customHeight="true" hidden="false" ht="13.8" outlineLevel="0" r="1161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collapsed="false" customFormat="false" customHeight="true" hidden="false" ht="13.8" outlineLevel="0" r="1162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collapsed="false" customFormat="false" customHeight="true" hidden="false" ht="13.8" outlineLevel="0" r="1163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collapsed="false" customFormat="false" customHeight="true" hidden="false" ht="13.8" outlineLevel="0" r="1164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collapsed="false" customFormat="false" customHeight="true" hidden="false" ht="13.8" outlineLevel="0" r="1165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collapsed="false" customFormat="false" customHeight="true" hidden="false" ht="13.8" outlineLevel="0" r="1166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collapsed="false" customFormat="false" customHeight="true" hidden="false" ht="13.8" outlineLevel="0" r="1167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collapsed="false" customFormat="false" customHeight="true" hidden="false" ht="13.8" outlineLevel="0" r="1168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collapsed="false" customFormat="false" customHeight="true" hidden="false" ht="13.8" outlineLevel="0" r="1169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collapsed="false" customFormat="false" customHeight="true" hidden="false" ht="13.8" outlineLevel="0" r="1170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collapsed="false" customFormat="false" customHeight="true" hidden="false" ht="13.8" outlineLevel="0" r="1171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collapsed="false" customFormat="false" customHeight="true" hidden="false" ht="13.8" outlineLevel="0" r="1172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collapsed="false" customFormat="false" customHeight="true" hidden="false" ht="13.8" outlineLevel="0" r="1173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collapsed="false" customFormat="false" customHeight="true" hidden="false" ht="13.8" outlineLevel="0" r="1174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collapsed="false" customFormat="false" customHeight="true" hidden="false" ht="13.8" outlineLevel="0" r="1175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collapsed="false" customFormat="false" customHeight="true" hidden="false" ht="13.8" outlineLevel="0" r="1176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collapsed="false" customFormat="false" customHeight="true" hidden="false" ht="13.8" outlineLevel="0" r="1177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collapsed="false" customFormat="false" customHeight="true" hidden="false" ht="13.8" outlineLevel="0" r="1178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collapsed="false" customFormat="false" customHeight="true" hidden="false" ht="13.8" outlineLevel="0" r="1179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collapsed="false" customFormat="false" customHeight="true" hidden="false" ht="13.8" outlineLevel="0" r="1180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collapsed="false" customFormat="false" customHeight="true" hidden="false" ht="13.8" outlineLevel="0" r="1181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collapsed="false" customFormat="false" customHeight="true" hidden="false" ht="13.8" outlineLevel="0" r="1182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collapsed="false" customFormat="false" customHeight="true" hidden="false" ht="13.8" outlineLevel="0" r="1183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collapsed="false" customFormat="false" customHeight="true" hidden="false" ht="13.8" outlineLevel="0" r="1184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collapsed="false" customFormat="false" customHeight="true" hidden="false" ht="13.8" outlineLevel="0" r="1185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collapsed="false" customFormat="false" customHeight="true" hidden="false" ht="13.8" outlineLevel="0" r="1186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collapsed="false" customFormat="false" customHeight="true" hidden="false" ht="13.8" outlineLevel="0" r="1187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collapsed="false" customFormat="false" customHeight="true" hidden="false" ht="13.8" outlineLevel="0" r="1188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collapsed="false" customFormat="false" customHeight="true" hidden="false" ht="13.8" outlineLevel="0" r="1189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collapsed="false" customFormat="false" customHeight="true" hidden="false" ht="13.8" outlineLevel="0" r="1190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collapsed="false" customFormat="false" customHeight="true" hidden="false" ht="13.8" outlineLevel="0" r="1191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collapsed="false" customFormat="false" customHeight="true" hidden="false" ht="13.8" outlineLevel="0" r="1192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collapsed="false" customFormat="false" customHeight="true" hidden="false" ht="13.8" outlineLevel="0" r="1193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collapsed="false" customFormat="false" customHeight="true" hidden="false" ht="13.8" outlineLevel="0" r="1194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collapsed="false" customFormat="false" customHeight="true" hidden="false" ht="13.8" outlineLevel="0" r="1195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collapsed="false" customFormat="false" customHeight="true" hidden="false" ht="13.8" outlineLevel="0" r="1196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collapsed="false" customFormat="false" customHeight="true" hidden="false" ht="13.8" outlineLevel="0" r="1197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collapsed="false" customFormat="false" customHeight="true" hidden="false" ht="13.8" outlineLevel="0" r="1198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collapsed="false" customFormat="false" customHeight="true" hidden="false" ht="13.8" outlineLevel="0" r="1199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collapsed="false" customFormat="false" customHeight="true" hidden="false" ht="13.8" outlineLevel="0" r="1200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collapsed="false" customFormat="false" customHeight="true" hidden="false" ht="13.8" outlineLevel="0" r="1201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collapsed="false" customFormat="false" customHeight="true" hidden="false" ht="13.8" outlineLevel="0" r="1202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collapsed="false" customFormat="false" customHeight="true" hidden="false" ht="13.8" outlineLevel="0" r="1203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collapsed="false" customFormat="false" customHeight="true" hidden="false" ht="13.8" outlineLevel="0" r="1204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collapsed="false" customFormat="false" customHeight="true" hidden="false" ht="13.8" outlineLevel="0" r="1205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collapsed="false" customFormat="false" customHeight="true" hidden="false" ht="13.8" outlineLevel="0" r="1206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collapsed="false" customFormat="false" customHeight="true" hidden="false" ht="13.8" outlineLevel="0" r="1207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collapsed="false" customFormat="false" customHeight="true" hidden="false" ht="13.8" outlineLevel="0" r="1208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collapsed="false" customFormat="false" customHeight="true" hidden="false" ht="13.8" outlineLevel="0" r="1209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collapsed="false" customFormat="false" customHeight="true" hidden="false" ht="13.8" outlineLevel="0" r="1210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collapsed="false" customFormat="false" customHeight="true" hidden="false" ht="13.8" outlineLevel="0" r="1211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collapsed="false" customFormat="false" customHeight="true" hidden="false" ht="13.8" outlineLevel="0" r="1212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collapsed="false" customFormat="false" customHeight="true" hidden="false" ht="13.8" outlineLevel="0" r="1213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collapsed="false" customFormat="false" customHeight="true" hidden="false" ht="13.8" outlineLevel="0" r="1214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collapsed="false" customFormat="false" customHeight="true" hidden="false" ht="13.8" outlineLevel="0" r="1215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collapsed="false" customFormat="false" customHeight="true" hidden="false" ht="13.8" outlineLevel="0" r="1216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collapsed="false" customFormat="false" customHeight="true" hidden="false" ht="13.8" outlineLevel="0" r="1217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collapsed="false" customFormat="false" customHeight="true" hidden="false" ht="13.8" outlineLevel="0" r="1218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collapsed="false" customFormat="false" customHeight="true" hidden="false" ht="13.8" outlineLevel="0" r="1219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collapsed="false" customFormat="false" customHeight="true" hidden="false" ht="13.8" outlineLevel="0" r="1220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collapsed="false" customFormat="false" customHeight="true" hidden="false" ht="13.8" outlineLevel="0" r="1221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collapsed="false" customFormat="false" customHeight="true" hidden="false" ht="13.8" outlineLevel="0" r="1222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collapsed="false" customFormat="false" customHeight="true" hidden="false" ht="13.8" outlineLevel="0" r="1223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collapsed="false" customFormat="false" customHeight="true" hidden="false" ht="13.8" outlineLevel="0" r="1224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collapsed="false" customFormat="false" customHeight="true" hidden="false" ht="13.8" outlineLevel="0" r="1225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collapsed="false" customFormat="false" customHeight="true" hidden="false" ht="13.8" outlineLevel="0" r="1226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collapsed="false" customFormat="false" customHeight="true" hidden="false" ht="13.8" outlineLevel="0" r="1227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collapsed="false" customFormat="false" customHeight="true" hidden="false" ht="13.8" outlineLevel="0" r="1228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collapsed="false" customFormat="false" customHeight="true" hidden="false" ht="13.8" outlineLevel="0" r="1229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collapsed="false" customFormat="false" customHeight="true" hidden="false" ht="13.8" outlineLevel="0" r="1230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collapsed="false" customFormat="false" customHeight="true" hidden="false" ht="13.8" outlineLevel="0" r="1231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collapsed="false" customFormat="false" customHeight="true" hidden="false" ht="13.8" outlineLevel="0" r="1232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collapsed="false" customFormat="false" customHeight="true" hidden="false" ht="13.8" outlineLevel="0" r="1233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collapsed="false" customFormat="false" customHeight="true" hidden="false" ht="13.8" outlineLevel="0" r="1234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collapsed="false" customFormat="false" customHeight="true" hidden="false" ht="13.8" outlineLevel="0" r="1235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collapsed="false" customFormat="false" customHeight="true" hidden="false" ht="13.8" outlineLevel="0" r="1236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collapsed="false" customFormat="false" customHeight="true" hidden="false" ht="13.8" outlineLevel="0" r="1237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collapsed="false" customFormat="false" customHeight="true" hidden="false" ht="13.8" outlineLevel="0" r="1238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collapsed="false" customFormat="false" customHeight="true" hidden="false" ht="13.8" outlineLevel="0" r="1239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collapsed="false" customFormat="false" customHeight="true" hidden="false" ht="13.8" outlineLevel="0" r="1240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collapsed="false" customFormat="false" customHeight="true" hidden="false" ht="13.8" outlineLevel="0" r="1241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collapsed="false" customFormat="false" customHeight="true" hidden="false" ht="13.8" outlineLevel="0" r="1242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collapsed="false" customFormat="false" customHeight="true" hidden="false" ht="13.8" outlineLevel="0" r="1243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collapsed="false" customFormat="false" customHeight="true" hidden="false" ht="13.8" outlineLevel="0" r="1244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collapsed="false" customFormat="false" customHeight="true" hidden="false" ht="13.8" outlineLevel="0" r="1245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collapsed="false" customFormat="false" customHeight="true" hidden="false" ht="13.8" outlineLevel="0" r="1246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collapsed="false" customFormat="false" customHeight="true" hidden="false" ht="13.8" outlineLevel="0" r="1247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collapsed="false" customFormat="false" customHeight="true" hidden="false" ht="13.8" outlineLevel="0" r="1248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collapsed="false" customFormat="false" customHeight="true" hidden="false" ht="13.8" outlineLevel="0" r="1249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collapsed="false" customFormat="false" customHeight="true" hidden="false" ht="13.8" outlineLevel="0" r="1250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collapsed="false" customFormat="false" customHeight="true" hidden="false" ht="13.8" outlineLevel="0" r="1251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collapsed="false" customFormat="false" customHeight="true" hidden="false" ht="13.8" outlineLevel="0" r="1252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collapsed="false" customFormat="false" customHeight="true" hidden="false" ht="13.8" outlineLevel="0" r="1253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collapsed="false" customFormat="false" customHeight="true" hidden="false" ht="13.8" outlineLevel="0" r="1254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collapsed="false" customFormat="false" customHeight="true" hidden="false" ht="13.8" outlineLevel="0" r="1255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collapsed="false" customFormat="false" customHeight="true" hidden="false" ht="13.8" outlineLevel="0" r="1256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collapsed="false" customFormat="false" customHeight="true" hidden="false" ht="13.8" outlineLevel="0" r="1257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collapsed="false" customFormat="false" customHeight="true" hidden="false" ht="13.8" outlineLevel="0" r="1258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collapsed="false" customFormat="false" customHeight="true" hidden="false" ht="13.8" outlineLevel="0" r="1259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collapsed="false" customFormat="false" customHeight="true" hidden="false" ht="13.8" outlineLevel="0" r="1260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collapsed="false" customFormat="false" customHeight="true" hidden="false" ht="13.8" outlineLevel="0" r="1261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collapsed="false" customFormat="false" customHeight="true" hidden="false" ht="13.8" outlineLevel="0" r="1262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collapsed="false" customFormat="false" customHeight="true" hidden="false" ht="13.8" outlineLevel="0" r="1263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collapsed="false" customFormat="false" customHeight="true" hidden="false" ht="13.8" outlineLevel="0" r="1264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collapsed="false" customFormat="false" customHeight="true" hidden="false" ht="13.8" outlineLevel="0" r="1265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collapsed="false" customFormat="false" customHeight="true" hidden="false" ht="13.8" outlineLevel="0" r="1266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collapsed="false" customFormat="false" customHeight="true" hidden="false" ht="13.8" outlineLevel="0" r="1267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collapsed="false" customFormat="false" customHeight="true" hidden="false" ht="13.8" outlineLevel="0" r="1268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collapsed="false" customFormat="false" customHeight="true" hidden="false" ht="13.8" outlineLevel="0" r="1269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collapsed="false" customFormat="false" customHeight="true" hidden="false" ht="13.8" outlineLevel="0" r="1270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collapsed="false" customFormat="false" customHeight="true" hidden="false" ht="13.8" outlineLevel="0" r="1271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collapsed="false" customFormat="false" customHeight="true" hidden="false" ht="13.8" outlineLevel="0" r="1272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collapsed="false" customFormat="false" customHeight="true" hidden="false" ht="13.8" outlineLevel="0" r="1273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collapsed="false" customFormat="false" customHeight="true" hidden="false" ht="13.8" outlineLevel="0" r="1274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collapsed="false" customFormat="false" customHeight="true" hidden="false" ht="13.8" outlineLevel="0" r="1275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collapsed="false" customFormat="false" customHeight="true" hidden="false" ht="13.8" outlineLevel="0" r="1276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collapsed="false" customFormat="false" customHeight="true" hidden="false" ht="13.8" outlineLevel="0" r="1277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collapsed="false" customFormat="false" customHeight="true" hidden="false" ht="13.8" outlineLevel="0" r="1278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collapsed="false" customFormat="false" customHeight="true" hidden="false" ht="13.8" outlineLevel="0" r="1279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collapsed="false" customFormat="false" customHeight="true" hidden="false" ht="13.8" outlineLevel="0" r="1280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collapsed="false" customFormat="false" customHeight="true" hidden="false" ht="13.8" outlineLevel="0" r="1281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collapsed="false" customFormat="false" customHeight="true" hidden="false" ht="13.8" outlineLevel="0" r="1282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collapsed="false" customFormat="false" customHeight="true" hidden="false" ht="13.8" outlineLevel="0" r="1283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collapsed="false" customFormat="false" customHeight="true" hidden="false" ht="13.8" outlineLevel="0" r="1284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collapsed="false" customFormat="false" customHeight="true" hidden="false" ht="13.8" outlineLevel="0" r="1285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collapsed="false" customFormat="false" customHeight="true" hidden="false" ht="13.8" outlineLevel="0" r="1286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collapsed="false" customFormat="false" customHeight="true" hidden="false" ht="13.8" outlineLevel="0" r="1287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collapsed="false" customFormat="false" customHeight="true" hidden="false" ht="13.8" outlineLevel="0" r="1288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collapsed="false" customFormat="false" customHeight="true" hidden="false" ht="13.8" outlineLevel="0" r="1289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collapsed="false" customFormat="false" customHeight="true" hidden="false" ht="13.8" outlineLevel="0" r="1290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collapsed="false" customFormat="false" customHeight="true" hidden="false" ht="13.8" outlineLevel="0" r="1291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collapsed="false" customFormat="false" customHeight="true" hidden="false" ht="13.8" outlineLevel="0" r="1292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collapsed="false" customFormat="false" customHeight="true" hidden="false" ht="13.8" outlineLevel="0" r="1293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collapsed="false" customFormat="false" customHeight="true" hidden="false" ht="13.8" outlineLevel="0" r="1294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collapsed="false" customFormat="false" customHeight="true" hidden="false" ht="13.8" outlineLevel="0" r="1295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collapsed="false" customFormat="false" customHeight="true" hidden="false" ht="13.8" outlineLevel="0" r="1296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collapsed="false" customFormat="false" customHeight="true" hidden="false" ht="13.8" outlineLevel="0" r="1297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collapsed="false" customFormat="false" customHeight="true" hidden="false" ht="13.8" outlineLevel="0" r="1298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collapsed="false" customFormat="false" customHeight="true" hidden="false" ht="13.8" outlineLevel="0" r="1299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collapsed="false" customFormat="false" customHeight="true" hidden="false" ht="13.8" outlineLevel="0" r="1300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collapsed="false" customFormat="false" customHeight="true" hidden="false" ht="13.8" outlineLevel="0" r="1301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collapsed="false" customFormat="false" customHeight="true" hidden="false" ht="13.8" outlineLevel="0" r="1302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collapsed="false" customFormat="false" customHeight="true" hidden="false" ht="13.8" outlineLevel="0" r="1303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collapsed="false" customFormat="false" customHeight="true" hidden="false" ht="13.8" outlineLevel="0" r="1304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collapsed="false" customFormat="false" customHeight="true" hidden="false" ht="13.8" outlineLevel="0" r="1305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collapsed="false" customFormat="false" customHeight="true" hidden="false" ht="13.8" outlineLevel="0" r="1306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collapsed="false" customFormat="false" customHeight="true" hidden="false" ht="13.8" outlineLevel="0" r="1307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collapsed="false" customFormat="false" customHeight="true" hidden="false" ht="13.8" outlineLevel="0" r="1308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collapsed="false" customFormat="false" customHeight="true" hidden="false" ht="13.8" outlineLevel="0" r="1309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collapsed="false" customFormat="false" customHeight="true" hidden="false" ht="13.8" outlineLevel="0" r="1310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collapsed="false" customFormat="false" customHeight="true" hidden="false" ht="13.8" outlineLevel="0" r="1311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collapsed="false" customFormat="false" customHeight="true" hidden="false" ht="13.8" outlineLevel="0" r="1312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collapsed="false" customFormat="false" customHeight="true" hidden="false" ht="13.8" outlineLevel="0" r="1313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collapsed="false" customFormat="false" customHeight="true" hidden="false" ht="13.8" outlineLevel="0" r="1314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collapsed="false" customFormat="false" customHeight="true" hidden="false" ht="13.8" outlineLevel="0" r="1315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collapsed="false" customFormat="false" customHeight="true" hidden="false" ht="13.8" outlineLevel="0" r="1316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collapsed="false" customFormat="false" customHeight="true" hidden="false" ht="13.8" outlineLevel="0" r="1317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collapsed="false" customFormat="false" customHeight="true" hidden="false" ht="13.8" outlineLevel="0" r="1318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collapsed="false" customFormat="false" customHeight="true" hidden="false" ht="13.8" outlineLevel="0" r="1319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collapsed="false" customFormat="false" customHeight="true" hidden="false" ht="13.8" outlineLevel="0" r="1320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collapsed="false" customFormat="false" customHeight="true" hidden="false" ht="13.8" outlineLevel="0" r="1321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collapsed="false" customFormat="false" customHeight="true" hidden="false" ht="13.8" outlineLevel="0" r="1322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collapsed="false" customFormat="false" customHeight="true" hidden="false" ht="13.8" outlineLevel="0" r="1323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collapsed="false" customFormat="false" customHeight="true" hidden="false" ht="13.8" outlineLevel="0" r="1324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collapsed="false" customFormat="false" customHeight="true" hidden="false" ht="13.8" outlineLevel="0" r="1325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collapsed="false" customFormat="false" customHeight="true" hidden="false" ht="13.8" outlineLevel="0" r="1326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collapsed="false" customFormat="false" customHeight="true" hidden="false" ht="13.8" outlineLevel="0" r="1327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collapsed="false" customFormat="false" customHeight="true" hidden="false" ht="13.8" outlineLevel="0" r="1328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collapsed="false" customFormat="false" customHeight="true" hidden="false" ht="13.8" outlineLevel="0" r="1329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collapsed="false" customFormat="false" customHeight="true" hidden="false" ht="13.8" outlineLevel="0" r="1330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collapsed="false" customFormat="false" customHeight="true" hidden="false" ht="13.8" outlineLevel="0" r="1331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collapsed="false" customFormat="false" customHeight="true" hidden="false" ht="13.8" outlineLevel="0" r="1332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collapsed="false" customFormat="false" customHeight="true" hidden="false" ht="13.8" outlineLevel="0" r="1333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collapsed="false" customFormat="false" customHeight="true" hidden="false" ht="13.8" outlineLevel="0" r="1334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collapsed="false" customFormat="false" customHeight="true" hidden="false" ht="13.8" outlineLevel="0" r="1335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collapsed="false" customFormat="false" customHeight="true" hidden="false" ht="13.8" outlineLevel="0" r="1336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collapsed="false" customFormat="false" customHeight="true" hidden="false" ht="13.8" outlineLevel="0" r="1337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collapsed="false" customFormat="false" customHeight="true" hidden="false" ht="13.8" outlineLevel="0" r="1338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collapsed="false" customFormat="false" customHeight="true" hidden="false" ht="13.8" outlineLevel="0" r="1339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collapsed="false" customFormat="false" customHeight="true" hidden="false" ht="13.8" outlineLevel="0" r="1340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collapsed="false" customFormat="false" customHeight="true" hidden="false" ht="13.8" outlineLevel="0" r="1341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collapsed="false" customFormat="false" customHeight="true" hidden="false" ht="13.8" outlineLevel="0" r="1342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collapsed="false" customFormat="false" customHeight="true" hidden="false" ht="13.8" outlineLevel="0" r="1343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collapsed="false" customFormat="false" customHeight="true" hidden="false" ht="13.8" outlineLevel="0" r="1344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collapsed="false" customFormat="false" customHeight="true" hidden="false" ht="13.8" outlineLevel="0" r="1345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collapsed="false" customFormat="false" customHeight="true" hidden="false" ht="13.8" outlineLevel="0" r="1346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collapsed="false" customFormat="false" customHeight="true" hidden="false" ht="13.8" outlineLevel="0" r="1347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collapsed="false" customFormat="false" customHeight="true" hidden="false" ht="13.8" outlineLevel="0" r="1348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collapsed="false" customFormat="false" customHeight="true" hidden="false" ht="13.8" outlineLevel="0" r="1349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collapsed="false" customFormat="false" customHeight="true" hidden="false" ht="13.8" outlineLevel="0" r="1350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collapsed="false" customFormat="false" customHeight="true" hidden="false" ht="13.8" outlineLevel="0" r="1351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collapsed="false" customFormat="false" customHeight="true" hidden="false" ht="13.8" outlineLevel="0" r="1352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collapsed="false" customFormat="false" customHeight="true" hidden="false" ht="13.8" outlineLevel="0" r="1353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collapsed="false" customFormat="false" customHeight="true" hidden="false" ht="13.8" outlineLevel="0" r="1354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collapsed="false" customFormat="false" customHeight="true" hidden="false" ht="13.8" outlineLevel="0" r="1355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collapsed="false" customFormat="false" customHeight="true" hidden="false" ht="13.8" outlineLevel="0" r="1356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collapsed="false" customFormat="false" customHeight="true" hidden="false" ht="13.8" outlineLevel="0" r="1357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collapsed="false" customFormat="false" customHeight="true" hidden="false" ht="13.8" outlineLevel="0" r="1358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collapsed="false" customFormat="false" customHeight="true" hidden="false" ht="13.8" outlineLevel="0" r="1359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collapsed="false" customFormat="false" customHeight="true" hidden="false" ht="13.8" outlineLevel="0" r="1360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collapsed="false" customFormat="false" customHeight="true" hidden="false" ht="13.8" outlineLevel="0" r="1361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collapsed="false" customFormat="false" customHeight="true" hidden="false" ht="13.8" outlineLevel="0" r="1362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collapsed="false" customFormat="false" customHeight="true" hidden="false" ht="13.8" outlineLevel="0" r="1363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collapsed="false" customFormat="false" customHeight="true" hidden="false" ht="13.8" outlineLevel="0" r="1364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collapsed="false" customFormat="false" customHeight="true" hidden="false" ht="13.8" outlineLevel="0" r="1365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collapsed="false" customFormat="false" customHeight="true" hidden="false" ht="13.8" outlineLevel="0" r="1366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collapsed="false" customFormat="false" customHeight="true" hidden="false" ht="13.8" outlineLevel="0" r="1367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collapsed="false" customFormat="false" customHeight="true" hidden="false" ht="13.8" outlineLevel="0" r="1368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collapsed="false" customFormat="false" customHeight="true" hidden="false" ht="13.8" outlineLevel="0" r="1369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collapsed="false" customFormat="false" customHeight="true" hidden="false" ht="13.8" outlineLevel="0" r="1370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collapsed="false" customFormat="false" customHeight="true" hidden="false" ht="13.8" outlineLevel="0" r="1371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collapsed="false" customFormat="false" customHeight="true" hidden="false" ht="13.8" outlineLevel="0" r="1372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collapsed="false" customFormat="false" customHeight="true" hidden="false" ht="13.8" outlineLevel="0" r="1373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collapsed="false" customFormat="false" customHeight="true" hidden="false" ht="13.8" outlineLevel="0" r="1374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collapsed="false" customFormat="false" customHeight="true" hidden="false" ht="13.8" outlineLevel="0" r="1375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collapsed="false" customFormat="false" customHeight="true" hidden="false" ht="13.8" outlineLevel="0" r="1376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collapsed="false" customFormat="false" customHeight="true" hidden="false" ht="13.8" outlineLevel="0" r="1377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collapsed="false" customFormat="false" customHeight="true" hidden="false" ht="13.8" outlineLevel="0" r="1378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collapsed="false" customFormat="false" customHeight="true" hidden="false" ht="13.8" outlineLevel="0" r="1379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collapsed="false" customFormat="false" customHeight="true" hidden="false" ht="13.8" outlineLevel="0" r="1380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collapsed="false" customFormat="false" customHeight="true" hidden="false" ht="13.8" outlineLevel="0" r="1381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collapsed="false" customFormat="false" customHeight="true" hidden="false" ht="13.8" outlineLevel="0" r="1382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collapsed="false" customFormat="false" customHeight="true" hidden="false" ht="13.8" outlineLevel="0" r="1383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collapsed="false" customFormat="false" customHeight="true" hidden="false" ht="13.8" outlineLevel="0" r="1384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collapsed="false" customFormat="false" customHeight="true" hidden="false" ht="13.8" outlineLevel="0" r="1385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collapsed="false" customFormat="false" customHeight="true" hidden="false" ht="13.8" outlineLevel="0" r="1386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collapsed="false" customFormat="false" customHeight="true" hidden="false" ht="13.8" outlineLevel="0" r="1387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collapsed="false" customFormat="false" customHeight="true" hidden="false" ht="13.8" outlineLevel="0" r="1388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collapsed="false" customFormat="false" customHeight="true" hidden="false" ht="13.8" outlineLevel="0" r="1389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collapsed="false" customFormat="false" customHeight="true" hidden="false" ht="13.8" outlineLevel="0" r="1390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collapsed="false" customFormat="false" customHeight="true" hidden="false" ht="13.8" outlineLevel="0" r="1391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collapsed="false" customFormat="false" customHeight="true" hidden="false" ht="13.8" outlineLevel="0" r="1392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collapsed="false" customFormat="false" customHeight="true" hidden="false" ht="13.8" outlineLevel="0" r="1393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collapsed="false" customFormat="false" customHeight="true" hidden="false" ht="13.8" outlineLevel="0" r="1394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collapsed="false" customFormat="false" customHeight="true" hidden="false" ht="13.8" outlineLevel="0" r="1395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collapsed="false" customFormat="false" customHeight="true" hidden="false" ht="13.8" outlineLevel="0" r="1396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collapsed="false" customFormat="false" customHeight="true" hidden="false" ht="13.8" outlineLevel="0" r="1397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collapsed="false" customFormat="false" customHeight="true" hidden="false" ht="13.8" outlineLevel="0" r="1398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collapsed="false" customFormat="false" customHeight="true" hidden="false" ht="13.8" outlineLevel="0" r="1399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collapsed="false" customFormat="false" customHeight="true" hidden="false" ht="13.8" outlineLevel="0" r="1400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collapsed="false" customFormat="false" customHeight="true" hidden="false" ht="13.8" outlineLevel="0" r="1401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collapsed="false" customFormat="false" customHeight="true" hidden="false" ht="13.8" outlineLevel="0" r="1402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collapsed="false" customFormat="false" customHeight="true" hidden="false" ht="13.8" outlineLevel="0" r="1403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collapsed="false" customFormat="false" customHeight="true" hidden="false" ht="13.8" outlineLevel="0" r="1404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collapsed="false" customFormat="false" customHeight="true" hidden="false" ht="13.8" outlineLevel="0" r="1405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collapsed="false" customFormat="false" customHeight="true" hidden="false" ht="13.8" outlineLevel="0" r="1406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collapsed="false" customFormat="false" customHeight="true" hidden="false" ht="13.8" outlineLevel="0" r="1407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collapsed="false" customFormat="false" customHeight="true" hidden="false" ht="13.8" outlineLevel="0" r="1408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collapsed="false" customFormat="false" customHeight="true" hidden="false" ht="13.8" outlineLevel="0" r="1409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collapsed="false" customFormat="false" customHeight="true" hidden="false" ht="13.8" outlineLevel="0" r="1410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collapsed="false" customFormat="false" customHeight="true" hidden="false" ht="13.8" outlineLevel="0" r="1411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collapsed="false" customFormat="false" customHeight="true" hidden="false" ht="13.8" outlineLevel="0" r="1412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collapsed="false" customFormat="false" customHeight="true" hidden="false" ht="13.8" outlineLevel="0" r="1413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collapsed="false" customFormat="false" customHeight="true" hidden="false" ht="13.8" outlineLevel="0" r="1414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collapsed="false" customFormat="false" customHeight="true" hidden="false" ht="13.8" outlineLevel="0" r="1415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collapsed="false" customFormat="false" customHeight="true" hidden="false" ht="13.8" outlineLevel="0" r="1416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collapsed="false" customFormat="false" customHeight="true" hidden="false" ht="13.8" outlineLevel="0" r="1417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collapsed="false" customFormat="false" customHeight="true" hidden="false" ht="13.8" outlineLevel="0" r="1418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collapsed="false" customFormat="false" customHeight="true" hidden="false" ht="13.8" outlineLevel="0" r="1419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collapsed="false" customFormat="false" customHeight="true" hidden="false" ht="13.8" outlineLevel="0" r="1420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collapsed="false" customFormat="false" customHeight="true" hidden="false" ht="13.8" outlineLevel="0" r="1421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collapsed="false" customFormat="false" customHeight="true" hidden="false" ht="13.8" outlineLevel="0" r="1422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collapsed="false" customFormat="false" customHeight="true" hidden="false" ht="13.8" outlineLevel="0" r="1423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collapsed="false" customFormat="false" customHeight="true" hidden="false" ht="13.8" outlineLevel="0" r="1424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collapsed="false" customFormat="false" customHeight="true" hidden="false" ht="13.8" outlineLevel="0" r="1425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collapsed="false" customFormat="false" customHeight="true" hidden="false" ht="13.8" outlineLevel="0" r="1426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collapsed="false" customFormat="false" customHeight="true" hidden="false" ht="13.8" outlineLevel="0" r="1427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collapsed="false" customFormat="false" customHeight="true" hidden="false" ht="13.8" outlineLevel="0" r="1428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collapsed="false" customFormat="false" customHeight="true" hidden="false" ht="13.8" outlineLevel="0" r="1429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collapsed="false" customFormat="false" customHeight="true" hidden="false" ht="13.8" outlineLevel="0" r="1430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collapsed="false" customFormat="false" customHeight="true" hidden="false" ht="13.8" outlineLevel="0" r="1431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collapsed="false" customFormat="false" customHeight="true" hidden="false" ht="13.8" outlineLevel="0" r="1432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collapsed="false" customFormat="false" customHeight="true" hidden="false" ht="13.8" outlineLevel="0" r="1433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collapsed="false" customFormat="false" customHeight="true" hidden="false" ht="13.8" outlineLevel="0" r="1434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collapsed="false" customFormat="false" customHeight="true" hidden="false" ht="13.8" outlineLevel="0" r="1435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collapsed="false" customFormat="false" customHeight="true" hidden="false" ht="13.8" outlineLevel="0" r="1436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collapsed="false" customFormat="false" customHeight="true" hidden="false" ht="13.8" outlineLevel="0" r="1437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collapsed="false" customFormat="false" customHeight="true" hidden="false" ht="13.8" outlineLevel="0" r="1438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collapsed="false" customFormat="false" customHeight="true" hidden="false" ht="13.8" outlineLevel="0" r="1439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collapsed="false" customFormat="false" customHeight="true" hidden="false" ht="13.8" outlineLevel="0" r="1440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collapsed="false" customFormat="false" customHeight="true" hidden="false" ht="13.8" outlineLevel="0" r="1441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collapsed="false" customFormat="false" customHeight="true" hidden="false" ht="13.8" outlineLevel="0" r="1442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collapsed="false" customFormat="false" customHeight="true" hidden="false" ht="13.8" outlineLevel="0" r="1443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collapsed="false" customFormat="false" customHeight="true" hidden="false" ht="13.8" outlineLevel="0" r="1444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collapsed="false" customFormat="false" customHeight="true" hidden="false" ht="13.8" outlineLevel="0" r="1445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collapsed="false" customFormat="false" customHeight="true" hidden="false" ht="13.8" outlineLevel="0" r="1446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collapsed="false" customFormat="false" customHeight="true" hidden="false" ht="13.8" outlineLevel="0" r="1447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collapsed="false" customFormat="false" customHeight="true" hidden="false" ht="13.8" outlineLevel="0" r="1448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collapsed="false" customFormat="false" customHeight="true" hidden="false" ht="13.8" outlineLevel="0" r="1449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collapsed="false" customFormat="false" customHeight="true" hidden="false" ht="13.8" outlineLevel="0" r="1450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collapsed="false" customFormat="false" customHeight="true" hidden="false" ht="13.8" outlineLevel="0" r="1451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collapsed="false" customFormat="false" customHeight="true" hidden="false" ht="13.8" outlineLevel="0" r="1452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collapsed="false" customFormat="false" customHeight="true" hidden="false" ht="13.8" outlineLevel="0" r="1453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collapsed="false" customFormat="false" customHeight="true" hidden="false" ht="13.8" outlineLevel="0" r="1454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collapsed="false" customFormat="false" customHeight="true" hidden="false" ht="13.8" outlineLevel="0" r="1455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collapsed="false" customFormat="false" customHeight="true" hidden="false" ht="13.8" outlineLevel="0" r="1456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collapsed="false" customFormat="false" customHeight="true" hidden="false" ht="13.8" outlineLevel="0" r="1457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collapsed="false" customFormat="false" customHeight="true" hidden="false" ht="13.8" outlineLevel="0" r="1458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collapsed="false" customFormat="false" customHeight="true" hidden="false" ht="13.8" outlineLevel="0" r="1459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collapsed="false" customFormat="false" customHeight="true" hidden="false" ht="13.8" outlineLevel="0" r="1460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collapsed="false" customFormat="false" customHeight="true" hidden="false" ht="13.8" outlineLevel="0" r="1461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collapsed="false" customFormat="false" customHeight="true" hidden="false" ht="13.8" outlineLevel="0" r="1462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collapsed="false" customFormat="false" customHeight="true" hidden="false" ht="13.8" outlineLevel="0" r="1463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collapsed="false" customFormat="false" customHeight="true" hidden="false" ht="13.8" outlineLevel="0" r="1464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collapsed="false" customFormat="false" customHeight="true" hidden="false" ht="13.8" outlineLevel="0" r="1465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collapsed="false" customFormat="false" customHeight="true" hidden="false" ht="13.8" outlineLevel="0" r="1466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collapsed="false" customFormat="false" customHeight="true" hidden="false" ht="13.8" outlineLevel="0" r="1467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collapsed="false" customFormat="false" customHeight="true" hidden="false" ht="13.8" outlineLevel="0" r="1468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collapsed="false" customFormat="false" customHeight="true" hidden="false" ht="13.8" outlineLevel="0" r="1469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collapsed="false" customFormat="false" customHeight="true" hidden="false" ht="13.8" outlineLevel="0" r="1470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collapsed="false" customFormat="false" customHeight="true" hidden="false" ht="13.8" outlineLevel="0" r="1471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collapsed="false" customFormat="false" customHeight="true" hidden="false" ht="13.8" outlineLevel="0" r="1472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collapsed="false" customFormat="false" customHeight="true" hidden="false" ht="13.8" outlineLevel="0" r="1473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collapsed="false" customFormat="false" customHeight="true" hidden="false" ht="13.8" outlineLevel="0" r="1474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collapsed="false" customFormat="false" customHeight="true" hidden="false" ht="13.8" outlineLevel="0" r="1475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collapsed="false" customFormat="false" customHeight="true" hidden="false" ht="13.8" outlineLevel="0" r="1476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collapsed="false" customFormat="false" customHeight="true" hidden="false" ht="13.8" outlineLevel="0" r="1477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collapsed="false" customFormat="false" customHeight="true" hidden="false" ht="13.8" outlineLevel="0" r="1478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collapsed="false" customFormat="false" customHeight="true" hidden="false" ht="13.8" outlineLevel="0" r="1479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collapsed="false" customFormat="false" customHeight="true" hidden="false" ht="13.8" outlineLevel="0" r="1480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collapsed="false" customFormat="false" customHeight="true" hidden="false" ht="13.8" outlineLevel="0" r="1481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collapsed="false" customFormat="false" customHeight="true" hidden="false" ht="13.8" outlineLevel="0" r="1482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collapsed="false" customFormat="false" customHeight="true" hidden="false" ht="13.8" outlineLevel="0" r="1483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collapsed="false" customFormat="false" customHeight="true" hidden="false" ht="13.8" outlineLevel="0" r="1484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collapsed="false" customFormat="false" customHeight="true" hidden="false" ht="13.8" outlineLevel="0" r="1485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collapsed="false" customFormat="false" customHeight="true" hidden="false" ht="13.8" outlineLevel="0" r="1486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collapsed="false" customFormat="false" customHeight="true" hidden="false" ht="13.8" outlineLevel="0" r="1487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collapsed="false" customFormat="false" customHeight="true" hidden="false" ht="13.8" outlineLevel="0" r="1488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collapsed="false" customFormat="false" customHeight="true" hidden="false" ht="13.8" outlineLevel="0" r="1489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collapsed="false" customFormat="false" customHeight="true" hidden="false" ht="13.8" outlineLevel="0" r="1490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collapsed="false" customFormat="false" customHeight="true" hidden="false" ht="13.8" outlineLevel="0" r="1491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collapsed="false" customFormat="false" customHeight="true" hidden="false" ht="13.8" outlineLevel="0" r="1492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collapsed="false" customFormat="false" customHeight="true" hidden="false" ht="13.8" outlineLevel="0" r="1493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collapsed="false" customFormat="false" customHeight="true" hidden="false" ht="13.8" outlineLevel="0" r="1494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collapsed="false" customFormat="false" customHeight="true" hidden="false" ht="13.8" outlineLevel="0" r="1495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collapsed="false" customFormat="false" customHeight="true" hidden="false" ht="13.8" outlineLevel="0" r="1496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collapsed="false" customFormat="false" customHeight="true" hidden="false" ht="13.8" outlineLevel="0" r="1497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collapsed="false" customFormat="false" customHeight="true" hidden="false" ht="13.8" outlineLevel="0" r="1498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collapsed="false" customFormat="false" customHeight="true" hidden="false" ht="13.8" outlineLevel="0" r="1499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collapsed="false" customFormat="false" customHeight="true" hidden="false" ht="13.8" outlineLevel="0" r="1500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collapsed="false" customFormat="false" customHeight="true" hidden="false" ht="13.8" outlineLevel="0" r="1501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collapsed="false" customFormat="false" customHeight="true" hidden="false" ht="13.8" outlineLevel="0" r="1502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collapsed="false" customFormat="false" customHeight="true" hidden="false" ht="13.8" outlineLevel="0" r="1503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collapsed="false" customFormat="false" customHeight="true" hidden="false" ht="13.8" outlineLevel="0" r="1504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collapsed="false" customFormat="false" customHeight="true" hidden="false" ht="13.8" outlineLevel="0" r="1505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collapsed="false" customFormat="false" customHeight="true" hidden="false" ht="13.8" outlineLevel="0" r="1506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collapsed="false" customFormat="false" customHeight="true" hidden="false" ht="13.8" outlineLevel="0" r="1507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collapsed="false" customFormat="false" customHeight="true" hidden="false" ht="13.8" outlineLevel="0" r="1508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collapsed="false" customFormat="false" customHeight="true" hidden="false" ht="13.8" outlineLevel="0" r="1509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collapsed="false" customFormat="false" customHeight="true" hidden="false" ht="13.8" outlineLevel="0" r="1510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collapsed="false" customFormat="false" customHeight="true" hidden="false" ht="13.8" outlineLevel="0" r="1511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collapsed="false" customFormat="false" customHeight="true" hidden="false" ht="13.8" outlineLevel="0" r="1512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collapsed="false" customFormat="false" customHeight="true" hidden="false" ht="13.8" outlineLevel="0" r="1513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collapsed="false" customFormat="false" customHeight="true" hidden="false" ht="13.8" outlineLevel="0" r="1514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collapsed="false" customFormat="false" customHeight="true" hidden="false" ht="13.8" outlineLevel="0" r="1515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collapsed="false" customFormat="false" customHeight="true" hidden="false" ht="13.8" outlineLevel="0" r="1516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collapsed="false" customFormat="false" customHeight="true" hidden="false" ht="13.8" outlineLevel="0" r="1517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collapsed="false" customFormat="false" customHeight="true" hidden="false" ht="13.8" outlineLevel="0" r="1518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collapsed="false" customFormat="false" customHeight="true" hidden="false" ht="13.8" outlineLevel="0" r="1519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collapsed="false" customFormat="false" customHeight="true" hidden="false" ht="13.8" outlineLevel="0" r="1520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collapsed="false" customFormat="false" customHeight="true" hidden="false" ht="13.8" outlineLevel="0" r="1521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collapsed="false" customFormat="false" customHeight="true" hidden="false" ht="13.8" outlineLevel="0" r="1522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collapsed="false" customFormat="false" customHeight="true" hidden="false" ht="13.8" outlineLevel="0" r="1523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collapsed="false" customFormat="false" customHeight="true" hidden="false" ht="13.8" outlineLevel="0" r="1524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collapsed="false" customFormat="false" customHeight="true" hidden="false" ht="13.8" outlineLevel="0" r="1525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collapsed="false" customFormat="false" customHeight="true" hidden="false" ht="13.8" outlineLevel="0" r="1526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collapsed="false" customFormat="false" customHeight="true" hidden="false" ht="13.8" outlineLevel="0" r="1527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collapsed="false" customFormat="false" customHeight="true" hidden="false" ht="13.8" outlineLevel="0" r="1528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collapsed="false" customFormat="false" customHeight="true" hidden="false" ht="13.8" outlineLevel="0" r="1529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collapsed="false" customFormat="false" customHeight="true" hidden="false" ht="13.8" outlineLevel="0" r="1530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collapsed="false" customFormat="false" customHeight="true" hidden="false" ht="13.8" outlineLevel="0" r="1531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collapsed="false" customFormat="false" customHeight="true" hidden="false" ht="13.8" outlineLevel="0" r="1532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collapsed="false" customFormat="false" customHeight="true" hidden="false" ht="13.8" outlineLevel="0" r="1533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collapsed="false" customFormat="false" customHeight="true" hidden="false" ht="13.8" outlineLevel="0" r="1534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collapsed="false" customFormat="false" customHeight="true" hidden="false" ht="13.8" outlineLevel="0" r="1535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collapsed="false" customFormat="false" customHeight="true" hidden="false" ht="13.8" outlineLevel="0" r="1536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collapsed="false" customFormat="false" customHeight="true" hidden="false" ht="13.8" outlineLevel="0" r="1537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collapsed="false" customFormat="false" customHeight="true" hidden="false" ht="13.8" outlineLevel="0" r="1538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collapsed="false" customFormat="false" customHeight="true" hidden="false" ht="13.8" outlineLevel="0" r="1539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collapsed="false" customFormat="false" customHeight="true" hidden="false" ht="13.8" outlineLevel="0" r="1540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collapsed="false" customFormat="false" customHeight="true" hidden="false" ht="13.8" outlineLevel="0" r="1541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collapsed="false" customFormat="false" customHeight="true" hidden="false" ht="13.8" outlineLevel="0" r="1542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collapsed="false" customFormat="false" customHeight="true" hidden="false" ht="13.8" outlineLevel="0" r="1543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collapsed="false" customFormat="false" customHeight="true" hidden="false" ht="13.8" outlineLevel="0" r="1544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collapsed="false" customFormat="false" customHeight="true" hidden="false" ht="13.8" outlineLevel="0" r="1545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collapsed="false" customFormat="false" customHeight="true" hidden="false" ht="13.8" outlineLevel="0" r="1546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collapsed="false" customFormat="false" customHeight="true" hidden="false" ht="13.8" outlineLevel="0" r="1547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collapsed="false" customFormat="false" customHeight="true" hidden="false" ht="13.8" outlineLevel="0" r="1548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collapsed="false" customFormat="false" customHeight="true" hidden="false" ht="13.8" outlineLevel="0" r="1549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collapsed="false" customFormat="false" customHeight="true" hidden="false" ht="13.8" outlineLevel="0" r="1550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collapsed="false" customFormat="false" customHeight="true" hidden="false" ht="13.8" outlineLevel="0" r="1551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collapsed="false" customFormat="false" customHeight="true" hidden="false" ht="13.8" outlineLevel="0" r="1552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collapsed="false" customFormat="false" customHeight="true" hidden="false" ht="13.8" outlineLevel="0" r="1553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collapsed="false" customFormat="false" customHeight="true" hidden="false" ht="13.8" outlineLevel="0" r="1554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collapsed="false" customFormat="false" customHeight="true" hidden="false" ht="13.8" outlineLevel="0" r="1555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collapsed="false" customFormat="false" customHeight="true" hidden="false" ht="13.8" outlineLevel="0" r="1556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collapsed="false" customFormat="false" customHeight="true" hidden="false" ht="13.8" outlineLevel="0" r="1557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collapsed="false" customFormat="false" customHeight="true" hidden="false" ht="13.8" outlineLevel="0" r="1558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collapsed="false" customFormat="false" customHeight="true" hidden="false" ht="13.8" outlineLevel="0" r="1559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collapsed="false" customFormat="false" customHeight="true" hidden="false" ht="13.8" outlineLevel="0" r="1560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collapsed="false" customFormat="false" customHeight="true" hidden="false" ht="13.8" outlineLevel="0" r="1561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collapsed="false" customFormat="false" customHeight="true" hidden="false" ht="13.8" outlineLevel="0" r="1562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collapsed="false" customFormat="false" customHeight="true" hidden="false" ht="13.8" outlineLevel="0" r="1563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collapsed="false" customFormat="false" customHeight="true" hidden="false" ht="13.8" outlineLevel="0" r="1564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collapsed="false" customFormat="false" customHeight="true" hidden="false" ht="13.8" outlineLevel="0" r="1565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collapsed="false" customFormat="false" customHeight="true" hidden="false" ht="13.8" outlineLevel="0" r="1566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collapsed="false" customFormat="false" customHeight="true" hidden="false" ht="13.8" outlineLevel="0" r="1567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collapsed="false" customFormat="false" customHeight="true" hidden="false" ht="13.8" outlineLevel="0" r="1568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collapsed="false" customFormat="false" customHeight="true" hidden="false" ht="13.8" outlineLevel="0" r="1569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collapsed="false" customFormat="false" customHeight="true" hidden="false" ht="13.8" outlineLevel="0" r="1570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collapsed="false" customFormat="false" customHeight="true" hidden="false" ht="13.8" outlineLevel="0" r="1571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collapsed="false" customFormat="false" customHeight="true" hidden="false" ht="13.8" outlineLevel="0" r="1572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collapsed="false" customFormat="false" customHeight="true" hidden="false" ht="13.8" outlineLevel="0" r="1573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collapsed="false" customFormat="false" customHeight="true" hidden="false" ht="13.8" outlineLevel="0" r="1574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collapsed="false" customFormat="false" customHeight="true" hidden="false" ht="13.8" outlineLevel="0" r="1575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collapsed="false" customFormat="false" customHeight="true" hidden="false" ht="13.8" outlineLevel="0" r="1576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collapsed="false" customFormat="false" customHeight="true" hidden="false" ht="13.8" outlineLevel="0" r="1577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collapsed="false" customFormat="false" customHeight="true" hidden="false" ht="13.8" outlineLevel="0" r="1578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collapsed="false" customFormat="false" customHeight="true" hidden="false" ht="13.8" outlineLevel="0" r="1579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collapsed="false" customFormat="false" customHeight="true" hidden="false" ht="13.8" outlineLevel="0" r="1580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collapsed="false" customFormat="false" customHeight="true" hidden="false" ht="13.8" outlineLevel="0" r="1581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collapsed="false" customFormat="false" customHeight="true" hidden="false" ht="13.8" outlineLevel="0" r="1582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collapsed="false" customFormat="false" customHeight="true" hidden="false" ht="13.8" outlineLevel="0" r="1583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collapsed="false" customFormat="false" customHeight="true" hidden="false" ht="13.8" outlineLevel="0" r="1584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collapsed="false" customFormat="false" customHeight="true" hidden="false" ht="13.8" outlineLevel="0" r="1585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collapsed="false" customFormat="false" customHeight="true" hidden="false" ht="13.8" outlineLevel="0" r="1586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collapsed="false" customFormat="false" customHeight="true" hidden="false" ht="13.8" outlineLevel="0" r="1587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collapsed="false" customFormat="false" customHeight="true" hidden="false" ht="13.8" outlineLevel="0" r="1588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collapsed="false" customFormat="false" customHeight="true" hidden="false" ht="13.8" outlineLevel="0" r="1589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collapsed="false" customFormat="false" customHeight="true" hidden="false" ht="13.8" outlineLevel="0" r="1590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collapsed="false" customFormat="false" customHeight="true" hidden="false" ht="13.8" outlineLevel="0" r="1591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collapsed="false" customFormat="false" customHeight="true" hidden="false" ht="13.8" outlineLevel="0" r="1592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collapsed="false" customFormat="false" customHeight="true" hidden="false" ht="13.8" outlineLevel="0" r="1593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collapsed="false" customFormat="false" customHeight="true" hidden="false" ht="13.8" outlineLevel="0" r="1594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collapsed="false" customFormat="false" customHeight="true" hidden="false" ht="13.8" outlineLevel="0" r="1595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collapsed="false" customFormat="false" customHeight="true" hidden="false" ht="13.8" outlineLevel="0" r="1596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collapsed="false" customFormat="false" customHeight="true" hidden="false" ht="13.8" outlineLevel="0" r="1597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collapsed="false" customFormat="false" customHeight="true" hidden="false" ht="13.8" outlineLevel="0" r="1598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collapsed="false" customFormat="false" customHeight="true" hidden="false" ht="13.8" outlineLevel="0" r="1599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collapsed="false" customFormat="false" customHeight="true" hidden="false" ht="13.8" outlineLevel="0" r="1600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collapsed="false" customFormat="false" customHeight="true" hidden="false" ht="13.8" outlineLevel="0" r="1601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collapsed="false" customFormat="false" customHeight="true" hidden="false" ht="13.8" outlineLevel="0" r="1602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collapsed="false" customFormat="false" customHeight="true" hidden="false" ht="13.8" outlineLevel="0" r="1603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collapsed="false" customFormat="false" customHeight="true" hidden="false" ht="13.8" outlineLevel="0" r="1604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collapsed="false" customFormat="false" customHeight="true" hidden="false" ht="13.8" outlineLevel="0" r="1605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collapsed="false" customFormat="false" customHeight="true" hidden="false" ht="13.8" outlineLevel="0" r="1606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collapsed="false" customFormat="false" customHeight="true" hidden="false" ht="13.8" outlineLevel="0" r="1607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collapsed="false" customFormat="false" customHeight="true" hidden="false" ht="13.8" outlineLevel="0" r="1608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collapsed="false" customFormat="false" customHeight="true" hidden="false" ht="13.8" outlineLevel="0" r="1609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collapsed="false" customFormat="false" customHeight="true" hidden="false" ht="13.8" outlineLevel="0" r="1610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collapsed="false" customFormat="false" customHeight="true" hidden="false" ht="13.8" outlineLevel="0" r="1611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collapsed="false" customFormat="false" customHeight="true" hidden="false" ht="13.8" outlineLevel="0" r="1612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collapsed="false" customFormat="false" customHeight="true" hidden="false" ht="13.8" outlineLevel="0" r="1613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collapsed="false" customFormat="false" customHeight="true" hidden="false" ht="13.8" outlineLevel="0" r="1614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collapsed="false" customFormat="false" customHeight="true" hidden="false" ht="13.8" outlineLevel="0" r="1615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collapsed="false" customFormat="false" customHeight="true" hidden="false" ht="13.8" outlineLevel="0" r="1616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collapsed="false" customFormat="false" customHeight="true" hidden="false" ht="13.8" outlineLevel="0" r="1617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collapsed="false" customFormat="false" customHeight="true" hidden="false" ht="13.8" outlineLevel="0" r="1618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collapsed="false" customFormat="false" customHeight="true" hidden="false" ht="13.8" outlineLevel="0" r="1619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collapsed="false" customFormat="false" customHeight="true" hidden="false" ht="13.8" outlineLevel="0" r="1620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collapsed="false" customFormat="false" customHeight="true" hidden="false" ht="13.8" outlineLevel="0" r="1621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collapsed="false" customFormat="false" customHeight="true" hidden="false" ht="13.8" outlineLevel="0" r="1622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collapsed="false" customFormat="false" customHeight="true" hidden="false" ht="13.8" outlineLevel="0" r="1623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collapsed="false" customFormat="false" customHeight="true" hidden="false" ht="13.8" outlineLevel="0" r="1624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collapsed="false" customFormat="false" customHeight="true" hidden="false" ht="13.8" outlineLevel="0" r="1625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collapsed="false" customFormat="false" customHeight="true" hidden="false" ht="13.8" outlineLevel="0" r="1626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collapsed="false" customFormat="false" customHeight="true" hidden="false" ht="13.8" outlineLevel="0" r="1627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collapsed="false" customFormat="false" customHeight="true" hidden="false" ht="13.8" outlineLevel="0" r="1628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collapsed="false" customFormat="false" customHeight="true" hidden="false" ht="13.8" outlineLevel="0" r="1629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collapsed="false" customFormat="false" customHeight="true" hidden="false" ht="13.8" outlineLevel="0" r="1630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collapsed="false" customFormat="false" customHeight="true" hidden="false" ht="13.8" outlineLevel="0" r="1631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collapsed="false" customFormat="false" customHeight="true" hidden="false" ht="13.8" outlineLevel="0" r="1632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collapsed="false" customFormat="false" customHeight="true" hidden="false" ht="13.8" outlineLevel="0" r="1633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collapsed="false" customFormat="false" customHeight="true" hidden="false" ht="13.8" outlineLevel="0" r="1634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collapsed="false" customFormat="false" customHeight="true" hidden="false" ht="13.8" outlineLevel="0" r="1635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collapsed="false" customFormat="false" customHeight="true" hidden="false" ht="13.8" outlineLevel="0" r="1636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collapsed="false" customFormat="false" customHeight="true" hidden="false" ht="13.8" outlineLevel="0" r="1637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collapsed="false" customFormat="false" customHeight="true" hidden="false" ht="13.8" outlineLevel="0" r="1638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collapsed="false" customFormat="false" customHeight="true" hidden="false" ht="13.8" outlineLevel="0" r="1639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collapsed="false" customFormat="false" customHeight="true" hidden="false" ht="13.8" outlineLevel="0" r="1640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collapsed="false" customFormat="false" customHeight="true" hidden="false" ht="13.8" outlineLevel="0" r="1641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collapsed="false" customFormat="false" customHeight="true" hidden="false" ht="13.8" outlineLevel="0" r="1642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collapsed="false" customFormat="false" customHeight="true" hidden="false" ht="13.8" outlineLevel="0" r="1643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collapsed="false" customFormat="false" customHeight="true" hidden="false" ht="13.8" outlineLevel="0" r="1644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collapsed="false" customFormat="false" customHeight="true" hidden="false" ht="13.8" outlineLevel="0" r="1645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collapsed="false" customFormat="false" customHeight="true" hidden="false" ht="13.8" outlineLevel="0" r="1646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collapsed="false" customFormat="false" customHeight="true" hidden="false" ht="13.8" outlineLevel="0" r="1647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collapsed="false" customFormat="false" customHeight="true" hidden="false" ht="13.8" outlineLevel="0" r="1648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collapsed="false" customFormat="false" customHeight="true" hidden="false" ht="13.8" outlineLevel="0" r="1649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collapsed="false" customFormat="false" customHeight="true" hidden="false" ht="13.8" outlineLevel="0" r="1650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collapsed="false" customFormat="false" customHeight="true" hidden="false" ht="13.8" outlineLevel="0" r="1651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collapsed="false" customFormat="false" customHeight="true" hidden="false" ht="13.8" outlineLevel="0" r="1652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collapsed="false" customFormat="false" customHeight="true" hidden="false" ht="13.8" outlineLevel="0" r="1653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collapsed="false" customFormat="false" customHeight="true" hidden="false" ht="13.8" outlineLevel="0" r="1654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collapsed="false" customFormat="false" customHeight="true" hidden="false" ht="13.8" outlineLevel="0" r="1655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collapsed="false" customFormat="false" customHeight="true" hidden="false" ht="13.8" outlineLevel="0" r="1656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collapsed="false" customFormat="false" customHeight="true" hidden="false" ht="13.8" outlineLevel="0" r="1657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collapsed="false" customFormat="false" customHeight="true" hidden="false" ht="13.8" outlineLevel="0" r="1658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collapsed="false" customFormat="false" customHeight="true" hidden="false" ht="13.8" outlineLevel="0" r="1659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collapsed="false" customFormat="false" customHeight="true" hidden="false" ht="13.8" outlineLevel="0" r="1660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collapsed="false" customFormat="false" customHeight="true" hidden="false" ht="13.8" outlineLevel="0" r="1661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collapsed="false" customFormat="false" customHeight="true" hidden="false" ht="13.8" outlineLevel="0" r="1662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collapsed="false" customFormat="false" customHeight="true" hidden="false" ht="13.8" outlineLevel="0" r="1663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collapsed="false" customFormat="false" customHeight="true" hidden="false" ht="13.8" outlineLevel="0" r="1664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collapsed="false" customFormat="false" customHeight="true" hidden="false" ht="13.8" outlineLevel="0" r="1665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collapsed="false" customFormat="false" customHeight="true" hidden="false" ht="13.8" outlineLevel="0" r="1666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collapsed="false" customFormat="false" customHeight="true" hidden="false" ht="13.8" outlineLevel="0" r="1667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collapsed="false" customFormat="false" customHeight="true" hidden="false" ht="13.8" outlineLevel="0" r="1668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collapsed="false" customFormat="false" customHeight="true" hidden="false" ht="13.8" outlineLevel="0" r="1669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collapsed="false" customFormat="false" customHeight="true" hidden="false" ht="13.8" outlineLevel="0" r="1670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collapsed="false" customFormat="false" customHeight="true" hidden="false" ht="13.8" outlineLevel="0" r="1671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collapsed="false" customFormat="false" customHeight="true" hidden="false" ht="13.8" outlineLevel="0" r="1672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collapsed="false" customFormat="false" customHeight="true" hidden="false" ht="13.8" outlineLevel="0" r="1673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collapsed="false" customFormat="false" customHeight="true" hidden="false" ht="13.8" outlineLevel="0" r="1674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collapsed="false" customFormat="false" customHeight="true" hidden="false" ht="13.8" outlineLevel="0" r="1675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collapsed="false" customFormat="false" customHeight="true" hidden="false" ht="13.8" outlineLevel="0" r="1676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collapsed="false" customFormat="false" customHeight="true" hidden="false" ht="13.8" outlineLevel="0" r="1677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collapsed="false" customFormat="false" customHeight="true" hidden="false" ht="13.8" outlineLevel="0" r="1678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collapsed="false" customFormat="false" customHeight="true" hidden="false" ht="13.8" outlineLevel="0" r="1679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collapsed="false" customFormat="false" customHeight="true" hidden="false" ht="13.8" outlineLevel="0" r="1680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collapsed="false" customFormat="false" customHeight="true" hidden="false" ht="13.8" outlineLevel="0" r="1681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collapsed="false" customFormat="false" customHeight="true" hidden="false" ht="13.8" outlineLevel="0" r="1682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collapsed="false" customFormat="false" customHeight="true" hidden="false" ht="13.8" outlineLevel="0" r="1683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collapsed="false" customFormat="false" customHeight="true" hidden="false" ht="13.8" outlineLevel="0" r="1684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collapsed="false" customFormat="false" customHeight="true" hidden="false" ht="13.8" outlineLevel="0" r="1685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collapsed="false" customFormat="false" customHeight="true" hidden="false" ht="13.8" outlineLevel="0" r="1686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collapsed="false" customFormat="false" customHeight="true" hidden="false" ht="13.8" outlineLevel="0" r="1687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collapsed="false" customFormat="false" customHeight="true" hidden="false" ht="13.8" outlineLevel="0" r="1688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collapsed="false" customFormat="false" customHeight="true" hidden="false" ht="13.8" outlineLevel="0" r="1689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collapsed="false" customFormat="false" customHeight="true" hidden="false" ht="13.8" outlineLevel="0" r="1690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collapsed="false" customFormat="false" customHeight="true" hidden="false" ht="13.8" outlineLevel="0" r="1691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collapsed="false" customFormat="false" customHeight="true" hidden="false" ht="13.8" outlineLevel="0" r="1692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collapsed="false" customFormat="false" customHeight="true" hidden="false" ht="13.8" outlineLevel="0" r="1693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collapsed="false" customFormat="false" customHeight="true" hidden="false" ht="13.8" outlineLevel="0" r="1694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collapsed="false" customFormat="false" customHeight="true" hidden="false" ht="13.8" outlineLevel="0" r="1695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collapsed="false" customFormat="false" customHeight="true" hidden="false" ht="13.8" outlineLevel="0" r="1696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collapsed="false" customFormat="false" customHeight="true" hidden="false" ht="13.8" outlineLevel="0" r="1697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collapsed="false" customFormat="false" customHeight="true" hidden="false" ht="13.8" outlineLevel="0" r="1698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collapsed="false" customFormat="false" customHeight="true" hidden="false" ht="13.8" outlineLevel="0" r="1699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collapsed="false" customFormat="false" customHeight="true" hidden="false" ht="13.8" outlineLevel="0" r="1700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collapsed="false" customFormat="false" customHeight="true" hidden="false" ht="13.8" outlineLevel="0" r="1701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collapsed="false" customFormat="false" customHeight="true" hidden="false" ht="13.8" outlineLevel="0" r="1702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collapsed="false" customFormat="false" customHeight="true" hidden="false" ht="13.8" outlineLevel="0" r="1703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collapsed="false" customFormat="false" customHeight="true" hidden="false" ht="13.8" outlineLevel="0" r="1704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collapsed="false" customFormat="false" customHeight="true" hidden="false" ht="13.8" outlineLevel="0" r="1705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collapsed="false" customFormat="false" customHeight="true" hidden="false" ht="13.8" outlineLevel="0" r="1706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collapsed="false" customFormat="false" customHeight="true" hidden="false" ht="13.8" outlineLevel="0" r="1707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collapsed="false" customFormat="false" customHeight="true" hidden="false" ht="13.8" outlineLevel="0" r="1708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collapsed="false" customFormat="false" customHeight="true" hidden="false" ht="13.8" outlineLevel="0" r="1709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collapsed="false" customFormat="false" customHeight="true" hidden="false" ht="13.8" outlineLevel="0" r="1710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collapsed="false" customFormat="false" customHeight="true" hidden="false" ht="13.8" outlineLevel="0" r="1711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collapsed="false" customFormat="false" customHeight="true" hidden="false" ht="13.8" outlineLevel="0" r="1712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collapsed="false" customFormat="false" customHeight="true" hidden="false" ht="13.8" outlineLevel="0" r="1713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collapsed="false" customFormat="false" customHeight="true" hidden="false" ht="13.8" outlineLevel="0" r="1714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collapsed="false" customFormat="false" customHeight="true" hidden="false" ht="13.8" outlineLevel="0" r="1715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collapsed="false" customFormat="false" customHeight="true" hidden="false" ht="13.8" outlineLevel="0" r="1716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collapsed="false" customFormat="false" customHeight="true" hidden="false" ht="13.8" outlineLevel="0" r="1717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collapsed="false" customFormat="false" customHeight="true" hidden="false" ht="13.8" outlineLevel="0" r="1718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collapsed="false" customFormat="false" customHeight="true" hidden="false" ht="13.8" outlineLevel="0" r="1719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collapsed="false" customFormat="false" customHeight="true" hidden="false" ht="13.8" outlineLevel="0" r="1720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collapsed="false" customFormat="false" customHeight="true" hidden="false" ht="13.8" outlineLevel="0" r="1721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collapsed="false" customFormat="false" customHeight="true" hidden="false" ht="13.8" outlineLevel="0" r="1722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collapsed="false" customFormat="false" customHeight="true" hidden="false" ht="13.8" outlineLevel="0" r="1723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collapsed="false" customFormat="false" customHeight="true" hidden="false" ht="13.8" outlineLevel="0" r="1724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collapsed="false" customFormat="false" customHeight="true" hidden="false" ht="13.8" outlineLevel="0" r="1725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collapsed="false" customFormat="false" customHeight="true" hidden="false" ht="13.8" outlineLevel="0" r="1726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collapsed="false" customFormat="false" customHeight="true" hidden="false" ht="13.8" outlineLevel="0" r="1727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collapsed="false" customFormat="false" customHeight="true" hidden="false" ht="13.8" outlineLevel="0" r="1728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collapsed="false" customFormat="false" customHeight="true" hidden="false" ht="13.8" outlineLevel="0" r="1729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collapsed="false" customFormat="false" customHeight="true" hidden="false" ht="13.8" outlineLevel="0" r="1730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collapsed="false" customFormat="false" customHeight="true" hidden="false" ht="13.8" outlineLevel="0" r="1731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collapsed="false" customFormat="false" customHeight="true" hidden="false" ht="13.8" outlineLevel="0" r="1732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collapsed="false" customFormat="false" customHeight="true" hidden="false" ht="13.8" outlineLevel="0" r="1733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collapsed="false" customFormat="false" customHeight="true" hidden="false" ht="13.8" outlineLevel="0" r="1734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collapsed="false" customFormat="false" customHeight="true" hidden="false" ht="13.8" outlineLevel="0" r="1735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collapsed="false" customFormat="false" customHeight="true" hidden="false" ht="13.8" outlineLevel="0" r="1736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collapsed="false" customFormat="false" customHeight="true" hidden="false" ht="13.8" outlineLevel="0" r="1737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collapsed="false" customFormat="false" customHeight="true" hidden="false" ht="13.8" outlineLevel="0" r="1738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collapsed="false" customFormat="false" customHeight="true" hidden="false" ht="13.8" outlineLevel="0" r="1739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collapsed="false" customFormat="false" customHeight="true" hidden="false" ht="13.8" outlineLevel="0" r="1740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collapsed="false" customFormat="false" customHeight="true" hidden="false" ht="13.8" outlineLevel="0" r="1741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collapsed="false" customFormat="false" customHeight="true" hidden="false" ht="13.8" outlineLevel="0" r="1742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collapsed="false" customFormat="false" customHeight="true" hidden="false" ht="13.8" outlineLevel="0" r="1743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collapsed="false" customFormat="false" customHeight="true" hidden="false" ht="13.8" outlineLevel="0" r="1744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collapsed="false" customFormat="false" customHeight="true" hidden="false" ht="13.8" outlineLevel="0" r="1745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collapsed="false" customFormat="false" customHeight="true" hidden="false" ht="13.8" outlineLevel="0" r="1746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collapsed="false" customFormat="false" customHeight="true" hidden="false" ht="13.8" outlineLevel="0" r="1747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collapsed="false" customFormat="false" customHeight="true" hidden="false" ht="13.8" outlineLevel="0" r="1748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collapsed="false" customFormat="false" customHeight="true" hidden="false" ht="13.8" outlineLevel="0" r="1749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collapsed="false" customFormat="false" customHeight="true" hidden="false" ht="13.8" outlineLevel="0" r="1750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collapsed="false" customFormat="false" customHeight="true" hidden="false" ht="13.8" outlineLevel="0" r="1751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collapsed="false" customFormat="false" customHeight="true" hidden="false" ht="13.8" outlineLevel="0" r="1752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collapsed="false" customFormat="false" customHeight="true" hidden="false" ht="13.8" outlineLevel="0" r="1753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collapsed="false" customFormat="false" customHeight="true" hidden="false" ht="13.8" outlineLevel="0" r="1754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collapsed="false" customFormat="false" customHeight="true" hidden="false" ht="13.8" outlineLevel="0" r="1755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collapsed="false" customFormat="false" customHeight="true" hidden="false" ht="13.8" outlineLevel="0" r="1756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collapsed="false" customFormat="false" customHeight="true" hidden="false" ht="13.8" outlineLevel="0" r="1757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collapsed="false" customFormat="false" customHeight="true" hidden="false" ht="13.8" outlineLevel="0" r="1758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collapsed="false" customFormat="false" customHeight="true" hidden="false" ht="13.8" outlineLevel="0" r="1759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collapsed="false" customFormat="false" customHeight="true" hidden="false" ht="13.8" outlineLevel="0" r="1760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collapsed="false" customFormat="false" customHeight="true" hidden="false" ht="13.8" outlineLevel="0" r="1761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collapsed="false" customFormat="false" customHeight="true" hidden="false" ht="13.8" outlineLevel="0" r="1762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collapsed="false" customFormat="false" customHeight="true" hidden="false" ht="13.8" outlineLevel="0" r="1763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collapsed="false" customFormat="false" customHeight="true" hidden="false" ht="13.8" outlineLevel="0" r="1764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collapsed="false" customFormat="false" customHeight="true" hidden="false" ht="13.8" outlineLevel="0" r="1765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collapsed="false" customFormat="false" customHeight="true" hidden="false" ht="13.8" outlineLevel="0" r="1766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collapsed="false" customFormat="false" customHeight="true" hidden="false" ht="13.8" outlineLevel="0" r="1767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collapsed="false" customFormat="false" customHeight="true" hidden="false" ht="13.8" outlineLevel="0" r="1768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collapsed="false" customFormat="false" customHeight="true" hidden="false" ht="13.8" outlineLevel="0" r="1769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collapsed="false" customFormat="false" customHeight="true" hidden="false" ht="13.8" outlineLevel="0" r="1770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collapsed="false" customFormat="false" customHeight="true" hidden="false" ht="13.8" outlineLevel="0" r="1771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collapsed="false" customFormat="false" customHeight="true" hidden="false" ht="13.8" outlineLevel="0" r="1772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collapsed="false" customFormat="false" customHeight="true" hidden="false" ht="13.8" outlineLevel="0" r="1773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collapsed="false" customFormat="false" customHeight="true" hidden="false" ht="13.8" outlineLevel="0" r="1774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collapsed="false" customFormat="false" customHeight="true" hidden="false" ht="13.8" outlineLevel="0" r="1775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collapsed="false" customFormat="false" customHeight="true" hidden="false" ht="13.8" outlineLevel="0" r="1776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collapsed="false" customFormat="false" customHeight="true" hidden="false" ht="13.8" outlineLevel="0" r="1777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collapsed="false" customFormat="false" customHeight="true" hidden="false" ht="13.8" outlineLevel="0" r="1778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collapsed="false" customFormat="false" customHeight="true" hidden="false" ht="13.8" outlineLevel="0" r="1779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collapsed="false" customFormat="false" customHeight="true" hidden="false" ht="13.8" outlineLevel="0" r="1780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collapsed="false" customFormat="false" customHeight="true" hidden="false" ht="13.8" outlineLevel="0" r="1781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collapsed="false" customFormat="false" customHeight="true" hidden="false" ht="13.8" outlineLevel="0" r="1782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collapsed="false" customFormat="false" customHeight="true" hidden="false" ht="13.8" outlineLevel="0" r="1783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collapsed="false" customFormat="false" customHeight="true" hidden="false" ht="13.8" outlineLevel="0" r="1784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collapsed="false" customFormat="false" customHeight="true" hidden="false" ht="13.8" outlineLevel="0" r="1785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collapsed="false" customFormat="false" customHeight="true" hidden="false" ht="13.8" outlineLevel="0" r="1786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collapsed="false" customFormat="false" customHeight="true" hidden="false" ht="13.8" outlineLevel="0" r="1787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collapsed="false" customFormat="false" customHeight="true" hidden="false" ht="13.8" outlineLevel="0" r="1788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collapsed="false" customFormat="false" customHeight="true" hidden="false" ht="13.8" outlineLevel="0" r="1789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collapsed="false" customFormat="false" customHeight="true" hidden="false" ht="13.8" outlineLevel="0" r="1790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collapsed="false" customFormat="false" customHeight="true" hidden="false" ht="13.8" outlineLevel="0" r="1791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collapsed="false" customFormat="false" customHeight="true" hidden="false" ht="13.8" outlineLevel="0" r="1792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collapsed="false" customFormat="false" customHeight="true" hidden="false" ht="13.8" outlineLevel="0" r="1793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collapsed="false" customFormat="false" customHeight="true" hidden="false" ht="13.8" outlineLevel="0" r="1794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collapsed="false" customFormat="false" customHeight="true" hidden="false" ht="13.8" outlineLevel="0" r="1795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collapsed="false" customFormat="false" customHeight="true" hidden="false" ht="13.8" outlineLevel="0" r="1796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collapsed="false" customFormat="false" customHeight="true" hidden="false" ht="13.8" outlineLevel="0" r="1797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collapsed="false" customFormat="false" customHeight="true" hidden="false" ht="13.8" outlineLevel="0" r="1798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collapsed="false" customFormat="false" customHeight="true" hidden="false" ht="13.8" outlineLevel="0" r="1799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collapsed="false" customFormat="false" customHeight="true" hidden="false" ht="13.8" outlineLevel="0" r="1800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collapsed="false" customFormat="false" customHeight="true" hidden="false" ht="13.8" outlineLevel="0" r="1801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collapsed="false" customFormat="false" customHeight="true" hidden="false" ht="13.8" outlineLevel="0" r="1802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collapsed="false" customFormat="false" customHeight="true" hidden="false" ht="13.8" outlineLevel="0" r="1803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collapsed="false" customFormat="false" customHeight="true" hidden="false" ht="13.8" outlineLevel="0" r="1804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collapsed="false" customFormat="false" customHeight="true" hidden="false" ht="13.8" outlineLevel="0" r="1805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collapsed="false" customFormat="false" customHeight="true" hidden="false" ht="13.8" outlineLevel="0" r="1806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collapsed="false" customFormat="false" customHeight="true" hidden="false" ht="13.8" outlineLevel="0" r="1807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collapsed="false" customFormat="false" customHeight="true" hidden="false" ht="13.8" outlineLevel="0" r="1808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collapsed="false" customFormat="false" customHeight="true" hidden="false" ht="13.8" outlineLevel="0" r="1809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collapsed="false" customFormat="false" customHeight="true" hidden="false" ht="13.8" outlineLevel="0" r="1810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collapsed="false" customFormat="false" customHeight="true" hidden="false" ht="13.8" outlineLevel="0" r="1811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collapsed="false" customFormat="false" customHeight="true" hidden="false" ht="13.8" outlineLevel="0" r="1812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collapsed="false" customFormat="false" customHeight="true" hidden="false" ht="13.8" outlineLevel="0" r="1813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collapsed="false" customFormat="false" customHeight="true" hidden="false" ht="13.8" outlineLevel="0" r="1814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collapsed="false" customFormat="false" customHeight="true" hidden="false" ht="13.8" outlineLevel="0" r="1815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collapsed="false" customFormat="false" customHeight="true" hidden="false" ht="13.8" outlineLevel="0" r="1816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collapsed="false" customFormat="false" customHeight="true" hidden="false" ht="13.8" outlineLevel="0" r="1817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collapsed="false" customFormat="false" customHeight="true" hidden="false" ht="13.8" outlineLevel="0" r="1818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collapsed="false" customFormat="false" customHeight="true" hidden="false" ht="13.8" outlineLevel="0" r="1819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collapsed="false" customFormat="false" customHeight="true" hidden="false" ht="13.8" outlineLevel="0" r="1820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collapsed="false" customFormat="false" customHeight="true" hidden="false" ht="13.8" outlineLevel="0" r="1821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collapsed="false" customFormat="false" customHeight="true" hidden="false" ht="13.8" outlineLevel="0" r="1822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collapsed="false" customFormat="false" customHeight="true" hidden="false" ht="13.8" outlineLevel="0" r="1823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collapsed="false" customFormat="false" customHeight="true" hidden="false" ht="13.8" outlineLevel="0" r="1824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collapsed="false" customFormat="false" customHeight="true" hidden="false" ht="13.8" outlineLevel="0" r="1825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collapsed="false" customFormat="false" customHeight="true" hidden="false" ht="13.8" outlineLevel="0" r="1826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collapsed="false" customFormat="false" customHeight="true" hidden="false" ht="13.8" outlineLevel="0" r="1827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collapsed="false" customFormat="false" customHeight="true" hidden="false" ht="13.8" outlineLevel="0" r="1828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collapsed="false" customFormat="false" customHeight="true" hidden="false" ht="13.8" outlineLevel="0" r="1829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collapsed="false" customFormat="false" customHeight="true" hidden="false" ht="13.8" outlineLevel="0" r="1830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collapsed="false" customFormat="false" customHeight="true" hidden="false" ht="13.8" outlineLevel="0" r="1831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collapsed="false" customFormat="false" customHeight="true" hidden="false" ht="13.8" outlineLevel="0" r="1832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collapsed="false" customFormat="false" customHeight="true" hidden="false" ht="13.8" outlineLevel="0" r="1833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collapsed="false" customFormat="false" customHeight="true" hidden="false" ht="13.8" outlineLevel="0" r="1834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collapsed="false" customFormat="false" customHeight="true" hidden="false" ht="13.8" outlineLevel="0" r="1835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collapsed="false" customFormat="false" customHeight="true" hidden="false" ht="13.8" outlineLevel="0" r="1836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collapsed="false" customFormat="false" customHeight="true" hidden="false" ht="13.8" outlineLevel="0" r="1837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collapsed="false" customFormat="false" customHeight="true" hidden="false" ht="13.8" outlineLevel="0" r="1838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collapsed="false" customFormat="false" customHeight="true" hidden="false" ht="13.8" outlineLevel="0" r="1839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collapsed="false" customFormat="false" customHeight="true" hidden="false" ht="13.8" outlineLevel="0" r="1840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collapsed="false" customFormat="false" customHeight="true" hidden="false" ht="13.8" outlineLevel="0" r="1841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collapsed="false" customFormat="false" customHeight="true" hidden="false" ht="13.8" outlineLevel="0" r="1842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collapsed="false" customFormat="false" customHeight="true" hidden="false" ht="13.8" outlineLevel="0" r="1843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collapsed="false" customFormat="false" customHeight="true" hidden="false" ht="13.8" outlineLevel="0" r="1844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collapsed="false" customFormat="false" customHeight="true" hidden="false" ht="13.8" outlineLevel="0" r="1845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collapsed="false" customFormat="false" customHeight="true" hidden="false" ht="13.8" outlineLevel="0" r="1846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collapsed="false" customFormat="false" customHeight="true" hidden="false" ht="13.8" outlineLevel="0" r="1847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collapsed="false" customFormat="false" customHeight="true" hidden="false" ht="13.8" outlineLevel="0" r="1848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collapsed="false" customFormat="false" customHeight="true" hidden="false" ht="13.8" outlineLevel="0" r="1849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collapsed="false" customFormat="false" customHeight="true" hidden="false" ht="13.8" outlineLevel="0" r="1850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collapsed="false" customFormat="false" customHeight="true" hidden="false" ht="13.8" outlineLevel="0" r="1851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collapsed="false" customFormat="false" customHeight="true" hidden="false" ht="13.8" outlineLevel="0" r="1852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collapsed="false" customFormat="false" customHeight="true" hidden="false" ht="13.8" outlineLevel="0" r="1853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collapsed="false" customFormat="false" customHeight="true" hidden="false" ht="13.8" outlineLevel="0" r="1854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collapsed="false" customFormat="false" customHeight="true" hidden="false" ht="13.8" outlineLevel="0" r="1855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collapsed="false" customFormat="false" customHeight="true" hidden="false" ht="13.8" outlineLevel="0" r="1856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collapsed="false" customFormat="false" customHeight="true" hidden="false" ht="13.8" outlineLevel="0" r="1857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collapsed="false" customFormat="false" customHeight="true" hidden="false" ht="13.8" outlineLevel="0" r="1858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collapsed="false" customFormat="false" customHeight="true" hidden="false" ht="13.8" outlineLevel="0" r="1859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collapsed="false" customFormat="false" customHeight="true" hidden="false" ht="13.8" outlineLevel="0" r="1860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collapsed="false" customFormat="false" customHeight="true" hidden="false" ht="13.8" outlineLevel="0" r="1861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collapsed="false" customFormat="false" customHeight="true" hidden="false" ht="13.8" outlineLevel="0" r="1862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collapsed="false" customFormat="false" customHeight="true" hidden="false" ht="13.8" outlineLevel="0" r="1863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collapsed="false" customFormat="false" customHeight="true" hidden="false" ht="13.8" outlineLevel="0" r="1864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collapsed="false" customFormat="false" customHeight="true" hidden="false" ht="13.8" outlineLevel="0" r="1865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collapsed="false" customFormat="false" customHeight="true" hidden="false" ht="13.8" outlineLevel="0" r="1866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collapsed="false" customFormat="false" customHeight="true" hidden="false" ht="13.8" outlineLevel="0" r="1867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collapsed="false" customFormat="false" customHeight="true" hidden="false" ht="13.8" outlineLevel="0" r="1868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collapsed="false" customFormat="false" customHeight="true" hidden="false" ht="13.8" outlineLevel="0" r="1869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collapsed="false" customFormat="false" customHeight="true" hidden="false" ht="13.8" outlineLevel="0" r="1870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collapsed="false" customFormat="false" customHeight="true" hidden="false" ht="13.8" outlineLevel="0" r="1871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collapsed="false" customFormat="false" customHeight="true" hidden="false" ht="13.8" outlineLevel="0" r="1872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collapsed="false" customFormat="false" customHeight="true" hidden="false" ht="13.8" outlineLevel="0" r="1873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collapsed="false" customFormat="false" customHeight="true" hidden="false" ht="13.8" outlineLevel="0" r="1874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collapsed="false" customFormat="false" customHeight="true" hidden="false" ht="13.8" outlineLevel="0" r="1875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collapsed="false" customFormat="false" customHeight="true" hidden="false" ht="13.8" outlineLevel="0" r="1876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collapsed="false" customFormat="false" customHeight="true" hidden="false" ht="13.8" outlineLevel="0" r="1877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collapsed="false" customFormat="false" customHeight="true" hidden="false" ht="13.8" outlineLevel="0" r="1878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collapsed="false" customFormat="false" customHeight="true" hidden="false" ht="13.8" outlineLevel="0" r="1879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collapsed="false" customFormat="false" customHeight="true" hidden="false" ht="13.8" outlineLevel="0" r="1880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collapsed="false" customFormat="false" customHeight="true" hidden="false" ht="13.8" outlineLevel="0" r="1881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collapsed="false" customFormat="false" customHeight="true" hidden="false" ht="13.8" outlineLevel="0" r="1882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collapsed="false" customFormat="false" customHeight="true" hidden="false" ht="13.8" outlineLevel="0" r="1883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collapsed="false" customFormat="false" customHeight="true" hidden="false" ht="13.8" outlineLevel="0" r="1884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collapsed="false" customFormat="false" customHeight="true" hidden="false" ht="13.8" outlineLevel="0" r="1885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collapsed="false" customFormat="false" customHeight="true" hidden="false" ht="13.8" outlineLevel="0" r="1886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collapsed="false" customFormat="false" customHeight="true" hidden="false" ht="13.8" outlineLevel="0" r="1887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collapsed="false" customFormat="false" customHeight="true" hidden="false" ht="13.8" outlineLevel="0" r="1888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collapsed="false" customFormat="false" customHeight="true" hidden="false" ht="13.8" outlineLevel="0" r="1889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collapsed="false" customFormat="false" customHeight="true" hidden="false" ht="13.8" outlineLevel="0" r="1890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collapsed="false" customFormat="false" customHeight="true" hidden="false" ht="13.8" outlineLevel="0" r="1891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collapsed="false" customFormat="false" customHeight="true" hidden="false" ht="13.8" outlineLevel="0" r="1892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collapsed="false" customFormat="false" customHeight="true" hidden="false" ht="13.8" outlineLevel="0" r="1893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collapsed="false" customFormat="false" customHeight="true" hidden="false" ht="13.8" outlineLevel="0" r="1894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collapsed="false" customFormat="false" customHeight="true" hidden="false" ht="13.8" outlineLevel="0" r="1895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collapsed="false" customFormat="false" customHeight="true" hidden="false" ht="13.8" outlineLevel="0" r="1896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collapsed="false" customFormat="false" customHeight="true" hidden="false" ht="13.8" outlineLevel="0" r="1897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collapsed="false" customFormat="false" customHeight="true" hidden="false" ht="13.8" outlineLevel="0" r="1898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collapsed="false" customFormat="false" customHeight="true" hidden="false" ht="13.8" outlineLevel="0" r="1899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collapsed="false" customFormat="false" customHeight="true" hidden="false" ht="13.8" outlineLevel="0" r="1900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collapsed="false" customFormat="false" customHeight="true" hidden="false" ht="13.8" outlineLevel="0" r="1901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collapsed="false" customFormat="false" customHeight="true" hidden="false" ht="13.8" outlineLevel="0" r="1902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collapsed="false" customFormat="false" customHeight="true" hidden="false" ht="13.8" outlineLevel="0" r="1903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collapsed="false" customFormat="false" customHeight="true" hidden="false" ht="13.8" outlineLevel="0" r="1904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collapsed="false" customFormat="false" customHeight="true" hidden="false" ht="13.8" outlineLevel="0" r="1905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collapsed="false" customFormat="false" customHeight="true" hidden="false" ht="13.8" outlineLevel="0" r="1906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collapsed="false" customFormat="false" customHeight="true" hidden="false" ht="13.8" outlineLevel="0" r="1907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collapsed="false" customFormat="false" customHeight="true" hidden="false" ht="13.8" outlineLevel="0" r="1908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collapsed="false" customFormat="false" customHeight="true" hidden="false" ht="13.8" outlineLevel="0" r="1909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collapsed="false" customFormat="false" customHeight="true" hidden="false" ht="13.8" outlineLevel="0" r="1910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collapsed="false" customFormat="false" customHeight="true" hidden="false" ht="13.8" outlineLevel="0" r="1911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collapsed="false" customFormat="false" customHeight="true" hidden="false" ht="13.8" outlineLevel="0" r="1912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collapsed="false" customFormat="false" customHeight="true" hidden="false" ht="13.8" outlineLevel="0" r="1913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collapsed="false" customFormat="false" customHeight="true" hidden="false" ht="13.8" outlineLevel="0" r="1914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collapsed="false" customFormat="false" customHeight="true" hidden="false" ht="13.8" outlineLevel="0" r="1915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collapsed="false" customFormat="false" customHeight="true" hidden="false" ht="13.8" outlineLevel="0" r="1916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collapsed="false" customFormat="false" customHeight="true" hidden="false" ht="13.8" outlineLevel="0" r="1917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collapsed="false" customFormat="false" customHeight="true" hidden="false" ht="13.8" outlineLevel="0" r="1918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collapsed="false" customFormat="false" customHeight="true" hidden="false" ht="13.8" outlineLevel="0" r="1919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collapsed="false" customFormat="false" customHeight="true" hidden="false" ht="13.8" outlineLevel="0" r="1920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collapsed="false" customFormat="false" customHeight="true" hidden="false" ht="13.8" outlineLevel="0" r="1921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collapsed="false" customFormat="false" customHeight="true" hidden="false" ht="13.8" outlineLevel="0" r="1922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collapsed="false" customFormat="false" customHeight="true" hidden="false" ht="13.8" outlineLevel="0" r="1923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collapsed="false" customFormat="false" customHeight="true" hidden="false" ht="13.8" outlineLevel="0" r="1924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collapsed="false" customFormat="false" customHeight="true" hidden="false" ht="13.8" outlineLevel="0" r="1925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collapsed="false" customFormat="false" customHeight="true" hidden="false" ht="13.8" outlineLevel="0" r="1926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collapsed="false" customFormat="false" customHeight="true" hidden="false" ht="13.8" outlineLevel="0" r="1927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collapsed="false" customFormat="false" customHeight="true" hidden="false" ht="13.8" outlineLevel="0" r="1928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collapsed="false" customFormat="false" customHeight="true" hidden="false" ht="13.8" outlineLevel="0" r="1929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collapsed="false" customFormat="false" customHeight="true" hidden="false" ht="13.8" outlineLevel="0" r="1930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collapsed="false" customFormat="false" customHeight="true" hidden="false" ht="13.8" outlineLevel="0" r="1931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collapsed="false" customFormat="false" customHeight="true" hidden="false" ht="13.8" outlineLevel="0" r="1932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collapsed="false" customFormat="false" customHeight="true" hidden="false" ht="13.8" outlineLevel="0" r="1933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collapsed="false" customFormat="false" customHeight="true" hidden="false" ht="13.8" outlineLevel="0" r="1934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collapsed="false" customFormat="false" customHeight="true" hidden="false" ht="13.8" outlineLevel="0" r="1935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collapsed="false" customFormat="false" customHeight="true" hidden="false" ht="13.8" outlineLevel="0" r="1936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collapsed="false" customFormat="false" customHeight="true" hidden="false" ht="13.8" outlineLevel="0" r="1937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collapsed="false" customFormat="false" customHeight="true" hidden="false" ht="13.8" outlineLevel="0" r="1938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collapsed="false" customFormat="false" customHeight="true" hidden="false" ht="13.8" outlineLevel="0" r="1939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collapsed="false" customFormat="false" customHeight="true" hidden="false" ht="13.8" outlineLevel="0" r="1940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collapsed="false" customFormat="false" customHeight="true" hidden="false" ht="13.8" outlineLevel="0" r="1941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collapsed="false" customFormat="false" customHeight="true" hidden="false" ht="13.8" outlineLevel="0" r="1942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collapsed="false" customFormat="false" customHeight="true" hidden="false" ht="13.8" outlineLevel="0" r="1943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collapsed="false" customFormat="false" customHeight="true" hidden="false" ht="13.8" outlineLevel="0" r="1944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collapsed="false" customFormat="false" customHeight="true" hidden="false" ht="13.8" outlineLevel="0" r="1945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collapsed="false" customFormat="false" customHeight="true" hidden="false" ht="13.8" outlineLevel="0" r="1946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collapsed="false" customFormat="false" customHeight="true" hidden="false" ht="13.8" outlineLevel="0" r="1947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collapsed="false" customFormat="false" customHeight="true" hidden="false" ht="13.8" outlineLevel="0" r="1948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collapsed="false" customFormat="false" customHeight="true" hidden="false" ht="13.8" outlineLevel="0" r="1949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collapsed="false" customFormat="false" customHeight="true" hidden="false" ht="13.8" outlineLevel="0" r="1950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collapsed="false" customFormat="false" customHeight="true" hidden="false" ht="13.8" outlineLevel="0" r="1951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collapsed="false" customFormat="false" customHeight="true" hidden="false" ht="13.8" outlineLevel="0" r="1952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collapsed="false" customFormat="false" customHeight="true" hidden="false" ht="13.8" outlineLevel="0" r="1953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collapsed="false" customFormat="false" customHeight="true" hidden="false" ht="13.8" outlineLevel="0" r="1954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collapsed="false" customFormat="false" customHeight="true" hidden="false" ht="13.8" outlineLevel="0" r="1955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collapsed="false" customFormat="false" customHeight="true" hidden="false" ht="13.8" outlineLevel="0" r="1956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collapsed="false" customFormat="false" customHeight="true" hidden="false" ht="13.8" outlineLevel="0" r="1957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collapsed="false" customFormat="false" customHeight="true" hidden="false" ht="13.8" outlineLevel="0" r="1958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collapsed="false" customFormat="false" customHeight="true" hidden="false" ht="13.8" outlineLevel="0" r="1959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collapsed="false" customFormat="false" customHeight="true" hidden="false" ht="13.8" outlineLevel="0" r="1960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collapsed="false" customFormat="false" customHeight="true" hidden="false" ht="13.8" outlineLevel="0" r="1961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collapsed="false" customFormat="false" customHeight="true" hidden="false" ht="13.8" outlineLevel="0" r="1962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collapsed="false" customFormat="false" customHeight="true" hidden="false" ht="13.8" outlineLevel="0" r="1963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collapsed="false" customFormat="false" customHeight="true" hidden="false" ht="13.8" outlineLevel="0" r="1964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collapsed="false" customFormat="false" customHeight="true" hidden="false" ht="13.8" outlineLevel="0" r="1965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collapsed="false" customFormat="false" customHeight="true" hidden="false" ht="13.8" outlineLevel="0" r="1966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collapsed="false" customFormat="false" customHeight="true" hidden="false" ht="13.8" outlineLevel="0" r="1967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collapsed="false" customFormat="false" customHeight="true" hidden="false" ht="13.8" outlineLevel="0" r="1968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collapsed="false" customFormat="false" customHeight="true" hidden="false" ht="13.8" outlineLevel="0" r="1969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collapsed="false" customFormat="false" customHeight="true" hidden="false" ht="13.8" outlineLevel="0" r="1970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collapsed="false" customFormat="false" customHeight="true" hidden="false" ht="13.8" outlineLevel="0" r="1971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collapsed="false" customFormat="false" customHeight="true" hidden="false" ht="13.8" outlineLevel="0" r="1972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collapsed="false" customFormat="false" customHeight="true" hidden="false" ht="13.8" outlineLevel="0" r="1973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collapsed="false" customFormat="false" customHeight="true" hidden="false" ht="13.8" outlineLevel="0" r="1974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collapsed="false" customFormat="false" customHeight="true" hidden="false" ht="13.8" outlineLevel="0" r="1975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collapsed="false" customFormat="false" customHeight="true" hidden="false" ht="13.8" outlineLevel="0" r="1976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collapsed="false" customFormat="false" customHeight="true" hidden="false" ht="13.8" outlineLevel="0" r="1977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collapsed="false" customFormat="false" customHeight="true" hidden="false" ht="13.8" outlineLevel="0" r="1978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collapsed="false" customFormat="false" customHeight="true" hidden="false" ht="13.8" outlineLevel="0" r="1979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collapsed="false" customFormat="false" customHeight="true" hidden="false" ht="13.8" outlineLevel="0" r="1980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collapsed="false" customFormat="false" customHeight="true" hidden="false" ht="13.8" outlineLevel="0" r="1981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collapsed="false" customFormat="false" customHeight="true" hidden="false" ht="13.8" outlineLevel="0" r="1982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collapsed="false" customFormat="false" customHeight="true" hidden="false" ht="13.8" outlineLevel="0" r="1983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collapsed="false" customFormat="false" customHeight="true" hidden="false" ht="13.8" outlineLevel="0" r="1984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collapsed="false" customFormat="false" customHeight="true" hidden="false" ht="13.8" outlineLevel="0" r="1985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collapsed="false" customFormat="false" customHeight="true" hidden="false" ht="13.8" outlineLevel="0" r="1986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collapsed="false" customFormat="false" customHeight="true" hidden="false" ht="13.8" outlineLevel="0" r="1987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collapsed="false" customFormat="false" customHeight="true" hidden="false" ht="13.8" outlineLevel="0" r="1988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collapsed="false" customFormat="false" customHeight="true" hidden="false" ht="13.8" outlineLevel="0" r="1989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collapsed="false" customFormat="false" customHeight="true" hidden="false" ht="13.8" outlineLevel="0" r="1990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collapsed="false" customFormat="false" customHeight="true" hidden="false" ht="13.8" outlineLevel="0" r="1991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collapsed="false" customFormat="false" customHeight="true" hidden="false" ht="13.8" outlineLevel="0" r="1992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collapsed="false" customFormat="false" customHeight="true" hidden="false" ht="13.8" outlineLevel="0" r="1993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collapsed="false" customFormat="false" customHeight="true" hidden="false" ht="13.8" outlineLevel="0" r="1994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collapsed="false" customFormat="false" customHeight="true" hidden="false" ht="13.8" outlineLevel="0" r="1995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collapsed="false" customFormat="false" customHeight="true" hidden="false" ht="13.8" outlineLevel="0" r="1996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collapsed="false" customFormat="false" customHeight="true" hidden="false" ht="13.8" outlineLevel="0" r="1997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collapsed="false" customFormat="false" customHeight="true" hidden="false" ht="13.8" outlineLevel="0" r="1998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collapsed="false" customFormat="false" customHeight="true" hidden="false" ht="13.8" outlineLevel="0" r="1999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collapsed="false" customFormat="false" customHeight="true" hidden="false" ht="13.8" outlineLevel="0" r="2000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collapsed="false" customFormat="false" customHeight="true" hidden="false" ht="13.8" outlineLevel="0" r="2001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collapsed="false" customFormat="false" customHeight="true" hidden="false" ht="13.8" outlineLevel="0" r="2002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collapsed="false" customFormat="false" customHeight="true" hidden="false" ht="13.8" outlineLevel="0" r="2003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collapsed="false" customFormat="false" customHeight="true" hidden="false" ht="13.8" outlineLevel="0" r="2004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collapsed="false" customFormat="false" customHeight="true" hidden="false" ht="13.8" outlineLevel="0" r="2005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collapsed="false" customFormat="false" customHeight="true" hidden="false" ht="13.8" outlineLevel="0" r="2006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collapsed="false" customFormat="false" customHeight="true" hidden="false" ht="13.8" outlineLevel="0" r="2007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collapsed="false" customFormat="false" customHeight="true" hidden="false" ht="13.8" outlineLevel="0" r="2008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collapsed="false" customFormat="false" customHeight="true" hidden="false" ht="13.8" outlineLevel="0" r="2009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collapsed="false" customFormat="false" customHeight="true" hidden="false" ht="13.8" outlineLevel="0" r="2010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collapsed="false" customFormat="false" customHeight="true" hidden="false" ht="13.8" outlineLevel="0" r="2011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collapsed="false" customFormat="false" customHeight="true" hidden="false" ht="13.8" outlineLevel="0" r="2012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collapsed="false" customFormat="false" customHeight="true" hidden="false" ht="13.8" outlineLevel="0" r="2013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collapsed="false" customFormat="false" customHeight="true" hidden="false" ht="13.8" outlineLevel="0" r="2014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collapsed="false" customFormat="false" customHeight="true" hidden="false" ht="13.8" outlineLevel="0" r="2015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collapsed="false" customFormat="false" customHeight="true" hidden="false" ht="13.8" outlineLevel="0" r="2016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collapsed="false" customFormat="false" customHeight="true" hidden="false" ht="13.8" outlineLevel="0" r="2017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collapsed="false" customFormat="false" customHeight="true" hidden="false" ht="13.8" outlineLevel="0" r="2018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collapsed="false" customFormat="false" customHeight="true" hidden="false" ht="13.8" outlineLevel="0" r="2019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collapsed="false" customFormat="false" customHeight="true" hidden="false" ht="13.8" outlineLevel="0" r="2020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collapsed="false" customFormat="false" customHeight="true" hidden="false" ht="13.8" outlineLevel="0" r="2021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collapsed="false" customFormat="false" customHeight="true" hidden="false" ht="13.8" outlineLevel="0" r="2022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collapsed="false" customFormat="false" customHeight="true" hidden="false" ht="13.8" outlineLevel="0" r="2023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collapsed="false" customFormat="false" customHeight="true" hidden="false" ht="13.8" outlineLevel="0" r="2024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collapsed="false" customFormat="false" customHeight="true" hidden="false" ht="13.8" outlineLevel="0" r="2025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collapsed="false" customFormat="false" customHeight="true" hidden="false" ht="13.8" outlineLevel="0" r="2026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collapsed="false" customFormat="false" customHeight="true" hidden="false" ht="13.8" outlineLevel="0" r="2027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collapsed="false" customFormat="false" customHeight="true" hidden="false" ht="13.8" outlineLevel="0" r="2028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collapsed="false" customFormat="false" customHeight="true" hidden="false" ht="13.8" outlineLevel="0" r="2029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collapsed="false" customFormat="false" customHeight="true" hidden="false" ht="13.8" outlineLevel="0" r="2030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collapsed="false" customFormat="false" customHeight="true" hidden="false" ht="13.8" outlineLevel="0" r="2031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collapsed="false" customFormat="false" customHeight="true" hidden="false" ht="13.8" outlineLevel="0" r="2032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collapsed="false" customFormat="false" customHeight="true" hidden="false" ht="13.8" outlineLevel="0" r="2033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collapsed="false" customFormat="false" customHeight="true" hidden="false" ht="13.8" outlineLevel="0" r="2034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collapsed="false" customFormat="false" customHeight="true" hidden="false" ht="13.8" outlineLevel="0" r="2035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collapsed="false" customFormat="false" customHeight="true" hidden="false" ht="13.8" outlineLevel="0" r="2036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collapsed="false" customFormat="false" customHeight="true" hidden="false" ht="13.8" outlineLevel="0" r="2037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collapsed="false" customFormat="false" customHeight="true" hidden="false" ht="13.8" outlineLevel="0" r="2038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collapsed="false" customFormat="false" customHeight="true" hidden="false" ht="13.8" outlineLevel="0" r="2039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collapsed="false" customFormat="false" customHeight="true" hidden="false" ht="13.8" outlineLevel="0" r="2040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collapsed="false" customFormat="false" customHeight="true" hidden="false" ht="13.8" outlineLevel="0" r="2041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collapsed="false" customFormat="false" customHeight="true" hidden="false" ht="13.8" outlineLevel="0" r="2042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collapsed="false" customFormat="false" customHeight="true" hidden="false" ht="13.8" outlineLevel="0" r="2043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collapsed="false" customFormat="false" customHeight="true" hidden="false" ht="13.8" outlineLevel="0" r="2044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collapsed="false" customFormat="false" customHeight="true" hidden="false" ht="13.8" outlineLevel="0" r="2045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collapsed="false" customFormat="false" customHeight="true" hidden="false" ht="13.8" outlineLevel="0" r="2046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collapsed="false" customFormat="false" customHeight="true" hidden="false" ht="13.8" outlineLevel="0" r="2047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collapsed="false" customFormat="false" customHeight="true" hidden="false" ht="13.8" outlineLevel="0" r="2048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collapsed="false" customFormat="false" customHeight="true" hidden="false" ht="13.8" outlineLevel="0" r="2049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collapsed="false" customFormat="false" customHeight="true" hidden="false" ht="13.8" outlineLevel="0" r="2050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collapsed="false" customFormat="false" customHeight="true" hidden="false" ht="13.8" outlineLevel="0" r="2051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collapsed="false" customFormat="false" customHeight="true" hidden="false" ht="13.8" outlineLevel="0" r="2052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collapsed="false" customFormat="false" customHeight="true" hidden="false" ht="13.8" outlineLevel="0" r="2053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collapsed="false" customFormat="false" customHeight="true" hidden="false" ht="13.8" outlineLevel="0" r="2054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collapsed="false" customFormat="false" customHeight="true" hidden="false" ht="13.8" outlineLevel="0" r="2055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collapsed="false" customFormat="false" customHeight="true" hidden="false" ht="13.8" outlineLevel="0" r="2056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collapsed="false" customFormat="false" customHeight="true" hidden="false" ht="13.8" outlineLevel="0" r="2057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collapsed="false" customFormat="false" customHeight="true" hidden="false" ht="13.8" outlineLevel="0" r="2058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collapsed="false" customFormat="false" customHeight="true" hidden="false" ht="13.8" outlineLevel="0" r="2059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collapsed="false" customFormat="false" customHeight="true" hidden="false" ht="13.8" outlineLevel="0" r="2060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collapsed="false" customFormat="false" customHeight="true" hidden="false" ht="13.8" outlineLevel="0" r="2061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collapsed="false" customFormat="false" customHeight="true" hidden="false" ht="13.8" outlineLevel="0" r="2062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collapsed="false" customFormat="false" customHeight="true" hidden="false" ht="13.8" outlineLevel="0" r="2063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collapsed="false" customFormat="false" customHeight="true" hidden="false" ht="13.8" outlineLevel="0" r="2064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collapsed="false" customFormat="false" customHeight="true" hidden="false" ht="13.8" outlineLevel="0" r="2065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collapsed="false" customFormat="false" customHeight="true" hidden="false" ht="13.8" outlineLevel="0" r="2066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collapsed="false" customFormat="false" customHeight="true" hidden="false" ht="13.8" outlineLevel="0" r="2067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collapsed="false" customFormat="false" customHeight="true" hidden="false" ht="13.8" outlineLevel="0" r="2068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collapsed="false" customFormat="false" customHeight="true" hidden="false" ht="13.8" outlineLevel="0" r="2069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collapsed="false" customFormat="false" customHeight="true" hidden="false" ht="13.8" outlineLevel="0" r="2070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collapsed="false" customFormat="false" customHeight="true" hidden="false" ht="13.8" outlineLevel="0" r="2071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collapsed="false" customFormat="false" customHeight="true" hidden="false" ht="13.8" outlineLevel="0" r="2072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collapsed="false" customFormat="false" customHeight="true" hidden="false" ht="13.8" outlineLevel="0" r="2073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collapsed="false" customFormat="false" customHeight="true" hidden="false" ht="13.8" outlineLevel="0" r="2074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collapsed="false" customFormat="false" customHeight="true" hidden="false" ht="13.8" outlineLevel="0" r="2075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collapsed="false" customFormat="false" customHeight="true" hidden="false" ht="13.8" outlineLevel="0" r="2076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collapsed="false" customFormat="false" customHeight="true" hidden="false" ht="13.8" outlineLevel="0" r="2077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collapsed="false" customFormat="false" customHeight="true" hidden="false" ht="13.8" outlineLevel="0" r="2078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collapsed="false" customFormat="false" customHeight="true" hidden="false" ht="13.8" outlineLevel="0" r="2079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collapsed="false" customFormat="false" customHeight="true" hidden="false" ht="13.8" outlineLevel="0" r="2080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collapsed="false" customFormat="false" customHeight="true" hidden="false" ht="13.8" outlineLevel="0" r="2081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collapsed="false" customFormat="false" customHeight="true" hidden="false" ht="13.8" outlineLevel="0" r="2082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collapsed="false" customFormat="false" customHeight="true" hidden="false" ht="13.8" outlineLevel="0" r="2083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collapsed="false" customFormat="false" customHeight="true" hidden="false" ht="13.8" outlineLevel="0" r="2084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collapsed="false" customFormat="false" customHeight="true" hidden="false" ht="13.8" outlineLevel="0" r="2085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collapsed="false" customFormat="false" customHeight="true" hidden="false" ht="13.8" outlineLevel="0" r="2086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collapsed="false" customFormat="false" customHeight="true" hidden="false" ht="13.8" outlineLevel="0" r="2087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collapsed="false" customFormat="false" customHeight="true" hidden="false" ht="13.8" outlineLevel="0" r="2088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collapsed="false" customFormat="false" customHeight="true" hidden="false" ht="13.8" outlineLevel="0" r="2089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collapsed="false" customFormat="false" customHeight="true" hidden="false" ht="13.8" outlineLevel="0" r="2090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collapsed="false" customFormat="false" customHeight="true" hidden="false" ht="13.8" outlineLevel="0" r="2091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collapsed="false" customFormat="false" customHeight="true" hidden="false" ht="13.8" outlineLevel="0" r="2092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collapsed="false" customFormat="false" customHeight="true" hidden="false" ht="13.8" outlineLevel="0" r="2093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collapsed="false" customFormat="false" customHeight="true" hidden="false" ht="13.8" outlineLevel="0" r="2094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collapsed="false" customFormat="false" customHeight="true" hidden="false" ht="13.8" outlineLevel="0" r="2095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collapsed="false" customFormat="false" customHeight="true" hidden="false" ht="13.8" outlineLevel="0" r="2096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collapsed="false" customFormat="false" customHeight="true" hidden="false" ht="13.8" outlineLevel="0" r="2097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collapsed="false" customFormat="false" customHeight="true" hidden="false" ht="13.8" outlineLevel="0" r="2098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collapsed="false" customFormat="false" customHeight="true" hidden="false" ht="13.8" outlineLevel="0" r="2099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collapsed="false" customFormat="false" customHeight="true" hidden="false" ht="13.8" outlineLevel="0" r="2100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collapsed="false" customFormat="false" customHeight="true" hidden="false" ht="13.8" outlineLevel="0" r="2101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collapsed="false" customFormat="false" customHeight="true" hidden="false" ht="13.8" outlineLevel="0" r="2102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collapsed="false" customFormat="false" customHeight="true" hidden="false" ht="13.8" outlineLevel="0" r="2103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collapsed="false" customFormat="false" customHeight="true" hidden="false" ht="13.8" outlineLevel="0" r="2104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collapsed="false" customFormat="false" customHeight="true" hidden="false" ht="13.8" outlineLevel="0" r="2105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collapsed="false" customFormat="false" customHeight="true" hidden="false" ht="13.8" outlineLevel="0" r="2106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collapsed="false" customFormat="false" customHeight="true" hidden="false" ht="13.8" outlineLevel="0" r="2107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collapsed="false" customFormat="false" customHeight="true" hidden="false" ht="13.8" outlineLevel="0" r="2108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collapsed="false" customFormat="false" customHeight="true" hidden="false" ht="13.8" outlineLevel="0" r="2109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collapsed="false" customFormat="false" customHeight="true" hidden="false" ht="13.8" outlineLevel="0" r="2110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collapsed="false" customFormat="false" customHeight="true" hidden="false" ht="13.8" outlineLevel="0" r="2111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collapsed="false" customFormat="false" customHeight="true" hidden="false" ht="13.8" outlineLevel="0" r="2112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collapsed="false" customFormat="false" customHeight="true" hidden="false" ht="13.8" outlineLevel="0" r="2113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collapsed="false" customFormat="false" customHeight="true" hidden="false" ht="13.8" outlineLevel="0" r="2114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collapsed="false" customFormat="false" customHeight="true" hidden="false" ht="13.8" outlineLevel="0" r="2115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collapsed="false" customFormat="false" customHeight="true" hidden="false" ht="13.8" outlineLevel="0" r="2116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collapsed="false" customFormat="false" customHeight="true" hidden="false" ht="13.8" outlineLevel="0" r="2117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collapsed="false" customFormat="false" customHeight="true" hidden="false" ht="13.8" outlineLevel="0" r="2118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collapsed="false" customFormat="false" customHeight="true" hidden="false" ht="13.8" outlineLevel="0" r="2119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collapsed="false" customFormat="false" customHeight="true" hidden="false" ht="13.8" outlineLevel="0" r="2120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collapsed="false" customFormat="false" customHeight="true" hidden="false" ht="13.8" outlineLevel="0" r="2121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collapsed="false" customFormat="false" customHeight="true" hidden="false" ht="13.8" outlineLevel="0" r="2122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collapsed="false" customFormat="false" customHeight="true" hidden="false" ht="13.8" outlineLevel="0" r="2123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collapsed="false" customFormat="false" customHeight="true" hidden="false" ht="13.8" outlineLevel="0" r="2124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collapsed="false" customFormat="false" customHeight="true" hidden="false" ht="13.8" outlineLevel="0" r="2125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collapsed="false" customFormat="false" customHeight="true" hidden="false" ht="13.8" outlineLevel="0" r="2126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collapsed="false" customFormat="false" customHeight="true" hidden="false" ht="13.8" outlineLevel="0" r="2127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collapsed="false" customFormat="false" customHeight="true" hidden="false" ht="13.8" outlineLevel="0" r="2128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collapsed="false" customFormat="false" customHeight="true" hidden="false" ht="13.8" outlineLevel="0" r="2129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collapsed="false" customFormat="false" customHeight="true" hidden="false" ht="13.8" outlineLevel="0" r="2130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collapsed="false" customFormat="false" customHeight="true" hidden="false" ht="13.8" outlineLevel="0" r="2131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collapsed="false" customFormat="false" customHeight="true" hidden="false" ht="13.8" outlineLevel="0" r="2132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collapsed="false" customFormat="false" customHeight="true" hidden="false" ht="13.8" outlineLevel="0" r="2133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collapsed="false" customFormat="false" customHeight="true" hidden="false" ht="13.8" outlineLevel="0" r="2134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collapsed="false" customFormat="false" customHeight="true" hidden="false" ht="13.8" outlineLevel="0" r="2135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collapsed="false" customFormat="false" customHeight="true" hidden="false" ht="13.8" outlineLevel="0" r="2136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collapsed="false" customFormat="false" customHeight="true" hidden="false" ht="13.8" outlineLevel="0" r="2137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collapsed="false" customFormat="false" customHeight="true" hidden="false" ht="13.8" outlineLevel="0" r="2138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collapsed="false" customFormat="false" customHeight="true" hidden="false" ht="13.8" outlineLevel="0" r="2139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collapsed="false" customFormat="false" customHeight="true" hidden="false" ht="13.8" outlineLevel="0" r="2140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collapsed="false" customFormat="false" customHeight="true" hidden="false" ht="13.8" outlineLevel="0" r="2141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collapsed="false" customFormat="false" customHeight="true" hidden="false" ht="13.8" outlineLevel="0" r="2142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collapsed="false" customFormat="false" customHeight="true" hidden="false" ht="13.8" outlineLevel="0" r="2143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collapsed="false" customFormat="false" customHeight="true" hidden="false" ht="13.8" outlineLevel="0" r="2144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collapsed="false" customFormat="false" customHeight="true" hidden="false" ht="13.8" outlineLevel="0" r="2145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collapsed="false" customFormat="false" customHeight="true" hidden="false" ht="13.8" outlineLevel="0" r="2146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collapsed="false" customFormat="false" customHeight="true" hidden="false" ht="13.8" outlineLevel="0" r="2147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collapsed="false" customFormat="false" customHeight="true" hidden="false" ht="13.8" outlineLevel="0" r="2148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collapsed="false" customFormat="false" customHeight="true" hidden="false" ht="13.8" outlineLevel="0" r="2149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collapsed="false" customFormat="false" customHeight="true" hidden="false" ht="13.8" outlineLevel="0" r="2150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collapsed="false" customFormat="false" customHeight="true" hidden="false" ht="13.8" outlineLevel="0" r="2151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collapsed="false" customFormat="false" customHeight="true" hidden="false" ht="13.8" outlineLevel="0" r="2152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collapsed="false" customFormat="false" customHeight="true" hidden="false" ht="13.8" outlineLevel="0" r="2153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collapsed="false" customFormat="false" customHeight="true" hidden="false" ht="13.8" outlineLevel="0" r="2154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collapsed="false" customFormat="false" customHeight="true" hidden="false" ht="13.8" outlineLevel="0" r="2155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collapsed="false" customFormat="false" customHeight="true" hidden="false" ht="13.8" outlineLevel="0" r="2156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collapsed="false" customFormat="false" customHeight="true" hidden="false" ht="13.8" outlineLevel="0" r="2157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collapsed="false" customFormat="false" customHeight="true" hidden="false" ht="13.8" outlineLevel="0" r="2158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collapsed="false" customFormat="false" customHeight="true" hidden="false" ht="13.8" outlineLevel="0" r="2159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collapsed="false" customFormat="false" customHeight="true" hidden="false" ht="13.8" outlineLevel="0" r="2160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collapsed="false" customFormat="false" customHeight="true" hidden="false" ht="13.8" outlineLevel="0" r="2161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collapsed="false" customFormat="false" customHeight="true" hidden="false" ht="13.8" outlineLevel="0" r="2162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collapsed="false" customFormat="false" customHeight="true" hidden="false" ht="13.8" outlineLevel="0" r="2163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collapsed="false" customFormat="false" customHeight="true" hidden="false" ht="13.8" outlineLevel="0" r="2164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collapsed="false" customFormat="false" customHeight="true" hidden="false" ht="13.8" outlineLevel="0" r="2165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collapsed="false" customFormat="false" customHeight="true" hidden="false" ht="13.8" outlineLevel="0" r="2166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collapsed="false" customFormat="false" customHeight="true" hidden="false" ht="13.8" outlineLevel="0" r="2167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collapsed="false" customFormat="false" customHeight="true" hidden="false" ht="13.8" outlineLevel="0" r="2168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collapsed="false" customFormat="false" customHeight="true" hidden="false" ht="13.8" outlineLevel="0" r="2169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collapsed="false" customFormat="false" customHeight="true" hidden="false" ht="13.8" outlineLevel="0" r="2170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collapsed="false" customFormat="false" customHeight="true" hidden="false" ht="13.8" outlineLevel="0" r="2171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collapsed="false" customFormat="false" customHeight="true" hidden="false" ht="13.8" outlineLevel="0" r="2172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collapsed="false" customFormat="false" customHeight="true" hidden="false" ht="13.8" outlineLevel="0" r="2173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collapsed="false" customFormat="false" customHeight="true" hidden="false" ht="13.8" outlineLevel="0" r="2174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collapsed="false" customFormat="false" customHeight="true" hidden="false" ht="13.8" outlineLevel="0" r="2175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collapsed="false" customFormat="false" customHeight="true" hidden="false" ht="13.8" outlineLevel="0" r="2176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collapsed="false" customFormat="false" customHeight="true" hidden="false" ht="13.8" outlineLevel="0" r="2177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collapsed="false" customFormat="false" customHeight="true" hidden="false" ht="13.8" outlineLevel="0" r="2178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collapsed="false" customFormat="false" customHeight="true" hidden="false" ht="13.8" outlineLevel="0" r="2179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collapsed="false" customFormat="false" customHeight="true" hidden="false" ht="13.8" outlineLevel="0" r="2180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collapsed="false" customFormat="false" customHeight="true" hidden="false" ht="13.8" outlineLevel="0" r="2181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collapsed="false" customFormat="false" customHeight="true" hidden="false" ht="13.8" outlineLevel="0" r="2182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collapsed="false" customFormat="false" customHeight="true" hidden="false" ht="13.8" outlineLevel="0" r="2183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collapsed="false" customFormat="false" customHeight="true" hidden="false" ht="13.8" outlineLevel="0" r="2184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collapsed="false" customFormat="false" customHeight="true" hidden="false" ht="13.8" outlineLevel="0" r="2185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collapsed="false" customFormat="false" customHeight="true" hidden="false" ht="13.8" outlineLevel="0" r="2186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collapsed="false" customFormat="false" customHeight="true" hidden="false" ht="13.8" outlineLevel="0" r="2187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collapsed="false" customFormat="false" customHeight="true" hidden="false" ht="13.8" outlineLevel="0" r="2188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collapsed="false" customFormat="false" customHeight="true" hidden="false" ht="13.8" outlineLevel="0" r="2189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collapsed="false" customFormat="false" customHeight="true" hidden="false" ht="13.8" outlineLevel="0" r="2190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collapsed="false" customFormat="false" customHeight="true" hidden="false" ht="13.8" outlineLevel="0" r="2191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collapsed="false" customFormat="false" customHeight="true" hidden="false" ht="13.8" outlineLevel="0" r="2192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collapsed="false" customFormat="false" customHeight="true" hidden="false" ht="13.8" outlineLevel="0" r="2193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collapsed="false" customFormat="false" customHeight="true" hidden="false" ht="13.8" outlineLevel="0" r="2194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collapsed="false" customFormat="false" customHeight="true" hidden="false" ht="13.8" outlineLevel="0" r="2195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collapsed="false" customFormat="false" customHeight="true" hidden="false" ht="13.8" outlineLevel="0" r="2196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collapsed="false" customFormat="false" customHeight="true" hidden="false" ht="13.8" outlineLevel="0" r="2197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collapsed="false" customFormat="false" customHeight="true" hidden="false" ht="13.8" outlineLevel="0" r="2198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collapsed="false" customFormat="false" customHeight="true" hidden="false" ht="13.8" outlineLevel="0" r="2199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collapsed="false" customFormat="false" customHeight="true" hidden="false" ht="13.8" outlineLevel="0" r="2200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collapsed="false" customFormat="false" customHeight="true" hidden="false" ht="13.8" outlineLevel="0" r="2201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collapsed="false" customFormat="false" customHeight="true" hidden="false" ht="13.8" outlineLevel="0" r="2202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collapsed="false" customFormat="false" customHeight="true" hidden="false" ht="13.8" outlineLevel="0" r="2203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collapsed="false" customFormat="false" customHeight="true" hidden="false" ht="13.8" outlineLevel="0" r="2204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collapsed="false" customFormat="false" customHeight="true" hidden="false" ht="13.8" outlineLevel="0" r="2205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collapsed="false" customFormat="false" customHeight="true" hidden="false" ht="13.8" outlineLevel="0" r="2206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collapsed="false" customFormat="false" customHeight="true" hidden="false" ht="13.8" outlineLevel="0" r="2207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collapsed="false" customFormat="false" customHeight="true" hidden="false" ht="13.8" outlineLevel="0" r="2208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collapsed="false" customFormat="false" customHeight="true" hidden="false" ht="13.8" outlineLevel="0" r="2209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collapsed="false" customFormat="false" customHeight="true" hidden="false" ht="13.8" outlineLevel="0" r="2210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collapsed="false" customFormat="false" customHeight="true" hidden="false" ht="13.8" outlineLevel="0" r="2211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collapsed="false" customFormat="false" customHeight="true" hidden="false" ht="13.8" outlineLevel="0" r="2212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collapsed="false" customFormat="false" customHeight="true" hidden="false" ht="13.8" outlineLevel="0" r="2213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collapsed="false" customFormat="false" customHeight="true" hidden="false" ht="13.8" outlineLevel="0" r="2214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collapsed="false" customFormat="false" customHeight="true" hidden="false" ht="13.8" outlineLevel="0" r="2215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collapsed="false" customFormat="false" customHeight="true" hidden="false" ht="13.8" outlineLevel="0" r="2216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collapsed="false" customFormat="false" customHeight="true" hidden="false" ht="13.8" outlineLevel="0" r="2217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collapsed="false" customFormat="false" customHeight="true" hidden="false" ht="13.8" outlineLevel="0" r="2218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collapsed="false" customFormat="false" customHeight="true" hidden="false" ht="13.8" outlineLevel="0" r="2219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collapsed="false" customFormat="false" customHeight="true" hidden="false" ht="13.8" outlineLevel="0" r="2220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collapsed="false" customFormat="false" customHeight="true" hidden="false" ht="13.8" outlineLevel="0" r="2221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collapsed="false" customFormat="false" customHeight="true" hidden="false" ht="13.8" outlineLevel="0" r="2222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collapsed="false" customFormat="false" customHeight="true" hidden="false" ht="13.8" outlineLevel="0" r="2223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collapsed="false" customFormat="false" customHeight="true" hidden="false" ht="13.8" outlineLevel="0" r="2224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collapsed="false" customFormat="false" customHeight="true" hidden="false" ht="13.8" outlineLevel="0" r="2225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collapsed="false" customFormat="false" customHeight="true" hidden="false" ht="13.8" outlineLevel="0" r="2226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collapsed="false" customFormat="false" customHeight="true" hidden="false" ht="13.8" outlineLevel="0" r="2227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collapsed="false" customFormat="false" customHeight="true" hidden="false" ht="13.8" outlineLevel="0" r="2228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collapsed="false" customFormat="false" customHeight="true" hidden="false" ht="13.8" outlineLevel="0" r="2229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collapsed="false" customFormat="false" customHeight="true" hidden="false" ht="13.8" outlineLevel="0" r="2230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collapsed="false" customFormat="false" customHeight="true" hidden="false" ht="13.8" outlineLevel="0" r="2231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collapsed="false" customFormat="false" customHeight="true" hidden="false" ht="13.8" outlineLevel="0" r="2232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collapsed="false" customFormat="false" customHeight="true" hidden="false" ht="13.8" outlineLevel="0" r="2233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collapsed="false" customFormat="false" customHeight="true" hidden="false" ht="13.8" outlineLevel="0" r="2234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collapsed="false" customFormat="false" customHeight="true" hidden="false" ht="13.8" outlineLevel="0" r="2235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collapsed="false" customFormat="false" customHeight="true" hidden="false" ht="13.8" outlineLevel="0" r="2236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collapsed="false" customFormat="false" customHeight="true" hidden="false" ht="13.8" outlineLevel="0" r="2237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collapsed="false" customFormat="false" customHeight="true" hidden="false" ht="13.8" outlineLevel="0" r="2238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collapsed="false" customFormat="false" customHeight="true" hidden="false" ht="13.8" outlineLevel="0" r="2239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collapsed="false" customFormat="false" customHeight="true" hidden="false" ht="13.8" outlineLevel="0" r="2240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collapsed="false" customFormat="false" customHeight="true" hidden="false" ht="13.8" outlineLevel="0" r="2241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collapsed="false" customFormat="false" customHeight="true" hidden="false" ht="13.8" outlineLevel="0" r="2242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collapsed="false" customFormat="false" customHeight="true" hidden="false" ht="13.8" outlineLevel="0" r="2243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collapsed="false" customFormat="false" customHeight="true" hidden="false" ht="13.8" outlineLevel="0" r="2244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collapsed="false" customFormat="false" customHeight="true" hidden="false" ht="13.8" outlineLevel="0" r="2245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collapsed="false" customFormat="false" customHeight="true" hidden="false" ht="13.8" outlineLevel="0" r="2246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collapsed="false" customFormat="false" customHeight="true" hidden="false" ht="13.8" outlineLevel="0" r="2247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collapsed="false" customFormat="false" customHeight="true" hidden="false" ht="13.8" outlineLevel="0" r="2248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collapsed="false" customFormat="false" customHeight="true" hidden="false" ht="13.8" outlineLevel="0" r="2249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collapsed="false" customFormat="false" customHeight="true" hidden="false" ht="13.8" outlineLevel="0" r="2250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collapsed="false" customFormat="false" customHeight="true" hidden="false" ht="13.8" outlineLevel="0" r="2251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collapsed="false" customFormat="false" customHeight="true" hidden="false" ht="13.8" outlineLevel="0" r="2252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collapsed="false" customFormat="false" customHeight="true" hidden="false" ht="13.8" outlineLevel="0" r="2253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collapsed="false" customFormat="false" customHeight="true" hidden="false" ht="13.8" outlineLevel="0" r="2254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collapsed="false" customFormat="false" customHeight="true" hidden="false" ht="13.8" outlineLevel="0" r="2255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collapsed="false" customFormat="false" customHeight="true" hidden="false" ht="13.8" outlineLevel="0" r="2256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collapsed="false" customFormat="false" customHeight="true" hidden="false" ht="13.8" outlineLevel="0" r="2257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collapsed="false" customFormat="false" customHeight="true" hidden="false" ht="13.8" outlineLevel="0" r="2258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collapsed="false" customFormat="false" customHeight="true" hidden="false" ht="13.8" outlineLevel="0" r="2259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collapsed="false" customFormat="false" customHeight="true" hidden="false" ht="13.8" outlineLevel="0" r="2260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collapsed="false" customFormat="false" customHeight="true" hidden="false" ht="13.8" outlineLevel="0" r="2261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collapsed="false" customFormat="false" customHeight="true" hidden="false" ht="13.8" outlineLevel="0" r="2262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collapsed="false" customFormat="false" customHeight="true" hidden="false" ht="13.8" outlineLevel="0" r="2263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collapsed="false" customFormat="false" customHeight="true" hidden="false" ht="13.8" outlineLevel="0" r="2264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collapsed="false" customFormat="false" customHeight="true" hidden="false" ht="13.8" outlineLevel="0" r="2265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collapsed="false" customFormat="false" customHeight="true" hidden="false" ht="13.8" outlineLevel="0" r="2266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collapsed="false" customFormat="false" customHeight="true" hidden="false" ht="13.8" outlineLevel="0" r="2267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collapsed="false" customFormat="false" customHeight="true" hidden="false" ht="13.8" outlineLevel="0" r="2268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collapsed="false" customFormat="false" customHeight="true" hidden="false" ht="13.8" outlineLevel="0" r="2269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collapsed="false" customFormat="false" customHeight="true" hidden="false" ht="13.8" outlineLevel="0" r="2270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collapsed="false" customFormat="false" customHeight="true" hidden="false" ht="13.8" outlineLevel="0" r="2271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collapsed="false" customFormat="false" customHeight="true" hidden="false" ht="13.8" outlineLevel="0" r="2272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collapsed="false" customFormat="false" customHeight="true" hidden="false" ht="13.8" outlineLevel="0" r="2273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collapsed="false" customFormat="false" customHeight="true" hidden="false" ht="13.8" outlineLevel="0" r="2274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collapsed="false" customFormat="false" customHeight="true" hidden="false" ht="13.8" outlineLevel="0" r="2275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collapsed="false" customFormat="false" customHeight="true" hidden="false" ht="13.8" outlineLevel="0" r="2276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collapsed="false" customFormat="false" customHeight="true" hidden="false" ht="13.8" outlineLevel="0" r="2277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collapsed="false" customFormat="false" customHeight="true" hidden="false" ht="13.8" outlineLevel="0" r="2278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collapsed="false" customFormat="false" customHeight="true" hidden="false" ht="13.8" outlineLevel="0" r="2279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collapsed="false" customFormat="false" customHeight="true" hidden="false" ht="13.8" outlineLevel="0" r="2280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collapsed="false" customFormat="false" customHeight="true" hidden="false" ht="13.8" outlineLevel="0" r="2281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collapsed="false" customFormat="false" customHeight="true" hidden="false" ht="13.8" outlineLevel="0" r="2282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collapsed="false" customFormat="false" customHeight="true" hidden="false" ht="13.8" outlineLevel="0" r="2283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collapsed="false" customFormat="false" customHeight="true" hidden="false" ht="13.8" outlineLevel="0" r="2284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collapsed="false" customFormat="false" customHeight="true" hidden="false" ht="13.8" outlineLevel="0" r="2285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collapsed="false" customFormat="false" customHeight="true" hidden="false" ht="13.8" outlineLevel="0" r="2286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collapsed="false" customFormat="false" customHeight="true" hidden="false" ht="13.8" outlineLevel="0" r="2287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collapsed="false" customFormat="false" customHeight="true" hidden="false" ht="13.8" outlineLevel="0" r="2288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collapsed="false" customFormat="false" customHeight="true" hidden="false" ht="13.8" outlineLevel="0" r="2289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collapsed="false" customFormat="false" customHeight="true" hidden="false" ht="13.8" outlineLevel="0" r="2290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collapsed="false" customFormat="false" customHeight="true" hidden="false" ht="13.8" outlineLevel="0" r="2291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collapsed="false" customFormat="false" customHeight="true" hidden="false" ht="13.8" outlineLevel="0" r="2292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collapsed="false" customFormat="false" customHeight="true" hidden="false" ht="13.8" outlineLevel="0" r="2293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collapsed="false" customFormat="false" customHeight="true" hidden="false" ht="13.8" outlineLevel="0" r="2294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collapsed="false" customFormat="false" customHeight="true" hidden="false" ht="13.8" outlineLevel="0" r="2295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collapsed="false" customFormat="false" customHeight="true" hidden="false" ht="13.8" outlineLevel="0" r="2296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collapsed="false" customFormat="false" customHeight="true" hidden="false" ht="13.8" outlineLevel="0" r="2297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collapsed="false" customFormat="false" customHeight="true" hidden="false" ht="13.8" outlineLevel="0" r="2298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collapsed="false" customFormat="false" customHeight="true" hidden="false" ht="13.8" outlineLevel="0" r="2299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collapsed="false" customFormat="false" customHeight="true" hidden="false" ht="13.8" outlineLevel="0" r="2300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collapsed="false" customFormat="false" customHeight="true" hidden="false" ht="13.8" outlineLevel="0" r="2301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collapsed="false" customFormat="false" customHeight="true" hidden="false" ht="13.8" outlineLevel="0" r="2302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collapsed="false" customFormat="false" customHeight="true" hidden="false" ht="13.8" outlineLevel="0" r="2303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collapsed="false" customFormat="false" customHeight="true" hidden="false" ht="13.8" outlineLevel="0" r="2304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collapsed="false" customFormat="false" customHeight="true" hidden="false" ht="13.8" outlineLevel="0" r="2305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collapsed="false" customFormat="false" customHeight="true" hidden="false" ht="13.8" outlineLevel="0" r="2306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collapsed="false" customFormat="false" customHeight="true" hidden="false" ht="13.8" outlineLevel="0" r="2307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collapsed="false" customFormat="false" customHeight="true" hidden="false" ht="13.8" outlineLevel="0" r="2308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collapsed="false" customFormat="false" customHeight="true" hidden="false" ht="13.8" outlineLevel="0" r="2309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collapsed="false" customFormat="false" customHeight="true" hidden="false" ht="13.8" outlineLevel="0" r="2310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collapsed="false" customFormat="false" customHeight="true" hidden="false" ht="13.8" outlineLevel="0" r="2311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collapsed="false" customFormat="false" customHeight="true" hidden="false" ht="13.8" outlineLevel="0" r="2312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collapsed="false" customFormat="false" customHeight="true" hidden="false" ht="13.8" outlineLevel="0" r="2313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collapsed="false" customFormat="false" customHeight="true" hidden="false" ht="13.8" outlineLevel="0" r="2314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collapsed="false" customFormat="false" customHeight="true" hidden="false" ht="13.8" outlineLevel="0" r="2315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collapsed="false" customFormat="false" customHeight="true" hidden="false" ht="13.8" outlineLevel="0" r="2316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collapsed="false" customFormat="false" customHeight="true" hidden="false" ht="13.8" outlineLevel="0" r="2317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collapsed="false" customFormat="false" customHeight="true" hidden="false" ht="13.8" outlineLevel="0" r="2318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collapsed="false" customFormat="false" customHeight="true" hidden="false" ht="13.8" outlineLevel="0" r="2319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collapsed="false" customFormat="false" customHeight="true" hidden="false" ht="13.8" outlineLevel="0" r="2320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collapsed="false" customFormat="false" customHeight="true" hidden="false" ht="13.8" outlineLevel="0" r="2321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collapsed="false" customFormat="false" customHeight="true" hidden="false" ht="13.8" outlineLevel="0" r="2322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collapsed="false" customFormat="false" customHeight="true" hidden="false" ht="13.8" outlineLevel="0" r="2323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collapsed="false" customFormat="false" customHeight="true" hidden="false" ht="13.8" outlineLevel="0" r="2324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collapsed="false" customFormat="false" customHeight="true" hidden="false" ht="13.8" outlineLevel="0" r="2325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collapsed="false" customFormat="false" customHeight="true" hidden="false" ht="13.8" outlineLevel="0" r="2326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collapsed="false" customFormat="false" customHeight="true" hidden="false" ht="13.8" outlineLevel="0" r="2327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collapsed="false" customFormat="false" customHeight="true" hidden="false" ht="13.8" outlineLevel="0" r="2328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collapsed="false" customFormat="false" customHeight="true" hidden="false" ht="13.8" outlineLevel="0" r="2329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collapsed="false" customFormat="false" customHeight="true" hidden="false" ht="13.8" outlineLevel="0" r="2330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collapsed="false" customFormat="false" customHeight="true" hidden="false" ht="13.8" outlineLevel="0" r="2331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collapsed="false" customFormat="false" customHeight="true" hidden="false" ht="13.8" outlineLevel="0" r="2332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collapsed="false" customFormat="false" customHeight="true" hidden="false" ht="13.8" outlineLevel="0" r="2333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collapsed="false" customFormat="false" customHeight="true" hidden="false" ht="13.8" outlineLevel="0" r="2334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collapsed="false" customFormat="false" customHeight="true" hidden="false" ht="13.8" outlineLevel="0" r="2335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collapsed="false" customFormat="false" customHeight="true" hidden="false" ht="13.8" outlineLevel="0" r="2336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collapsed="false" customFormat="false" customHeight="true" hidden="false" ht="13.8" outlineLevel="0" r="2337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collapsed="false" customFormat="false" customHeight="true" hidden="false" ht="13.8" outlineLevel="0" r="2338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collapsed="false" customFormat="false" customHeight="true" hidden="false" ht="13.8" outlineLevel="0" r="2339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collapsed="false" customFormat="false" customHeight="true" hidden="false" ht="13.8" outlineLevel="0" r="2340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collapsed="false" customFormat="false" customHeight="true" hidden="false" ht="13.8" outlineLevel="0" r="2341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collapsed="false" customFormat="false" customHeight="true" hidden="false" ht="13.8" outlineLevel="0" r="2342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collapsed="false" customFormat="false" customHeight="true" hidden="false" ht="13.8" outlineLevel="0" r="2343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collapsed="false" customFormat="false" customHeight="true" hidden="false" ht="13.8" outlineLevel="0" r="2344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collapsed="false" customFormat="false" customHeight="true" hidden="false" ht="13.8" outlineLevel="0" r="2345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collapsed="false" customFormat="false" customHeight="true" hidden="false" ht="13.8" outlineLevel="0" r="2346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collapsed="false" customFormat="false" customHeight="true" hidden="false" ht="13.8" outlineLevel="0" r="2347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collapsed="false" customFormat="false" customHeight="true" hidden="false" ht="13.8" outlineLevel="0" r="2348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collapsed="false" customFormat="false" customHeight="true" hidden="false" ht="13.8" outlineLevel="0" r="2349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collapsed="false" customFormat="false" customHeight="true" hidden="false" ht="13.8" outlineLevel="0" r="2350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collapsed="false" customFormat="false" customHeight="true" hidden="false" ht="13.8" outlineLevel="0" r="2351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collapsed="false" customFormat="false" customHeight="true" hidden="false" ht="13.8" outlineLevel="0" r="2352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collapsed="false" customFormat="false" customHeight="true" hidden="false" ht="13.8" outlineLevel="0" r="2353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collapsed="false" customFormat="false" customHeight="true" hidden="false" ht="13.8" outlineLevel="0" r="2354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collapsed="false" customFormat="false" customHeight="true" hidden="false" ht="13.8" outlineLevel="0" r="2355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collapsed="false" customFormat="false" customHeight="true" hidden="false" ht="13.8" outlineLevel="0" r="2356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collapsed="false" customFormat="false" customHeight="true" hidden="false" ht="13.8" outlineLevel="0" r="2357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collapsed="false" customFormat="false" customHeight="true" hidden="false" ht="13.8" outlineLevel="0" r="2358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collapsed="false" customFormat="false" customHeight="true" hidden="false" ht="13.8" outlineLevel="0" r="2359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collapsed="false" customFormat="false" customHeight="true" hidden="false" ht="13.8" outlineLevel="0" r="2360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collapsed="false" customFormat="false" customHeight="true" hidden="false" ht="13.8" outlineLevel="0" r="2361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collapsed="false" customFormat="false" customHeight="true" hidden="false" ht="13.8" outlineLevel="0" r="2362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collapsed="false" customFormat="false" customHeight="true" hidden="false" ht="13.8" outlineLevel="0" r="2363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collapsed="false" customFormat="false" customHeight="true" hidden="false" ht="13.8" outlineLevel="0" r="2364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collapsed="false" customFormat="false" customHeight="true" hidden="false" ht="13.8" outlineLevel="0" r="2365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collapsed="false" customFormat="false" customHeight="true" hidden="false" ht="13.8" outlineLevel="0" r="2366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collapsed="false" customFormat="false" customHeight="true" hidden="false" ht="13.8" outlineLevel="0" r="2367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collapsed="false" customFormat="false" customHeight="true" hidden="false" ht="13.8" outlineLevel="0" r="2368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collapsed="false" customFormat="false" customHeight="true" hidden="false" ht="13.8" outlineLevel="0" r="2369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collapsed="false" customFormat="false" customHeight="true" hidden="false" ht="13.8" outlineLevel="0" r="2370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collapsed="false" customFormat="false" customHeight="true" hidden="false" ht="13.8" outlineLevel="0" r="2371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collapsed="false" customFormat="false" customHeight="true" hidden="false" ht="13.8" outlineLevel="0" r="2372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collapsed="false" customFormat="false" customHeight="true" hidden="false" ht="13.8" outlineLevel="0" r="2373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collapsed="false" customFormat="false" customHeight="true" hidden="false" ht="13.8" outlineLevel="0" r="2374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collapsed="false" customFormat="false" customHeight="true" hidden="false" ht="13.8" outlineLevel="0" r="2375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collapsed="false" customFormat="false" customHeight="true" hidden="false" ht="13.8" outlineLevel="0" r="2376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collapsed="false" customFormat="false" customHeight="true" hidden="false" ht="13.8" outlineLevel="0" r="2377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collapsed="false" customFormat="false" customHeight="true" hidden="false" ht="13.8" outlineLevel="0" r="2378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collapsed="false" customFormat="false" customHeight="true" hidden="false" ht="13.8" outlineLevel="0" r="2379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collapsed="false" customFormat="false" customHeight="true" hidden="false" ht="13.8" outlineLevel="0" r="2380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collapsed="false" customFormat="false" customHeight="true" hidden="false" ht="13.8" outlineLevel="0" r="2381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collapsed="false" customFormat="false" customHeight="true" hidden="false" ht="13.8" outlineLevel="0" r="2382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collapsed="false" customFormat="false" customHeight="true" hidden="false" ht="13.8" outlineLevel="0" r="2383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collapsed="false" customFormat="false" customHeight="true" hidden="false" ht="13.8" outlineLevel="0" r="2384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collapsed="false" customFormat="false" customHeight="true" hidden="false" ht="13.8" outlineLevel="0" r="2385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collapsed="false" customFormat="false" customHeight="true" hidden="false" ht="13.8" outlineLevel="0" r="2386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collapsed="false" customFormat="false" customHeight="true" hidden="false" ht="13.8" outlineLevel="0" r="2387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collapsed="false" customFormat="false" customHeight="true" hidden="false" ht="13.8" outlineLevel="0" r="2388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collapsed="false" customFormat="false" customHeight="true" hidden="false" ht="13.8" outlineLevel="0" r="2389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collapsed="false" customFormat="false" customHeight="true" hidden="false" ht="13.8" outlineLevel="0" r="2390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collapsed="false" customFormat="false" customHeight="true" hidden="false" ht="13.8" outlineLevel="0" r="2391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collapsed="false" customFormat="false" customHeight="true" hidden="false" ht="13.8" outlineLevel="0" r="2392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collapsed="false" customFormat="false" customHeight="true" hidden="false" ht="13.8" outlineLevel="0" r="2393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collapsed="false" customFormat="false" customHeight="true" hidden="false" ht="13.8" outlineLevel="0" r="2394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collapsed="false" customFormat="false" customHeight="true" hidden="false" ht="13.8" outlineLevel="0" r="2395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collapsed="false" customFormat="false" customHeight="true" hidden="false" ht="13.8" outlineLevel="0" r="2396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collapsed="false" customFormat="false" customHeight="true" hidden="false" ht="13.8" outlineLevel="0" r="2397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collapsed="false" customFormat="false" customHeight="true" hidden="false" ht="13.8" outlineLevel="0" r="2398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collapsed="false" customFormat="false" customHeight="true" hidden="false" ht="13.8" outlineLevel="0" r="2399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collapsed="false" customFormat="false" customHeight="true" hidden="false" ht="13.8" outlineLevel="0" r="2400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collapsed="false" customFormat="false" customHeight="true" hidden="false" ht="13.8" outlineLevel="0" r="2401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collapsed="false" customFormat="false" customHeight="true" hidden="false" ht="13.8" outlineLevel="0" r="2402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collapsed="false" customFormat="false" customHeight="true" hidden="false" ht="13.8" outlineLevel="0" r="2403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collapsed="false" customFormat="false" customHeight="true" hidden="false" ht="13.8" outlineLevel="0" r="2404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collapsed="false" customFormat="false" customHeight="true" hidden="false" ht="13.8" outlineLevel="0" r="2405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collapsed="false" customFormat="false" customHeight="true" hidden="false" ht="13.8" outlineLevel="0" r="2406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collapsed="false" customFormat="false" customHeight="true" hidden="false" ht="13.8" outlineLevel="0" r="2407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collapsed="false" customFormat="false" customHeight="true" hidden="false" ht="13.8" outlineLevel="0" r="2408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collapsed="false" customFormat="false" customHeight="true" hidden="false" ht="13.8" outlineLevel="0" r="2409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collapsed="false" customFormat="false" customHeight="true" hidden="false" ht="13.8" outlineLevel="0" r="2410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collapsed="false" customFormat="false" customHeight="true" hidden="false" ht="13.8" outlineLevel="0" r="2411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collapsed="false" customFormat="false" customHeight="true" hidden="false" ht="13.8" outlineLevel="0" r="2412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collapsed="false" customFormat="false" customHeight="true" hidden="false" ht="13.8" outlineLevel="0" r="2413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collapsed="false" customFormat="false" customHeight="true" hidden="false" ht="13.8" outlineLevel="0" r="2414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collapsed="false" customFormat="false" customHeight="true" hidden="false" ht="13.8" outlineLevel="0" r="2415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collapsed="false" customFormat="false" customHeight="true" hidden="false" ht="13.8" outlineLevel="0" r="2416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collapsed="false" customFormat="false" customHeight="true" hidden="false" ht="13.8" outlineLevel="0" r="2417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collapsed="false" customFormat="false" customHeight="true" hidden="false" ht="13.8" outlineLevel="0" r="2418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collapsed="false" customFormat="false" customHeight="true" hidden="false" ht="13.8" outlineLevel="0" r="2419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collapsed="false" customFormat="false" customHeight="true" hidden="false" ht="13.8" outlineLevel="0" r="2420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collapsed="false" customFormat="false" customHeight="true" hidden="false" ht="13.8" outlineLevel="0" r="2421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collapsed="false" customFormat="false" customHeight="true" hidden="false" ht="13.8" outlineLevel="0" r="2422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collapsed="false" customFormat="false" customHeight="true" hidden="false" ht="13.8" outlineLevel="0" r="2423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collapsed="false" customFormat="false" customHeight="true" hidden="false" ht="13.8" outlineLevel="0" r="2424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collapsed="false" customFormat="false" customHeight="true" hidden="false" ht="13.8" outlineLevel="0" r="2425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collapsed="false" customFormat="false" customHeight="true" hidden="false" ht="13.8" outlineLevel="0" r="2426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collapsed="false" customFormat="false" customHeight="true" hidden="false" ht="13.8" outlineLevel="0" r="2427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collapsed="false" customFormat="false" customHeight="true" hidden="false" ht="13.8" outlineLevel="0" r="2428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collapsed="false" customFormat="false" customHeight="true" hidden="false" ht="13.8" outlineLevel="0" r="2429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collapsed="false" customFormat="false" customHeight="true" hidden="false" ht="13.8" outlineLevel="0" r="2430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collapsed="false" customFormat="false" customHeight="true" hidden="false" ht="13.8" outlineLevel="0" r="2431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collapsed="false" customFormat="false" customHeight="true" hidden="false" ht="13.8" outlineLevel="0" r="2432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collapsed="false" customFormat="false" customHeight="true" hidden="false" ht="13.8" outlineLevel="0" r="2433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collapsed="false" customFormat="false" customHeight="true" hidden="false" ht="13.8" outlineLevel="0" r="2434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collapsed="false" customFormat="false" customHeight="true" hidden="false" ht="13.8" outlineLevel="0" r="2435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collapsed="false" customFormat="false" customHeight="true" hidden="false" ht="13.8" outlineLevel="0" r="2436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collapsed="false" customFormat="false" customHeight="true" hidden="false" ht="13.8" outlineLevel="0" r="2437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collapsed="false" customFormat="false" customHeight="true" hidden="false" ht="13.8" outlineLevel="0" r="2438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collapsed="false" customFormat="false" customHeight="true" hidden="false" ht="13.8" outlineLevel="0" r="2439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collapsed="false" customFormat="false" customHeight="true" hidden="false" ht="13.8" outlineLevel="0" r="2440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collapsed="false" customFormat="false" customHeight="true" hidden="false" ht="13.8" outlineLevel="0" r="2441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collapsed="false" customFormat="false" customHeight="true" hidden="false" ht="13.8" outlineLevel="0" r="2442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collapsed="false" customFormat="false" customHeight="true" hidden="false" ht="13.8" outlineLevel="0" r="2443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collapsed="false" customFormat="false" customHeight="true" hidden="false" ht="13.8" outlineLevel="0" r="2444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collapsed="false" customFormat="false" customHeight="true" hidden="false" ht="13.8" outlineLevel="0" r="2445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collapsed="false" customFormat="false" customHeight="true" hidden="false" ht="13.8" outlineLevel="0" r="2446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collapsed="false" customFormat="false" customHeight="true" hidden="false" ht="13.8" outlineLevel="0" r="2447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collapsed="false" customFormat="false" customHeight="true" hidden="false" ht="13.8" outlineLevel="0" r="2448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collapsed="false" customFormat="false" customHeight="true" hidden="false" ht="13.8" outlineLevel="0" r="2449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collapsed="false" customFormat="false" customHeight="true" hidden="false" ht="13.8" outlineLevel="0" r="2450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collapsed="false" customFormat="false" customHeight="true" hidden="false" ht="13.8" outlineLevel="0" r="2451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collapsed="false" customFormat="false" customHeight="true" hidden="false" ht="13.8" outlineLevel="0" r="2452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collapsed="false" customFormat="false" customHeight="true" hidden="false" ht="13.8" outlineLevel="0" r="2453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collapsed="false" customFormat="false" customHeight="true" hidden="false" ht="13.8" outlineLevel="0" r="2454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collapsed="false" customFormat="false" customHeight="true" hidden="false" ht="13.8" outlineLevel="0" r="2455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collapsed="false" customFormat="false" customHeight="true" hidden="false" ht="13.8" outlineLevel="0" r="2456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collapsed="false" customFormat="false" customHeight="true" hidden="false" ht="13.8" outlineLevel="0" r="2457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collapsed="false" customFormat="false" customHeight="true" hidden="false" ht="13.8" outlineLevel="0" r="2458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collapsed="false" customFormat="false" customHeight="true" hidden="false" ht="13.8" outlineLevel="0" r="2459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collapsed="false" customFormat="false" customHeight="true" hidden="false" ht="13.8" outlineLevel="0" r="2460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collapsed="false" customFormat="false" customHeight="true" hidden="false" ht="13.8" outlineLevel="0" r="2461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collapsed="false" customFormat="false" customHeight="true" hidden="false" ht="13.8" outlineLevel="0" r="2462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collapsed="false" customFormat="false" customHeight="true" hidden="false" ht="13.8" outlineLevel="0" r="2463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collapsed="false" customFormat="false" customHeight="true" hidden="false" ht="13.8" outlineLevel="0" r="2464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collapsed="false" customFormat="false" customHeight="true" hidden="false" ht="13.8" outlineLevel="0" r="2465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collapsed="false" customFormat="false" customHeight="true" hidden="false" ht="13.8" outlineLevel="0" r="2466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collapsed="false" customFormat="false" customHeight="true" hidden="false" ht="13.8" outlineLevel="0" r="2467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collapsed="false" customFormat="false" customHeight="true" hidden="false" ht="13.8" outlineLevel="0" r="2468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collapsed="false" customFormat="false" customHeight="true" hidden="false" ht="13.8" outlineLevel="0" r="2469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collapsed="false" customFormat="false" customHeight="true" hidden="false" ht="13.8" outlineLevel="0" r="2470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collapsed="false" customFormat="false" customHeight="true" hidden="false" ht="13.8" outlineLevel="0" r="2471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collapsed="false" customFormat="false" customHeight="true" hidden="false" ht="13.8" outlineLevel="0" r="2472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collapsed="false" customFormat="false" customHeight="true" hidden="false" ht="13.8" outlineLevel="0" r="2473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collapsed="false" customFormat="false" customHeight="true" hidden="false" ht="13.8" outlineLevel="0" r="2474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collapsed="false" customFormat="false" customHeight="true" hidden="false" ht="13.8" outlineLevel="0" r="2475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collapsed="false" customFormat="false" customHeight="true" hidden="false" ht="13.8" outlineLevel="0" r="2476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collapsed="false" customFormat="false" customHeight="true" hidden="false" ht="13.8" outlineLevel="0" r="2477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collapsed="false" customFormat="false" customHeight="true" hidden="false" ht="13.8" outlineLevel="0" r="2478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collapsed="false" customFormat="false" customHeight="true" hidden="false" ht="13.8" outlineLevel="0" r="2479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collapsed="false" customFormat="false" customHeight="true" hidden="false" ht="13.8" outlineLevel="0" r="2480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collapsed="false" customFormat="false" customHeight="true" hidden="false" ht="13.8" outlineLevel="0" r="2481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collapsed="false" customFormat="false" customHeight="true" hidden="false" ht="13.8" outlineLevel="0" r="2482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collapsed="false" customFormat="false" customHeight="true" hidden="false" ht="13.8" outlineLevel="0" r="2483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collapsed="false" customFormat="false" customHeight="true" hidden="false" ht="13.8" outlineLevel="0" r="2484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collapsed="false" customFormat="false" customHeight="true" hidden="false" ht="13.8" outlineLevel="0" r="2485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collapsed="false" customFormat="false" customHeight="true" hidden="false" ht="13.8" outlineLevel="0" r="2486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collapsed="false" customFormat="false" customHeight="true" hidden="false" ht="13.8" outlineLevel="0" r="2487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collapsed="false" customFormat="false" customHeight="true" hidden="false" ht="13.8" outlineLevel="0" r="2488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collapsed="false" customFormat="false" customHeight="true" hidden="false" ht="13.8" outlineLevel="0" r="2489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collapsed="false" customFormat="false" customHeight="true" hidden="false" ht="13.8" outlineLevel="0" r="2490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collapsed="false" customFormat="false" customHeight="true" hidden="false" ht="13.8" outlineLevel="0" r="2491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collapsed="false" customFormat="false" customHeight="true" hidden="false" ht="13.8" outlineLevel="0" r="2492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collapsed="false" customFormat="false" customHeight="true" hidden="false" ht="13.8" outlineLevel="0" r="2493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collapsed="false" customFormat="false" customHeight="true" hidden="false" ht="13.8" outlineLevel="0" r="2494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collapsed="false" customFormat="false" customHeight="true" hidden="false" ht="13.8" outlineLevel="0" r="2495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collapsed="false" customFormat="false" customHeight="true" hidden="false" ht="13.8" outlineLevel="0" r="2496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collapsed="false" customFormat="false" customHeight="true" hidden="false" ht="13.8" outlineLevel="0" r="2497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collapsed="false" customFormat="false" customHeight="true" hidden="false" ht="13.8" outlineLevel="0" r="2498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collapsed="false" customFormat="false" customHeight="true" hidden="false" ht="13.8" outlineLevel="0" r="2499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collapsed="false" customFormat="false" customHeight="true" hidden="false" ht="13.8" outlineLevel="0" r="2500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collapsed="false" customFormat="false" customHeight="true" hidden="false" ht="13.8" outlineLevel="0" r="2501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collapsed="false" customFormat="false" customHeight="true" hidden="false" ht="13.8" outlineLevel="0" r="2502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collapsed="false" customFormat="false" customHeight="true" hidden="false" ht="13.8" outlineLevel="0" r="2503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collapsed="false" customFormat="false" customHeight="true" hidden="false" ht="13.8" outlineLevel="0" r="2504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collapsed="false" customFormat="false" customHeight="true" hidden="false" ht="13.8" outlineLevel="0" r="2505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collapsed="false" customFormat="false" customHeight="true" hidden="false" ht="13.8" outlineLevel="0" r="2506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collapsed="false" customFormat="false" customHeight="true" hidden="false" ht="13.8" outlineLevel="0" r="2507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collapsed="false" customFormat="false" customHeight="true" hidden="false" ht="13.8" outlineLevel="0" r="2508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collapsed="false" customFormat="false" customHeight="true" hidden="false" ht="13.8" outlineLevel="0" r="2509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collapsed="false" customFormat="false" customHeight="true" hidden="false" ht="13.8" outlineLevel="0" r="2510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collapsed="false" customFormat="false" customHeight="true" hidden="false" ht="13.8" outlineLevel="0" r="2511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collapsed="false" customFormat="false" customHeight="true" hidden="false" ht="13.8" outlineLevel="0" r="2512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collapsed="false" customFormat="false" customHeight="true" hidden="false" ht="13.8" outlineLevel="0" r="2513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collapsed="false" customFormat="false" customHeight="true" hidden="false" ht="13.8" outlineLevel="0" r="2514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collapsed="false" customFormat="false" customHeight="true" hidden="false" ht="13.8" outlineLevel="0" r="2515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collapsed="false" customFormat="false" customHeight="true" hidden="false" ht="13.8" outlineLevel="0" r="2516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collapsed="false" customFormat="false" customHeight="true" hidden="false" ht="13.8" outlineLevel="0" r="2517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collapsed="false" customFormat="false" customHeight="true" hidden="false" ht="13.8" outlineLevel="0" r="2518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collapsed="false" customFormat="false" customHeight="true" hidden="false" ht="13.8" outlineLevel="0" r="2519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collapsed="false" customFormat="false" customHeight="true" hidden="false" ht="13.8" outlineLevel="0" r="2520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collapsed="false" customFormat="false" customHeight="true" hidden="false" ht="13.8" outlineLevel="0" r="2521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collapsed="false" customFormat="false" customHeight="true" hidden="false" ht="13.8" outlineLevel="0" r="2522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collapsed="false" customFormat="false" customHeight="true" hidden="false" ht="13.8" outlineLevel="0" r="2523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collapsed="false" customFormat="false" customHeight="true" hidden="false" ht="13.8" outlineLevel="0" r="2524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collapsed="false" customFormat="false" customHeight="true" hidden="false" ht="13.8" outlineLevel="0" r="2525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collapsed="false" customFormat="false" customHeight="true" hidden="false" ht="13.8" outlineLevel="0" r="2526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collapsed="false" customFormat="false" customHeight="true" hidden="false" ht="13.8" outlineLevel="0" r="2527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collapsed="false" customFormat="false" customHeight="true" hidden="false" ht="13.8" outlineLevel="0" r="2528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collapsed="false" customFormat="false" customHeight="true" hidden="false" ht="13.8" outlineLevel="0" r="2529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collapsed="false" customFormat="false" customHeight="true" hidden="false" ht="13.8" outlineLevel="0" r="2530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collapsed="false" customFormat="false" customHeight="true" hidden="false" ht="13.8" outlineLevel="0" r="2531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collapsed="false" customFormat="false" customHeight="true" hidden="false" ht="13.8" outlineLevel="0" r="2532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collapsed="false" customFormat="false" customHeight="true" hidden="false" ht="13.8" outlineLevel="0" r="2533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collapsed="false" customFormat="false" customHeight="true" hidden="false" ht="13.8" outlineLevel="0" r="2534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collapsed="false" customFormat="false" customHeight="true" hidden="false" ht="13.8" outlineLevel="0" r="2535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collapsed="false" customFormat="false" customHeight="true" hidden="false" ht="13.8" outlineLevel="0" r="2536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collapsed="false" customFormat="false" customHeight="true" hidden="false" ht="13.8" outlineLevel="0" r="2537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collapsed="false" customFormat="false" customHeight="true" hidden="false" ht="13.8" outlineLevel="0" r="2538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collapsed="false" customFormat="false" customHeight="true" hidden="false" ht="13.8" outlineLevel="0" r="2539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collapsed="false" customFormat="false" customHeight="true" hidden="false" ht="13.8" outlineLevel="0" r="2540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collapsed="false" customFormat="false" customHeight="true" hidden="false" ht="13.8" outlineLevel="0" r="2541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collapsed="false" customFormat="false" customHeight="true" hidden="false" ht="13.8" outlineLevel="0" r="2542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collapsed="false" customFormat="false" customHeight="true" hidden="false" ht="13.8" outlineLevel="0" r="2543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collapsed="false" customFormat="false" customHeight="true" hidden="false" ht="13.8" outlineLevel="0" r="2544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collapsed="false" customFormat="false" customHeight="true" hidden="false" ht="13.8" outlineLevel="0" r="2545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collapsed="false" customFormat="false" customHeight="true" hidden="false" ht="13.8" outlineLevel="0" r="2546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collapsed="false" customFormat="false" customHeight="true" hidden="false" ht="13.8" outlineLevel="0" r="2547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collapsed="false" customFormat="false" customHeight="true" hidden="false" ht="13.8" outlineLevel="0" r="2548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collapsed="false" customFormat="false" customHeight="true" hidden="false" ht="13.8" outlineLevel="0" r="2549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collapsed="false" customFormat="false" customHeight="true" hidden="false" ht="13.8" outlineLevel="0" r="2550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collapsed="false" customFormat="false" customHeight="true" hidden="false" ht="13.8" outlineLevel="0" r="2551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collapsed="false" customFormat="false" customHeight="true" hidden="false" ht="13.8" outlineLevel="0" r="2552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collapsed="false" customFormat="false" customHeight="true" hidden="false" ht="13.8" outlineLevel="0" r="2553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collapsed="false" customFormat="false" customHeight="true" hidden="false" ht="13.8" outlineLevel="0" r="2554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collapsed="false" customFormat="false" customHeight="true" hidden="false" ht="13.8" outlineLevel="0" r="2555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collapsed="false" customFormat="false" customHeight="true" hidden="false" ht="13.8" outlineLevel="0" r="2556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collapsed="false" customFormat="false" customHeight="true" hidden="false" ht="13.8" outlineLevel="0" r="2557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collapsed="false" customFormat="false" customHeight="true" hidden="false" ht="13.8" outlineLevel="0" r="2558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collapsed="false" customFormat="false" customHeight="true" hidden="false" ht="13.8" outlineLevel="0" r="2559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collapsed="false" customFormat="false" customHeight="true" hidden="false" ht="13.8" outlineLevel="0" r="2560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collapsed="false" customFormat="false" customHeight="true" hidden="false" ht="13.8" outlineLevel="0" r="2561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collapsed="false" customFormat="false" customHeight="true" hidden="false" ht="13.8" outlineLevel="0" r="2562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collapsed="false" customFormat="false" customHeight="true" hidden="false" ht="13.8" outlineLevel="0" r="2563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collapsed="false" customFormat="false" customHeight="true" hidden="false" ht="13.8" outlineLevel="0" r="2564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collapsed="false" customFormat="false" customHeight="true" hidden="false" ht="13.8" outlineLevel="0" r="2565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collapsed="false" customFormat="false" customHeight="true" hidden="false" ht="13.8" outlineLevel="0" r="2566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collapsed="false" customFormat="false" customHeight="true" hidden="false" ht="13.8" outlineLevel="0" r="2567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collapsed="false" customFormat="false" customHeight="true" hidden="false" ht="13.8" outlineLevel="0" r="2568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collapsed="false" customFormat="false" customHeight="true" hidden="false" ht="13.8" outlineLevel="0" r="2569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collapsed="false" customFormat="false" customHeight="true" hidden="false" ht="13.8" outlineLevel="0" r="2570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collapsed="false" customFormat="false" customHeight="true" hidden="false" ht="13.8" outlineLevel="0" r="2571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collapsed="false" customFormat="false" customHeight="true" hidden="false" ht="13.8" outlineLevel="0" r="2572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collapsed="false" customFormat="false" customHeight="true" hidden="false" ht="13.8" outlineLevel="0" r="2573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collapsed="false" customFormat="false" customHeight="true" hidden="false" ht="13.8" outlineLevel="0" r="2574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collapsed="false" customFormat="false" customHeight="true" hidden="false" ht="13.8" outlineLevel="0" r="2575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collapsed="false" customFormat="false" customHeight="true" hidden="false" ht="13.8" outlineLevel="0" r="2576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collapsed="false" customFormat="false" customHeight="true" hidden="false" ht="13.8" outlineLevel="0" r="2577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collapsed="false" customFormat="false" customHeight="true" hidden="false" ht="13.8" outlineLevel="0" r="2578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collapsed="false" customFormat="false" customHeight="true" hidden="false" ht="13.8" outlineLevel="0" r="2579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collapsed="false" customFormat="false" customHeight="true" hidden="false" ht="13.8" outlineLevel="0" r="2580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collapsed="false" customFormat="false" customHeight="true" hidden="false" ht="13.8" outlineLevel="0" r="2581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collapsed="false" customFormat="false" customHeight="true" hidden="false" ht="13.8" outlineLevel="0" r="2582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collapsed="false" customFormat="false" customHeight="true" hidden="false" ht="13.8" outlineLevel="0" r="2583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collapsed="false" customFormat="false" customHeight="true" hidden="false" ht="13.8" outlineLevel="0" r="2584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collapsed="false" customFormat="false" customHeight="true" hidden="false" ht="13.8" outlineLevel="0" r="2585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collapsed="false" customFormat="false" customHeight="true" hidden="false" ht="13.8" outlineLevel="0" r="2586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collapsed="false" customFormat="false" customHeight="true" hidden="false" ht="13.8" outlineLevel="0" r="2587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collapsed="false" customFormat="false" customHeight="true" hidden="false" ht="13.8" outlineLevel="0" r="2588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collapsed="false" customFormat="false" customHeight="true" hidden="false" ht="13.8" outlineLevel="0" r="2589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collapsed="false" customFormat="false" customHeight="true" hidden="false" ht="13.8" outlineLevel="0" r="2590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collapsed="false" customFormat="false" customHeight="true" hidden="false" ht="13.8" outlineLevel="0" r="2591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collapsed="false" customFormat="false" customHeight="true" hidden="false" ht="13.8" outlineLevel="0" r="2592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collapsed="false" customFormat="false" customHeight="true" hidden="false" ht="13.8" outlineLevel="0" r="2593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collapsed="false" customFormat="false" customHeight="true" hidden="false" ht="13.8" outlineLevel="0" r="2594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collapsed="false" customFormat="false" customHeight="true" hidden="false" ht="13.8" outlineLevel="0" r="2595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collapsed="false" customFormat="false" customHeight="true" hidden="false" ht="13.8" outlineLevel="0" r="2596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collapsed="false" customFormat="false" customHeight="true" hidden="false" ht="13.8" outlineLevel="0" r="2597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collapsed="false" customFormat="false" customHeight="true" hidden="false" ht="13.8" outlineLevel="0" r="2598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collapsed="false" customFormat="false" customHeight="true" hidden="false" ht="13.8" outlineLevel="0" r="2599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collapsed="false" customFormat="false" customHeight="true" hidden="false" ht="13.8" outlineLevel="0" r="2600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collapsed="false" customFormat="false" customHeight="true" hidden="false" ht="13.8" outlineLevel="0" r="2601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collapsed="false" customFormat="false" customHeight="true" hidden="false" ht="13.8" outlineLevel="0" r="2602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collapsed="false" customFormat="false" customHeight="true" hidden="false" ht="13.8" outlineLevel="0" r="2603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collapsed="false" customFormat="false" customHeight="true" hidden="false" ht="13.8" outlineLevel="0" r="2604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collapsed="false" customFormat="false" customHeight="true" hidden="false" ht="13.8" outlineLevel="0" r="2605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collapsed="false" customFormat="false" customHeight="true" hidden="false" ht="13.8" outlineLevel="0" r="2606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collapsed="false" customFormat="false" customHeight="true" hidden="false" ht="13.8" outlineLevel="0" r="2607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collapsed="false" customFormat="false" customHeight="true" hidden="false" ht="13.8" outlineLevel="0" r="2608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collapsed="false" customFormat="false" customHeight="true" hidden="false" ht="13.8" outlineLevel="0" r="2609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collapsed="false" customFormat="false" customHeight="true" hidden="false" ht="13.8" outlineLevel="0" r="2610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collapsed="false" customFormat="false" customHeight="true" hidden="false" ht="13.8" outlineLevel="0" r="2611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collapsed="false" customFormat="false" customHeight="true" hidden="false" ht="13.8" outlineLevel="0" r="2612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collapsed="false" customFormat="false" customHeight="true" hidden="false" ht="13.8" outlineLevel="0" r="2613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collapsed="false" customFormat="false" customHeight="true" hidden="false" ht="13.8" outlineLevel="0" r="2614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collapsed="false" customFormat="false" customHeight="true" hidden="false" ht="13.8" outlineLevel="0" r="2615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collapsed="false" customFormat="false" customHeight="true" hidden="false" ht="13.8" outlineLevel="0" r="2616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collapsed="false" customFormat="false" customHeight="true" hidden="false" ht="13.8" outlineLevel="0" r="2617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collapsed="false" customFormat="false" customHeight="true" hidden="false" ht="13.8" outlineLevel="0" r="2618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collapsed="false" customFormat="false" customHeight="true" hidden="false" ht="13.8" outlineLevel="0" r="2619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collapsed="false" customFormat="false" customHeight="true" hidden="false" ht="13.8" outlineLevel="0" r="2620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collapsed="false" customFormat="false" customHeight="true" hidden="false" ht="13.8" outlineLevel="0" r="2621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collapsed="false" customFormat="false" customHeight="true" hidden="false" ht="13.8" outlineLevel="0" r="2622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collapsed="false" customFormat="false" customHeight="true" hidden="false" ht="13.8" outlineLevel="0" r="2623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collapsed="false" customFormat="false" customHeight="true" hidden="false" ht="13.8" outlineLevel="0" r="2624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collapsed="false" customFormat="false" customHeight="true" hidden="false" ht="13.8" outlineLevel="0" r="2625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collapsed="false" customFormat="false" customHeight="true" hidden="false" ht="13.8" outlineLevel="0" r="2626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collapsed="false" customFormat="false" customHeight="true" hidden="false" ht="13.8" outlineLevel="0" r="2627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collapsed="false" customFormat="false" customHeight="true" hidden="false" ht="13.8" outlineLevel="0" r="2628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collapsed="false" customFormat="false" customHeight="true" hidden="false" ht="13.8" outlineLevel="0" r="2629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collapsed="false" customFormat="false" customHeight="true" hidden="false" ht="13.8" outlineLevel="0" r="2630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collapsed="false" customFormat="false" customHeight="true" hidden="false" ht="13.8" outlineLevel="0" r="2631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collapsed="false" customFormat="false" customHeight="true" hidden="false" ht="13.8" outlineLevel="0" r="2632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collapsed="false" customFormat="false" customHeight="true" hidden="false" ht="13.8" outlineLevel="0" r="2633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collapsed="false" customFormat="false" customHeight="true" hidden="false" ht="13.8" outlineLevel="0" r="2634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collapsed="false" customFormat="false" customHeight="true" hidden="false" ht="13.8" outlineLevel="0" r="2635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collapsed="false" customFormat="false" customHeight="true" hidden="false" ht="13.8" outlineLevel="0" r="2636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collapsed="false" customFormat="false" customHeight="true" hidden="false" ht="13.8" outlineLevel="0" r="2637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collapsed="false" customFormat="false" customHeight="true" hidden="false" ht="13.8" outlineLevel="0" r="2638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collapsed="false" customFormat="false" customHeight="true" hidden="false" ht="13.8" outlineLevel="0" r="2639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collapsed="false" customFormat="false" customHeight="true" hidden="false" ht="13.8" outlineLevel="0" r="2640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collapsed="false" customFormat="false" customHeight="true" hidden="false" ht="13.8" outlineLevel="0" r="2641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collapsed="false" customFormat="false" customHeight="true" hidden="false" ht="13.8" outlineLevel="0" r="2642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collapsed="false" customFormat="false" customHeight="true" hidden="false" ht="13.8" outlineLevel="0" r="2643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collapsed="false" customFormat="false" customHeight="true" hidden="false" ht="13.8" outlineLevel="0" r="2644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collapsed="false" customFormat="false" customHeight="true" hidden="false" ht="13.8" outlineLevel="0" r="2645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collapsed="false" customFormat="false" customHeight="true" hidden="false" ht="13.8" outlineLevel="0" r="2646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collapsed="false" customFormat="false" customHeight="true" hidden="false" ht="13.8" outlineLevel="0" r="2647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collapsed="false" customFormat="false" customHeight="true" hidden="false" ht="13.8" outlineLevel="0" r="2648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collapsed="false" customFormat="false" customHeight="true" hidden="false" ht="13.8" outlineLevel="0" r="2649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collapsed="false" customFormat="false" customHeight="true" hidden="false" ht="13.8" outlineLevel="0" r="2650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collapsed="false" customFormat="false" customHeight="true" hidden="false" ht="13.8" outlineLevel="0" r="2651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collapsed="false" customFormat="false" customHeight="true" hidden="false" ht="13.8" outlineLevel="0" r="2652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collapsed="false" customFormat="false" customHeight="true" hidden="false" ht="13.8" outlineLevel="0" r="2653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collapsed="false" customFormat="false" customHeight="true" hidden="false" ht="13.8" outlineLevel="0" r="2654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collapsed="false" customFormat="false" customHeight="true" hidden="false" ht="13.8" outlineLevel="0" r="2655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collapsed="false" customFormat="false" customHeight="true" hidden="false" ht="13.8" outlineLevel="0" r="2656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collapsed="false" customFormat="false" customHeight="true" hidden="false" ht="13.8" outlineLevel="0" r="2657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collapsed="false" customFormat="false" customHeight="true" hidden="false" ht="13.8" outlineLevel="0" r="2658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collapsed="false" customFormat="false" customHeight="true" hidden="false" ht="13.8" outlineLevel="0" r="2659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collapsed="false" customFormat="false" customHeight="true" hidden="false" ht="13.8" outlineLevel="0" r="2660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collapsed="false" customFormat="false" customHeight="true" hidden="false" ht="13.8" outlineLevel="0" r="2661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collapsed="false" customFormat="false" customHeight="true" hidden="false" ht="13.8" outlineLevel="0" r="2662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collapsed="false" customFormat="false" customHeight="true" hidden="false" ht="13.8" outlineLevel="0" r="2663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collapsed="false" customFormat="false" customHeight="true" hidden="false" ht="13.8" outlineLevel="0" r="2664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collapsed="false" customFormat="false" customHeight="true" hidden="false" ht="13.8" outlineLevel="0" r="2665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collapsed="false" customFormat="false" customHeight="true" hidden="false" ht="13.8" outlineLevel="0" r="2666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collapsed="false" customFormat="false" customHeight="true" hidden="false" ht="13.8" outlineLevel="0" r="2667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collapsed="false" customFormat="false" customHeight="true" hidden="false" ht="13.8" outlineLevel="0" r="2668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collapsed="false" customFormat="false" customHeight="true" hidden="false" ht="13.8" outlineLevel="0" r="2669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collapsed="false" customFormat="false" customHeight="true" hidden="false" ht="13.8" outlineLevel="0" r="2670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collapsed="false" customFormat="false" customHeight="true" hidden="false" ht="13.8" outlineLevel="0" r="2671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collapsed="false" customFormat="false" customHeight="true" hidden="false" ht="13.8" outlineLevel="0" r="2672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collapsed="false" customFormat="false" customHeight="true" hidden="false" ht="13.8" outlineLevel="0" r="2673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collapsed="false" customFormat="false" customHeight="true" hidden="false" ht="13.8" outlineLevel="0" r="2674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collapsed="false" customFormat="false" customHeight="true" hidden="false" ht="13.8" outlineLevel="0" r="2675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collapsed="false" customFormat="false" customHeight="true" hidden="false" ht="13.8" outlineLevel="0" r="2676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collapsed="false" customFormat="false" customHeight="true" hidden="false" ht="13.8" outlineLevel="0" r="2677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collapsed="false" customFormat="false" customHeight="true" hidden="false" ht="13.8" outlineLevel="0" r="2678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collapsed="false" customFormat="false" customHeight="true" hidden="false" ht="13.8" outlineLevel="0" r="2679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collapsed="false" customFormat="false" customHeight="true" hidden="false" ht="13.8" outlineLevel="0" r="2680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collapsed="false" customFormat="false" customHeight="true" hidden="false" ht="13.8" outlineLevel="0" r="2681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collapsed="false" customFormat="false" customHeight="true" hidden="false" ht="13.8" outlineLevel="0" r="2682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collapsed="false" customFormat="false" customHeight="true" hidden="false" ht="13.8" outlineLevel="0" r="2683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collapsed="false" customFormat="false" customHeight="true" hidden="false" ht="13.8" outlineLevel="0" r="2684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collapsed="false" customFormat="false" customHeight="true" hidden="false" ht="13.8" outlineLevel="0" r="2685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collapsed="false" customFormat="false" customHeight="true" hidden="false" ht="13.8" outlineLevel="0" r="2686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collapsed="false" customFormat="false" customHeight="true" hidden="false" ht="13.8" outlineLevel="0" r="2687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collapsed="false" customFormat="false" customHeight="true" hidden="false" ht="13.8" outlineLevel="0" r="2688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collapsed="false" customFormat="false" customHeight="true" hidden="false" ht="13.8" outlineLevel="0" r="2689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collapsed="false" customFormat="false" customHeight="true" hidden="false" ht="13.8" outlineLevel="0" r="2690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collapsed="false" customFormat="false" customHeight="true" hidden="false" ht="13.8" outlineLevel="0" r="2691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collapsed="false" customFormat="false" customHeight="true" hidden="false" ht="13.8" outlineLevel="0" r="2692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collapsed="false" customFormat="false" customHeight="true" hidden="false" ht="13.8" outlineLevel="0" r="2693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collapsed="false" customFormat="false" customHeight="true" hidden="false" ht="13.8" outlineLevel="0" r="2694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collapsed="false" customFormat="false" customHeight="true" hidden="false" ht="13.8" outlineLevel="0" r="2695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collapsed="false" customFormat="false" customHeight="true" hidden="false" ht="13.8" outlineLevel="0" r="2696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collapsed="false" customFormat="false" customHeight="true" hidden="false" ht="13.8" outlineLevel="0" r="2697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collapsed="false" customFormat="false" customHeight="true" hidden="false" ht="13.8" outlineLevel="0" r="2698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collapsed="false" customFormat="false" customHeight="true" hidden="false" ht="13.8" outlineLevel="0" r="2699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collapsed="false" customFormat="false" customHeight="true" hidden="false" ht="13.8" outlineLevel="0" r="2700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collapsed="false" customFormat="false" customHeight="true" hidden="false" ht="13.8" outlineLevel="0" r="2701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collapsed="false" customFormat="false" customHeight="true" hidden="false" ht="13.8" outlineLevel="0" r="2702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collapsed="false" customFormat="false" customHeight="true" hidden="false" ht="13.8" outlineLevel="0" r="2703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collapsed="false" customFormat="false" customHeight="true" hidden="false" ht="13.8" outlineLevel="0" r="2704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collapsed="false" customFormat="false" customHeight="true" hidden="false" ht="13.8" outlineLevel="0" r="2705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collapsed="false" customFormat="false" customHeight="true" hidden="false" ht="13.8" outlineLevel="0" r="2706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collapsed="false" customFormat="false" customHeight="true" hidden="false" ht="13.8" outlineLevel="0" r="2707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collapsed="false" customFormat="false" customHeight="true" hidden="false" ht="13.8" outlineLevel="0" r="2708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collapsed="false" customFormat="false" customHeight="true" hidden="false" ht="13.8" outlineLevel="0" r="2709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collapsed="false" customFormat="false" customHeight="true" hidden="false" ht="13.8" outlineLevel="0" r="2710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collapsed="false" customFormat="false" customHeight="true" hidden="false" ht="13.8" outlineLevel="0" r="2711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collapsed="false" customFormat="false" customHeight="true" hidden="false" ht="13.8" outlineLevel="0" r="2712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collapsed="false" customFormat="false" customHeight="true" hidden="false" ht="13.8" outlineLevel="0" r="2713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collapsed="false" customFormat="false" customHeight="true" hidden="false" ht="13.8" outlineLevel="0" r="2714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collapsed="false" customFormat="false" customHeight="true" hidden="false" ht="13.8" outlineLevel="0" r="2715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collapsed="false" customFormat="false" customHeight="true" hidden="false" ht="13.8" outlineLevel="0" r="2716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collapsed="false" customFormat="false" customHeight="true" hidden="false" ht="13.8" outlineLevel="0" r="2717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collapsed="false" customFormat="false" customHeight="true" hidden="false" ht="13.8" outlineLevel="0" r="2718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collapsed="false" customFormat="false" customHeight="true" hidden="false" ht="13.8" outlineLevel="0" r="2719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collapsed="false" customFormat="false" customHeight="true" hidden="false" ht="13.8" outlineLevel="0" r="2720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collapsed="false" customFormat="false" customHeight="true" hidden="false" ht="13.8" outlineLevel="0" r="2721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collapsed="false" customFormat="false" customHeight="true" hidden="false" ht="13.8" outlineLevel="0" r="2722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collapsed="false" customFormat="false" customHeight="true" hidden="false" ht="13.8" outlineLevel="0" r="2723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collapsed="false" customFormat="false" customHeight="true" hidden="false" ht="13.8" outlineLevel="0" r="2724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collapsed="false" customFormat="false" customHeight="true" hidden="false" ht="13.8" outlineLevel="0" r="2725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collapsed="false" customFormat="false" customHeight="true" hidden="false" ht="13.8" outlineLevel="0" r="2726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collapsed="false" customFormat="false" customHeight="true" hidden="false" ht="13.8" outlineLevel="0" r="2727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collapsed="false" customFormat="false" customHeight="true" hidden="false" ht="13.8" outlineLevel="0" r="2728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collapsed="false" customFormat="false" customHeight="true" hidden="false" ht="13.8" outlineLevel="0" r="2729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collapsed="false" customFormat="false" customHeight="true" hidden="false" ht="13.8" outlineLevel="0" r="2730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collapsed="false" customFormat="false" customHeight="true" hidden="false" ht="13.8" outlineLevel="0" r="2731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collapsed="false" customFormat="false" customHeight="true" hidden="false" ht="13.8" outlineLevel="0" r="2732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collapsed="false" customFormat="false" customHeight="true" hidden="false" ht="13.8" outlineLevel="0" r="2733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collapsed="false" customFormat="false" customHeight="true" hidden="false" ht="13.8" outlineLevel="0" r="2734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collapsed="false" customFormat="false" customHeight="true" hidden="false" ht="13.8" outlineLevel="0" r="2735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collapsed="false" customFormat="false" customHeight="true" hidden="false" ht="13.8" outlineLevel="0" r="2736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collapsed="false" customFormat="false" customHeight="true" hidden="false" ht="13.8" outlineLevel="0" r="2737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collapsed="false" customFormat="false" customHeight="true" hidden="false" ht="13.8" outlineLevel="0" r="2738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collapsed="false" customFormat="false" customHeight="true" hidden="false" ht="13.8" outlineLevel="0" r="2739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collapsed="false" customFormat="false" customHeight="true" hidden="false" ht="13.8" outlineLevel="0" r="2740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collapsed="false" customFormat="false" customHeight="true" hidden="false" ht="13.8" outlineLevel="0" r="2741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collapsed="false" customFormat="false" customHeight="true" hidden="false" ht="13.8" outlineLevel="0" r="2742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collapsed="false" customFormat="false" customHeight="true" hidden="false" ht="13.8" outlineLevel="0" r="2743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collapsed="false" customFormat="false" customHeight="true" hidden="false" ht="13.8" outlineLevel="0" r="2744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collapsed="false" customFormat="false" customHeight="true" hidden="false" ht="13.8" outlineLevel="0" r="2745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collapsed="false" customFormat="false" customHeight="true" hidden="false" ht="13.8" outlineLevel="0" r="2746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collapsed="false" customFormat="false" customHeight="true" hidden="false" ht="13.8" outlineLevel="0" r="2747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collapsed="false" customFormat="false" customHeight="true" hidden="false" ht="13.8" outlineLevel="0" r="2748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collapsed="false" customFormat="false" customHeight="true" hidden="false" ht="13.8" outlineLevel="0" r="2749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collapsed="false" customFormat="false" customHeight="true" hidden="false" ht="13.8" outlineLevel="0" r="2750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collapsed="false" customFormat="false" customHeight="true" hidden="false" ht="13.8" outlineLevel="0" r="2751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collapsed="false" customFormat="false" customHeight="true" hidden="false" ht="13.8" outlineLevel="0" r="2752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collapsed="false" customFormat="false" customHeight="true" hidden="false" ht="13.8" outlineLevel="0" r="2753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collapsed="false" customFormat="false" customHeight="true" hidden="false" ht="13.8" outlineLevel="0" r="2754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collapsed="false" customFormat="false" customHeight="true" hidden="false" ht="13.8" outlineLevel="0" r="2755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collapsed="false" customFormat="false" customHeight="true" hidden="false" ht="13.8" outlineLevel="0" r="2756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collapsed="false" customFormat="false" customHeight="true" hidden="false" ht="13.8" outlineLevel="0" r="2757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collapsed="false" customFormat="false" customHeight="true" hidden="false" ht="13.8" outlineLevel="0" r="2758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collapsed="false" customFormat="false" customHeight="true" hidden="false" ht="13.8" outlineLevel="0" r="2759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collapsed="false" customFormat="false" customHeight="true" hidden="false" ht="13.8" outlineLevel="0" r="2760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collapsed="false" customFormat="false" customHeight="true" hidden="false" ht="13.8" outlineLevel="0" r="2761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collapsed="false" customFormat="false" customHeight="true" hidden="false" ht="13.8" outlineLevel="0" r="2762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collapsed="false" customFormat="false" customHeight="true" hidden="false" ht="13.8" outlineLevel="0" r="2763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collapsed="false" customFormat="false" customHeight="true" hidden="false" ht="13.8" outlineLevel="0" r="2764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collapsed="false" customFormat="false" customHeight="true" hidden="false" ht="13.8" outlineLevel="0" r="2765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collapsed="false" customFormat="false" customHeight="true" hidden="false" ht="13.8" outlineLevel="0" r="2766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collapsed="false" customFormat="false" customHeight="true" hidden="false" ht="13.8" outlineLevel="0" r="2767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collapsed="false" customFormat="false" customHeight="true" hidden="false" ht="13.8" outlineLevel="0" r="2768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collapsed="false" customFormat="false" customHeight="true" hidden="false" ht="13.8" outlineLevel="0" r="2769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collapsed="false" customFormat="false" customHeight="true" hidden="false" ht="13.8" outlineLevel="0" r="2770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collapsed="false" customFormat="false" customHeight="true" hidden="false" ht="13.8" outlineLevel="0" r="2771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collapsed="false" customFormat="false" customHeight="true" hidden="false" ht="13.8" outlineLevel="0" r="2772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collapsed="false" customFormat="false" customHeight="true" hidden="false" ht="13.8" outlineLevel="0" r="2773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collapsed="false" customFormat="false" customHeight="true" hidden="false" ht="13.8" outlineLevel="0" r="2774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collapsed="false" customFormat="false" customHeight="true" hidden="false" ht="13.8" outlineLevel="0" r="2775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collapsed="false" customFormat="false" customHeight="true" hidden="false" ht="13.8" outlineLevel="0" r="2776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collapsed="false" customFormat="false" customHeight="true" hidden="false" ht="13.8" outlineLevel="0" r="2777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collapsed="false" customFormat="false" customHeight="true" hidden="false" ht="13.8" outlineLevel="0" r="2778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collapsed="false" customFormat="false" customHeight="true" hidden="false" ht="13.8" outlineLevel="0" r="2779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collapsed="false" customFormat="false" customHeight="true" hidden="false" ht="13.8" outlineLevel="0" r="2780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collapsed="false" customFormat="false" customHeight="true" hidden="false" ht="13.8" outlineLevel="0" r="2781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collapsed="false" customFormat="false" customHeight="true" hidden="false" ht="13.8" outlineLevel="0" r="2782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collapsed="false" customFormat="false" customHeight="true" hidden="false" ht="13.8" outlineLevel="0" r="2783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collapsed="false" customFormat="false" customHeight="true" hidden="false" ht="13.8" outlineLevel="0" r="2784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collapsed="false" customFormat="false" customHeight="true" hidden="false" ht="13.8" outlineLevel="0" r="2785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collapsed="false" customFormat="false" customHeight="true" hidden="false" ht="13.8" outlineLevel="0" r="2786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collapsed="false" customFormat="false" customHeight="true" hidden="false" ht="13.8" outlineLevel="0" r="2787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collapsed="false" customFormat="false" customHeight="true" hidden="false" ht="13.8" outlineLevel="0" r="2788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collapsed="false" customFormat="false" customHeight="true" hidden="false" ht="13.8" outlineLevel="0" r="2789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collapsed="false" customFormat="false" customHeight="true" hidden="false" ht="13.8" outlineLevel="0" r="2790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collapsed="false" customFormat="false" customHeight="true" hidden="false" ht="13.8" outlineLevel="0" r="2791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collapsed="false" customFormat="false" customHeight="true" hidden="false" ht="13.8" outlineLevel="0" r="2792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collapsed="false" customFormat="false" customHeight="true" hidden="false" ht="13.8" outlineLevel="0" r="2793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collapsed="false" customFormat="false" customHeight="true" hidden="false" ht="13.8" outlineLevel="0" r="2794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collapsed="false" customFormat="false" customHeight="true" hidden="false" ht="13.8" outlineLevel="0" r="2795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collapsed="false" customFormat="false" customHeight="true" hidden="false" ht="13.8" outlineLevel="0" r="2796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collapsed="false" customFormat="false" customHeight="true" hidden="false" ht="13.8" outlineLevel="0" r="2797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collapsed="false" customFormat="false" customHeight="true" hidden="false" ht="13.8" outlineLevel="0" r="2798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collapsed="false" customFormat="false" customHeight="true" hidden="false" ht="13.8" outlineLevel="0" r="2799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collapsed="false" customFormat="false" customHeight="true" hidden="false" ht="13.8" outlineLevel="0" r="2800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collapsed="false" customFormat="false" customHeight="true" hidden="false" ht="13.8" outlineLevel="0" r="2801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collapsed="false" customFormat="false" customHeight="true" hidden="false" ht="13.8" outlineLevel="0" r="2802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collapsed="false" customFormat="false" customHeight="true" hidden="false" ht="13.8" outlineLevel="0" r="2803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collapsed="false" customFormat="false" customHeight="true" hidden="false" ht="13.8" outlineLevel="0" r="2804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collapsed="false" customFormat="false" customHeight="true" hidden="false" ht="13.8" outlineLevel="0" r="2805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collapsed="false" customFormat="false" customHeight="true" hidden="false" ht="13.8" outlineLevel="0" r="2806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collapsed="false" customFormat="false" customHeight="true" hidden="false" ht="13.8" outlineLevel="0" r="2807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collapsed="false" customFormat="false" customHeight="true" hidden="false" ht="13.8" outlineLevel="0" r="2808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collapsed="false" customFormat="false" customHeight="true" hidden="false" ht="13.8" outlineLevel="0" r="2809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collapsed="false" customFormat="false" customHeight="true" hidden="false" ht="13.8" outlineLevel="0" r="2810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collapsed="false" customFormat="false" customHeight="true" hidden="false" ht="13.8" outlineLevel="0" r="2811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collapsed="false" customFormat="false" customHeight="true" hidden="false" ht="13.8" outlineLevel="0" r="2812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collapsed="false" customFormat="false" customHeight="true" hidden="false" ht="13.8" outlineLevel="0" r="2813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collapsed="false" customFormat="false" customHeight="true" hidden="false" ht="13.8" outlineLevel="0" r="2814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collapsed="false" customFormat="false" customHeight="true" hidden="false" ht="13.8" outlineLevel="0" r="2815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collapsed="false" customFormat="false" customHeight="true" hidden="false" ht="13.8" outlineLevel="0" r="2816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collapsed="false" customFormat="false" customHeight="true" hidden="false" ht="13.8" outlineLevel="0" r="2817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collapsed="false" customFormat="false" customHeight="true" hidden="false" ht="13.8" outlineLevel="0" r="2818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collapsed="false" customFormat="false" customHeight="true" hidden="false" ht="13.8" outlineLevel="0" r="2819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collapsed="false" customFormat="false" customHeight="true" hidden="false" ht="13.8" outlineLevel="0" r="2820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collapsed="false" customFormat="false" customHeight="true" hidden="false" ht="13.8" outlineLevel="0" r="2821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collapsed="false" customFormat="false" customHeight="true" hidden="false" ht="13.8" outlineLevel="0" r="2822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collapsed="false" customFormat="false" customHeight="true" hidden="false" ht="13.8" outlineLevel="0" r="2823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collapsed="false" customFormat="false" customHeight="true" hidden="false" ht="13.8" outlineLevel="0" r="2824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collapsed="false" customFormat="false" customHeight="true" hidden="false" ht="13.8" outlineLevel="0" r="2825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collapsed="false" customFormat="false" customHeight="true" hidden="false" ht="13.8" outlineLevel="0" r="2826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collapsed="false" customFormat="false" customHeight="true" hidden="false" ht="13.8" outlineLevel="0" r="2827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collapsed="false" customFormat="false" customHeight="true" hidden="false" ht="13.8" outlineLevel="0" r="2828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collapsed="false" customFormat="false" customHeight="true" hidden="false" ht="13.8" outlineLevel="0" r="2829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collapsed="false" customFormat="false" customHeight="true" hidden="false" ht="13.8" outlineLevel="0" r="2830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collapsed="false" customFormat="false" customHeight="true" hidden="false" ht="13.8" outlineLevel="0" r="2831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collapsed="false" customFormat="false" customHeight="true" hidden="false" ht="13.8" outlineLevel="0" r="2832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collapsed="false" customFormat="false" customHeight="true" hidden="false" ht="13.8" outlineLevel="0" r="2833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collapsed="false" customFormat="false" customHeight="true" hidden="false" ht="13.8" outlineLevel="0" r="2834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collapsed="false" customFormat="false" customHeight="true" hidden="false" ht="13.8" outlineLevel="0" r="2835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collapsed="false" customFormat="false" customHeight="true" hidden="false" ht="13.8" outlineLevel="0" r="2836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collapsed="false" customFormat="false" customHeight="true" hidden="false" ht="13.8" outlineLevel="0" r="2837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collapsed="false" customFormat="false" customHeight="true" hidden="false" ht="13.8" outlineLevel="0" r="2838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collapsed="false" customFormat="false" customHeight="true" hidden="false" ht="13.8" outlineLevel="0" r="2839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collapsed="false" customFormat="false" customHeight="true" hidden="false" ht="13.8" outlineLevel="0" r="2840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collapsed="false" customFormat="false" customHeight="true" hidden="false" ht="13.8" outlineLevel="0" r="2841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collapsed="false" customFormat="false" customHeight="true" hidden="false" ht="13.8" outlineLevel="0" r="2842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collapsed="false" customFormat="false" customHeight="true" hidden="false" ht="13.8" outlineLevel="0" r="2843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collapsed="false" customFormat="false" customHeight="true" hidden="false" ht="13.8" outlineLevel="0" r="2844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collapsed="false" customFormat="false" customHeight="true" hidden="false" ht="13.8" outlineLevel="0" r="2845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collapsed="false" customFormat="false" customHeight="true" hidden="false" ht="13.8" outlineLevel="0" r="2846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collapsed="false" customFormat="false" customHeight="true" hidden="false" ht="13.8" outlineLevel="0" r="2847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collapsed="false" customFormat="false" customHeight="true" hidden="false" ht="13.8" outlineLevel="0" r="2848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collapsed="false" customFormat="false" customHeight="true" hidden="false" ht="13.8" outlineLevel="0" r="2849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collapsed="false" customFormat="false" customHeight="true" hidden="false" ht="13.8" outlineLevel="0" r="2850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collapsed="false" customFormat="false" customHeight="true" hidden="false" ht="13.8" outlineLevel="0" r="2851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collapsed="false" customFormat="false" customHeight="true" hidden="false" ht="13.8" outlineLevel="0" r="2852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collapsed="false" customFormat="false" customHeight="true" hidden="false" ht="13.8" outlineLevel="0" r="2853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collapsed="false" customFormat="false" customHeight="true" hidden="false" ht="13.8" outlineLevel="0" r="2854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collapsed="false" customFormat="false" customHeight="true" hidden="false" ht="13.8" outlineLevel="0" r="2855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collapsed="false" customFormat="false" customHeight="true" hidden="false" ht="13.8" outlineLevel="0" r="2856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collapsed="false" customFormat="false" customHeight="true" hidden="false" ht="13.8" outlineLevel="0" r="2857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collapsed="false" customFormat="false" customHeight="true" hidden="false" ht="13.8" outlineLevel="0" r="2858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collapsed="false" customFormat="false" customHeight="true" hidden="false" ht="13.8" outlineLevel="0" r="2859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collapsed="false" customFormat="false" customHeight="true" hidden="false" ht="13.8" outlineLevel="0" r="2860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collapsed="false" customFormat="false" customHeight="true" hidden="false" ht="13.8" outlineLevel="0" r="2861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collapsed="false" customFormat="false" customHeight="true" hidden="false" ht="13.8" outlineLevel="0" r="2862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collapsed="false" customFormat="false" customHeight="true" hidden="false" ht="13.8" outlineLevel="0" r="2863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collapsed="false" customFormat="false" customHeight="true" hidden="false" ht="13.8" outlineLevel="0" r="2864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collapsed="false" customFormat="false" customHeight="true" hidden="false" ht="13.8" outlineLevel="0" r="2865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collapsed="false" customFormat="false" customHeight="true" hidden="false" ht="13.8" outlineLevel="0" r="2866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collapsed="false" customFormat="false" customHeight="true" hidden="false" ht="13.8" outlineLevel="0" r="2867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collapsed="false" customFormat="false" customHeight="true" hidden="false" ht="13.8" outlineLevel="0" r="2868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collapsed="false" customFormat="false" customHeight="true" hidden="false" ht="13.8" outlineLevel="0" r="2869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collapsed="false" customFormat="false" customHeight="true" hidden="false" ht="13.8" outlineLevel="0" r="2870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collapsed="false" customFormat="false" customHeight="true" hidden="false" ht="13.8" outlineLevel="0" r="2871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collapsed="false" customFormat="false" customHeight="true" hidden="false" ht="13.8" outlineLevel="0" r="2872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collapsed="false" customFormat="false" customHeight="true" hidden="false" ht="13.8" outlineLevel="0" r="2873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collapsed="false" customFormat="false" customHeight="true" hidden="false" ht="13.8" outlineLevel="0" r="2874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collapsed="false" customFormat="false" customHeight="true" hidden="false" ht="13.8" outlineLevel="0" r="2875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collapsed="false" customFormat="false" customHeight="true" hidden="false" ht="13.8" outlineLevel="0" r="2876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collapsed="false" customFormat="false" customHeight="true" hidden="false" ht="13.8" outlineLevel="0" r="2877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collapsed="false" customFormat="false" customHeight="true" hidden="false" ht="13.8" outlineLevel="0" r="2878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collapsed="false" customFormat="false" customHeight="true" hidden="false" ht="13.8" outlineLevel="0" r="2879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collapsed="false" customFormat="false" customHeight="true" hidden="false" ht="13.8" outlineLevel="0" r="2880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collapsed="false" customFormat="false" customHeight="true" hidden="false" ht="13.8" outlineLevel="0" r="2881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collapsed="false" customFormat="false" customHeight="true" hidden="false" ht="13.8" outlineLevel="0" r="2882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collapsed="false" customFormat="false" customHeight="true" hidden="false" ht="13.8" outlineLevel="0" r="2883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collapsed="false" customFormat="false" customHeight="true" hidden="false" ht="13.8" outlineLevel="0" r="2884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collapsed="false" customFormat="false" customHeight="true" hidden="false" ht="13.8" outlineLevel="0" r="2885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collapsed="false" customFormat="false" customHeight="true" hidden="false" ht="13.8" outlineLevel="0" r="2886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collapsed="false" customFormat="false" customHeight="true" hidden="false" ht="13.8" outlineLevel="0" r="2887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collapsed="false" customFormat="false" customHeight="true" hidden="false" ht="13.8" outlineLevel="0" r="2888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collapsed="false" customFormat="false" customHeight="true" hidden="false" ht="13.8" outlineLevel="0" r="2889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collapsed="false" customFormat="false" customHeight="true" hidden="false" ht="13.8" outlineLevel="0" r="2890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collapsed="false" customFormat="false" customHeight="true" hidden="false" ht="13.8" outlineLevel="0" r="2891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collapsed="false" customFormat="false" customHeight="true" hidden="false" ht="13.8" outlineLevel="0" r="2892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collapsed="false" customFormat="false" customHeight="true" hidden="false" ht="13.8" outlineLevel="0" r="2893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collapsed="false" customFormat="false" customHeight="true" hidden="false" ht="13.8" outlineLevel="0" r="2894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collapsed="false" customFormat="false" customHeight="true" hidden="false" ht="13.8" outlineLevel="0" r="2895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collapsed="false" customFormat="false" customHeight="true" hidden="false" ht="13.8" outlineLevel="0" r="2896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collapsed="false" customFormat="false" customHeight="true" hidden="false" ht="13.8" outlineLevel="0" r="2897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collapsed="false" customFormat="false" customHeight="true" hidden="false" ht="13.8" outlineLevel="0" r="2898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collapsed="false" customFormat="false" customHeight="true" hidden="false" ht="13.8" outlineLevel="0" r="2899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collapsed="false" customFormat="false" customHeight="true" hidden="false" ht="13.8" outlineLevel="0" r="2900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collapsed="false" customFormat="false" customHeight="true" hidden="false" ht="13.8" outlineLevel="0" r="2901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collapsed="false" customFormat="false" customHeight="true" hidden="false" ht="13.8" outlineLevel="0" r="2902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collapsed="false" customFormat="false" customHeight="true" hidden="false" ht="13.8" outlineLevel="0" r="2903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collapsed="false" customFormat="false" customHeight="true" hidden="false" ht="13.8" outlineLevel="0" r="2904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collapsed="false" customFormat="false" customHeight="true" hidden="false" ht="13.8" outlineLevel="0" r="2905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collapsed="false" customFormat="false" customHeight="true" hidden="false" ht="13.8" outlineLevel="0" r="2906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collapsed="false" customFormat="false" customHeight="true" hidden="false" ht="13.8" outlineLevel="0" r="2907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collapsed="false" customFormat="false" customHeight="true" hidden="false" ht="13.8" outlineLevel="0" r="2908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collapsed="false" customFormat="false" customHeight="true" hidden="false" ht="13.8" outlineLevel="0" r="2909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collapsed="false" customFormat="false" customHeight="true" hidden="false" ht="13.8" outlineLevel="0" r="2910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collapsed="false" customFormat="false" customHeight="true" hidden="false" ht="13.8" outlineLevel="0" r="2911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collapsed="false" customFormat="false" customHeight="true" hidden="false" ht="13.8" outlineLevel="0" r="2912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collapsed="false" customFormat="false" customHeight="true" hidden="false" ht="13.8" outlineLevel="0" r="2913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collapsed="false" customFormat="false" customHeight="true" hidden="false" ht="13.8" outlineLevel="0" r="2914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collapsed="false" customFormat="false" customHeight="true" hidden="false" ht="13.8" outlineLevel="0" r="2915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collapsed="false" customFormat="false" customHeight="true" hidden="false" ht="13.8" outlineLevel="0" r="2916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collapsed="false" customFormat="false" customHeight="true" hidden="false" ht="13.8" outlineLevel="0" r="2917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collapsed="false" customFormat="false" customHeight="true" hidden="false" ht="13.8" outlineLevel="0" r="2918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collapsed="false" customFormat="false" customHeight="true" hidden="false" ht="13.8" outlineLevel="0" r="2919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collapsed="false" customFormat="false" customHeight="true" hidden="false" ht="13.8" outlineLevel="0" r="2920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collapsed="false" customFormat="false" customHeight="true" hidden="false" ht="13.8" outlineLevel="0" r="2921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collapsed="false" customFormat="false" customHeight="true" hidden="false" ht="13.8" outlineLevel="0" r="2922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collapsed="false" customFormat="false" customHeight="true" hidden="false" ht="13.8" outlineLevel="0" r="2923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collapsed="false" customFormat="false" customHeight="true" hidden="false" ht="13.8" outlineLevel="0" r="2924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collapsed="false" customFormat="false" customHeight="true" hidden="false" ht="13.8" outlineLevel="0" r="2925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collapsed="false" customFormat="false" customHeight="true" hidden="false" ht="13.8" outlineLevel="0" r="2926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collapsed="false" customFormat="false" customHeight="true" hidden="false" ht="13.8" outlineLevel="0" r="2927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collapsed="false" customFormat="false" customHeight="true" hidden="false" ht="13.8" outlineLevel="0" r="2928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collapsed="false" customFormat="false" customHeight="true" hidden="false" ht="13.8" outlineLevel="0" r="2929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collapsed="false" customFormat="false" customHeight="true" hidden="false" ht="13.8" outlineLevel="0" r="2930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collapsed="false" customFormat="false" customHeight="true" hidden="false" ht="13.8" outlineLevel="0" r="2931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collapsed="false" customFormat="false" customHeight="true" hidden="false" ht="13.8" outlineLevel="0" r="2932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collapsed="false" customFormat="false" customHeight="true" hidden="false" ht="13.8" outlineLevel="0" r="2933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collapsed="false" customFormat="false" customHeight="true" hidden="false" ht="13.8" outlineLevel="0" r="2934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collapsed="false" customFormat="false" customHeight="true" hidden="false" ht="13.8" outlineLevel="0" r="2935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collapsed="false" customFormat="false" customHeight="true" hidden="false" ht="13.8" outlineLevel="0" r="2936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collapsed="false" customFormat="false" customHeight="true" hidden="false" ht="13.8" outlineLevel="0" r="2937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collapsed="false" customFormat="false" customHeight="true" hidden="false" ht="13.8" outlineLevel="0" r="2938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collapsed="false" customFormat="false" customHeight="true" hidden="false" ht="13.8" outlineLevel="0" r="2939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collapsed="false" customFormat="false" customHeight="true" hidden="false" ht="13.8" outlineLevel="0" r="2940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collapsed="false" customFormat="false" customHeight="true" hidden="false" ht="13.8" outlineLevel="0" r="2941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collapsed="false" customFormat="false" customHeight="true" hidden="false" ht="13.8" outlineLevel="0" r="2942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collapsed="false" customFormat="false" customHeight="true" hidden="false" ht="13.8" outlineLevel="0" r="2943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collapsed="false" customFormat="false" customHeight="true" hidden="false" ht="13.8" outlineLevel="0" r="2944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collapsed="false" customFormat="false" customHeight="true" hidden="false" ht="13.8" outlineLevel="0" r="2945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collapsed="false" customFormat="false" customHeight="true" hidden="false" ht="13.8" outlineLevel="0" r="2946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collapsed="false" customFormat="false" customHeight="true" hidden="false" ht="13.8" outlineLevel="0" r="2947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collapsed="false" customFormat="false" customHeight="true" hidden="false" ht="13.8" outlineLevel="0" r="2948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collapsed="false" customFormat="false" customHeight="true" hidden="false" ht="13.8" outlineLevel="0" r="2949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collapsed="false" customFormat="false" customHeight="true" hidden="false" ht="13.8" outlineLevel="0" r="2950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collapsed="false" customFormat="false" customHeight="true" hidden="false" ht="13.8" outlineLevel="0" r="2951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collapsed="false" customFormat="false" customHeight="true" hidden="false" ht="13.8" outlineLevel="0" r="2952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collapsed="false" customFormat="false" customHeight="true" hidden="false" ht="13.8" outlineLevel="0" r="2953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collapsed="false" customFormat="false" customHeight="true" hidden="false" ht="13.8" outlineLevel="0" r="2954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collapsed="false" customFormat="false" customHeight="true" hidden="false" ht="13.8" outlineLevel="0" r="2955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collapsed="false" customFormat="false" customHeight="true" hidden="false" ht="13.8" outlineLevel="0" r="2956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collapsed="false" customFormat="false" customHeight="true" hidden="false" ht="13.8" outlineLevel="0" r="2957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collapsed="false" customFormat="false" customHeight="true" hidden="false" ht="13.8" outlineLevel="0" r="2958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collapsed="false" customFormat="false" customHeight="true" hidden="false" ht="13.8" outlineLevel="0" r="2959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collapsed="false" customFormat="false" customHeight="true" hidden="false" ht="13.8" outlineLevel="0" r="2960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collapsed="false" customFormat="false" customHeight="true" hidden="false" ht="13.8" outlineLevel="0" r="2961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collapsed="false" customFormat="false" customHeight="true" hidden="false" ht="13.8" outlineLevel="0" r="2962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collapsed="false" customFormat="false" customHeight="true" hidden="false" ht="13.8" outlineLevel="0" r="2963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collapsed="false" customFormat="false" customHeight="true" hidden="false" ht="13.8" outlineLevel="0" r="2964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collapsed="false" customFormat="false" customHeight="true" hidden="false" ht="13.8" outlineLevel="0" r="2965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collapsed="false" customFormat="false" customHeight="true" hidden="false" ht="13.8" outlineLevel="0" r="2966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collapsed="false" customFormat="false" customHeight="true" hidden="false" ht="13.8" outlineLevel="0" r="2967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collapsed="false" customFormat="false" customHeight="true" hidden="false" ht="13.8" outlineLevel="0" r="2968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collapsed="false" customFormat="false" customHeight="true" hidden="false" ht="13.8" outlineLevel="0" r="2969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collapsed="false" customFormat="false" customHeight="true" hidden="false" ht="13.8" outlineLevel="0" r="2970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collapsed="false" customFormat="false" customHeight="true" hidden="false" ht="13.8" outlineLevel="0" r="2971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collapsed="false" customFormat="false" customHeight="true" hidden="false" ht="13.8" outlineLevel="0" r="2972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collapsed="false" customFormat="false" customHeight="true" hidden="false" ht="13.8" outlineLevel="0" r="2973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collapsed="false" customFormat="false" customHeight="true" hidden="false" ht="13.8" outlineLevel="0" r="2974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collapsed="false" customFormat="false" customHeight="true" hidden="false" ht="13.8" outlineLevel="0" r="2975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collapsed="false" customFormat="false" customHeight="true" hidden="false" ht="13.8" outlineLevel="0" r="2976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collapsed="false" customFormat="false" customHeight="true" hidden="false" ht="13.8" outlineLevel="0" r="2977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collapsed="false" customFormat="false" customHeight="true" hidden="false" ht="13.8" outlineLevel="0" r="2978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collapsed="false" customFormat="false" customHeight="true" hidden="false" ht="13.8" outlineLevel="0" r="2979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collapsed="false" customFormat="false" customHeight="true" hidden="false" ht="13.8" outlineLevel="0" r="2980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collapsed="false" customFormat="false" customHeight="true" hidden="false" ht="13.8" outlineLevel="0" r="2981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collapsed="false" customFormat="false" customHeight="true" hidden="false" ht="13.8" outlineLevel="0" r="2982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collapsed="false" customFormat="false" customHeight="true" hidden="false" ht="13.8" outlineLevel="0" r="2983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collapsed="false" customFormat="false" customHeight="true" hidden="false" ht="13.8" outlineLevel="0" r="2984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collapsed="false" customFormat="false" customHeight="true" hidden="false" ht="13.8" outlineLevel="0" r="2985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collapsed="false" customFormat="false" customHeight="true" hidden="false" ht="13.8" outlineLevel="0" r="2986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collapsed="false" customFormat="false" customHeight="true" hidden="false" ht="13.8" outlineLevel="0" r="2987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collapsed="false" customFormat="false" customHeight="true" hidden="false" ht="13.8" outlineLevel="0" r="2988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collapsed="false" customFormat="false" customHeight="true" hidden="false" ht="13.8" outlineLevel="0" r="2989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collapsed="false" customFormat="false" customHeight="true" hidden="false" ht="13.8" outlineLevel="0" r="2990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collapsed="false" customFormat="false" customHeight="true" hidden="false" ht="13.8" outlineLevel="0" r="2991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collapsed="false" customFormat="false" customHeight="true" hidden="false" ht="13.8" outlineLevel="0" r="2992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collapsed="false" customFormat="false" customHeight="true" hidden="false" ht="13.8" outlineLevel="0" r="2993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collapsed="false" customFormat="false" customHeight="true" hidden="false" ht="13.8" outlineLevel="0" r="2994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collapsed="false" customFormat="false" customHeight="true" hidden="false" ht="13.8" outlineLevel="0" r="2995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collapsed="false" customFormat="false" customHeight="true" hidden="false" ht="13.8" outlineLevel="0" r="2996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collapsed="false" customFormat="false" customHeight="true" hidden="false" ht="13.8" outlineLevel="0" r="2997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collapsed="false" customFormat="false" customHeight="true" hidden="false" ht="13.8" outlineLevel="0" r="2998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collapsed="false" customFormat="false" customHeight="true" hidden="false" ht="13.8" outlineLevel="0" r="2999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collapsed="false" customFormat="false" customHeight="true" hidden="false" ht="13.8" outlineLevel="0" r="3000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collapsed="false" customFormat="false" customHeight="true" hidden="false" ht="13.8" outlineLevel="0" r="3001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collapsed="false" customFormat="false" customHeight="true" hidden="false" ht="13.8" outlineLevel="0" r="3002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collapsed="false" customFormat="false" customHeight="true" hidden="false" ht="13.8" outlineLevel="0" r="3003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collapsed="false" customFormat="false" customHeight="true" hidden="false" ht="13.8" outlineLevel="0" r="3004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collapsed="false" customFormat="false" customHeight="true" hidden="false" ht="13.8" outlineLevel="0" r="3005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collapsed="false" customFormat="false" customHeight="true" hidden="false" ht="13.8" outlineLevel="0" r="3006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collapsed="false" customFormat="false" customHeight="true" hidden="false" ht="13.8" outlineLevel="0" r="3007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collapsed="false" customFormat="false" customHeight="true" hidden="false" ht="13.8" outlineLevel="0" r="3008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collapsed="false" customFormat="false" customHeight="true" hidden="false" ht="13.8" outlineLevel="0" r="3009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collapsed="false" customFormat="false" customHeight="true" hidden="false" ht="13.8" outlineLevel="0" r="3010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collapsed="false" customFormat="false" customHeight="true" hidden="false" ht="13.8" outlineLevel="0" r="3011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collapsed="false" customFormat="false" customHeight="true" hidden="false" ht="13.8" outlineLevel="0" r="3012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collapsed="false" customFormat="false" customHeight="true" hidden="false" ht="13.8" outlineLevel="0" r="3013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collapsed="false" customFormat="false" customHeight="true" hidden="false" ht="13.8" outlineLevel="0" r="3014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collapsed="false" customFormat="false" customHeight="true" hidden="false" ht="13.8" outlineLevel="0" r="3015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collapsed="false" customFormat="false" customHeight="true" hidden="false" ht="13.8" outlineLevel="0" r="3016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collapsed="false" customFormat="false" customHeight="true" hidden="false" ht="13.8" outlineLevel="0" r="3017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collapsed="false" customFormat="false" customHeight="true" hidden="false" ht="13.8" outlineLevel="0" r="3018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collapsed="false" customFormat="false" customHeight="true" hidden="false" ht="13.8" outlineLevel="0" r="3019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collapsed="false" customFormat="false" customHeight="true" hidden="false" ht="13.8" outlineLevel="0" r="3020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collapsed="false" customFormat="false" customHeight="true" hidden="false" ht="13.8" outlineLevel="0" r="3021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collapsed="false" customFormat="false" customHeight="true" hidden="false" ht="13.8" outlineLevel="0" r="3022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collapsed="false" customFormat="false" customHeight="true" hidden="false" ht="13.8" outlineLevel="0" r="3023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collapsed="false" customFormat="false" customHeight="true" hidden="false" ht="13.8" outlineLevel="0" r="3024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collapsed="false" customFormat="false" customHeight="true" hidden="false" ht="13.8" outlineLevel="0" r="3025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collapsed="false" customFormat="false" customHeight="true" hidden="false" ht="13.8" outlineLevel="0" r="3026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collapsed="false" customFormat="false" customHeight="true" hidden="false" ht="13.8" outlineLevel="0" r="3027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collapsed="false" customFormat="false" customHeight="true" hidden="false" ht="13.8" outlineLevel="0" r="3028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collapsed="false" customFormat="false" customHeight="true" hidden="false" ht="13.8" outlineLevel="0" r="3029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collapsed="false" customFormat="false" customHeight="true" hidden="false" ht="13.8" outlineLevel="0" r="3030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collapsed="false" customFormat="false" customHeight="true" hidden="false" ht="13.8" outlineLevel="0" r="3031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collapsed="false" customFormat="false" customHeight="true" hidden="false" ht="13.8" outlineLevel="0" r="3032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collapsed="false" customFormat="false" customHeight="true" hidden="false" ht="13.8" outlineLevel="0" r="3033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collapsed="false" customFormat="false" customHeight="true" hidden="false" ht="13.8" outlineLevel="0" r="3034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collapsed="false" customFormat="false" customHeight="true" hidden="false" ht="13.8" outlineLevel="0" r="3035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collapsed="false" customFormat="false" customHeight="true" hidden="false" ht="13.8" outlineLevel="0" r="3036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collapsed="false" customFormat="false" customHeight="true" hidden="false" ht="13.8" outlineLevel="0" r="3037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collapsed="false" customFormat="false" customHeight="true" hidden="false" ht="13.8" outlineLevel="0" r="3038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collapsed="false" customFormat="false" customHeight="true" hidden="false" ht="13.8" outlineLevel="0" r="3039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collapsed="false" customFormat="false" customHeight="true" hidden="false" ht="13.8" outlineLevel="0" r="3040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collapsed="false" customFormat="false" customHeight="true" hidden="false" ht="13.8" outlineLevel="0" r="3041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collapsed="false" customFormat="false" customHeight="true" hidden="false" ht="13.8" outlineLevel="0" r="3042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collapsed="false" customFormat="false" customHeight="true" hidden="false" ht="13.8" outlineLevel="0" r="3043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collapsed="false" customFormat="false" customHeight="true" hidden="false" ht="13.8" outlineLevel="0" r="3044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collapsed="false" customFormat="false" customHeight="true" hidden="false" ht="13.8" outlineLevel="0" r="3045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collapsed="false" customFormat="false" customHeight="true" hidden="false" ht="13.8" outlineLevel="0" r="3046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collapsed="false" customFormat="false" customHeight="true" hidden="false" ht="13.8" outlineLevel="0" r="3047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collapsed="false" customFormat="false" customHeight="true" hidden="false" ht="13.8" outlineLevel="0" r="3048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collapsed="false" customFormat="false" customHeight="true" hidden="false" ht="13.8" outlineLevel="0" r="3049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collapsed="false" customFormat="false" customHeight="true" hidden="false" ht="13.8" outlineLevel="0" r="3050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collapsed="false" customFormat="false" customHeight="true" hidden="false" ht="13.8" outlineLevel="0" r="3051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collapsed="false" customFormat="false" customHeight="true" hidden="false" ht="13.8" outlineLevel="0" r="3052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collapsed="false" customFormat="false" customHeight="true" hidden="false" ht="13.8" outlineLevel="0" r="3053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collapsed="false" customFormat="false" customHeight="true" hidden="false" ht="13.8" outlineLevel="0" r="3054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collapsed="false" customFormat="false" customHeight="true" hidden="false" ht="13.8" outlineLevel="0" r="3055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collapsed="false" customFormat="false" customHeight="true" hidden="false" ht="13.8" outlineLevel="0" r="3056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collapsed="false" customFormat="false" customHeight="true" hidden="false" ht="13.8" outlineLevel="0" r="3057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collapsed="false" customFormat="false" customHeight="true" hidden="false" ht="13.8" outlineLevel="0" r="3058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collapsed="false" customFormat="false" customHeight="true" hidden="false" ht="13.8" outlineLevel="0" r="3059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collapsed="false" customFormat="false" customHeight="true" hidden="false" ht="13.8" outlineLevel="0" r="3060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collapsed="false" customFormat="false" customHeight="true" hidden="false" ht="13.8" outlineLevel="0" r="3061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collapsed="false" customFormat="false" customHeight="true" hidden="false" ht="13.8" outlineLevel="0" r="3062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collapsed="false" customFormat="false" customHeight="true" hidden="false" ht="13.8" outlineLevel="0" r="3063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collapsed="false" customFormat="false" customHeight="true" hidden="false" ht="13.8" outlineLevel="0" r="3064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collapsed="false" customFormat="false" customHeight="true" hidden="false" ht="13.8" outlineLevel="0" r="3065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collapsed="false" customFormat="false" customHeight="true" hidden="false" ht="13.8" outlineLevel="0" r="3066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collapsed="false" customFormat="false" customHeight="true" hidden="false" ht="13.8" outlineLevel="0" r="3067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collapsed="false" customFormat="false" customHeight="true" hidden="false" ht="13.8" outlineLevel="0" r="3068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collapsed="false" customFormat="false" customHeight="true" hidden="false" ht="13.8" outlineLevel="0" r="3069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collapsed="false" customFormat="false" customHeight="true" hidden="false" ht="13.8" outlineLevel="0" r="3070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collapsed="false" customFormat="false" customHeight="true" hidden="false" ht="13.8" outlineLevel="0" r="3071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collapsed="false" customFormat="false" customHeight="true" hidden="false" ht="13.8" outlineLevel="0" r="3072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collapsed="false" customFormat="false" customHeight="true" hidden="false" ht="13.8" outlineLevel="0" r="3073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collapsed="false" customFormat="false" customHeight="true" hidden="false" ht="13.8" outlineLevel="0" r="3074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collapsed="false" customFormat="false" customHeight="true" hidden="false" ht="13.8" outlineLevel="0" r="3075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collapsed="false" customFormat="false" customHeight="true" hidden="false" ht="13.8" outlineLevel="0" r="3076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collapsed="false" customFormat="false" customHeight="true" hidden="false" ht="13.8" outlineLevel="0" r="3077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collapsed="false" customFormat="false" customHeight="true" hidden="false" ht="13.8" outlineLevel="0" r="3078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collapsed="false" customFormat="false" customHeight="true" hidden="false" ht="13.8" outlineLevel="0" r="3079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collapsed="false" customFormat="false" customHeight="true" hidden="false" ht="13.8" outlineLevel="0" r="3080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collapsed="false" customFormat="false" customHeight="true" hidden="false" ht="13.8" outlineLevel="0" r="3081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collapsed="false" customFormat="false" customHeight="true" hidden="false" ht="13.8" outlineLevel="0" r="3082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collapsed="false" customFormat="false" customHeight="true" hidden="false" ht="13.8" outlineLevel="0" r="3083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collapsed="false" customFormat="false" customHeight="true" hidden="false" ht="13.8" outlineLevel="0" r="3084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collapsed="false" customFormat="false" customHeight="true" hidden="false" ht="13.8" outlineLevel="0" r="3085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collapsed="false" customFormat="false" customHeight="true" hidden="false" ht="13.8" outlineLevel="0" r="3086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collapsed="false" customFormat="false" customHeight="true" hidden="false" ht="13.8" outlineLevel="0" r="3087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collapsed="false" customFormat="false" customHeight="true" hidden="false" ht="13.8" outlineLevel="0" r="3088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collapsed="false" customFormat="false" customHeight="true" hidden="false" ht="13.8" outlineLevel="0" r="3089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collapsed="false" customFormat="false" customHeight="true" hidden="false" ht="13.8" outlineLevel="0" r="3090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collapsed="false" customFormat="false" customHeight="true" hidden="false" ht="13.8" outlineLevel="0" r="3091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collapsed="false" customFormat="false" customHeight="true" hidden="false" ht="13.8" outlineLevel="0" r="3092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collapsed="false" customFormat="false" customHeight="true" hidden="false" ht="13.8" outlineLevel="0" r="3093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collapsed="false" customFormat="false" customHeight="true" hidden="false" ht="13.8" outlineLevel="0" r="3094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collapsed="false" customFormat="false" customHeight="true" hidden="false" ht="13.8" outlineLevel="0" r="3095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collapsed="false" customFormat="false" customHeight="true" hidden="false" ht="13.8" outlineLevel="0" r="3096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collapsed="false" customFormat="false" customHeight="true" hidden="false" ht="13.8" outlineLevel="0" r="3097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collapsed="false" customFormat="false" customHeight="true" hidden="false" ht="13.8" outlineLevel="0" r="3098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collapsed="false" customFormat="false" customHeight="true" hidden="false" ht="13.8" outlineLevel="0" r="3099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collapsed="false" customFormat="false" customHeight="true" hidden="false" ht="13.8" outlineLevel="0" r="3100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collapsed="false" customFormat="false" customHeight="true" hidden="false" ht="13.8" outlineLevel="0" r="3101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collapsed="false" customFormat="false" customHeight="true" hidden="false" ht="13.8" outlineLevel="0" r="3102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collapsed="false" customFormat="false" customHeight="true" hidden="false" ht="13.8" outlineLevel="0" r="3103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collapsed="false" customFormat="false" customHeight="true" hidden="false" ht="13.8" outlineLevel="0" r="3104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collapsed="false" customFormat="false" customHeight="true" hidden="false" ht="13.8" outlineLevel="0" r="3105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collapsed="false" customFormat="false" customHeight="true" hidden="false" ht="13.8" outlineLevel="0" r="3106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collapsed="false" customFormat="false" customHeight="true" hidden="false" ht="13.8" outlineLevel="0" r="3107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collapsed="false" customFormat="false" customHeight="true" hidden="false" ht="13.8" outlineLevel="0" r="3108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collapsed="false" customFormat="false" customHeight="true" hidden="false" ht="13.8" outlineLevel="0" r="3109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collapsed="false" customFormat="false" customHeight="true" hidden="false" ht="13.8" outlineLevel="0" r="3110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collapsed="false" customFormat="false" customHeight="true" hidden="false" ht="13.8" outlineLevel="0" r="3111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collapsed="false" customFormat="false" customHeight="true" hidden="false" ht="13.8" outlineLevel="0" r="3112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collapsed="false" customFormat="false" customHeight="true" hidden="false" ht="13.8" outlineLevel="0" r="3113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collapsed="false" customFormat="false" customHeight="true" hidden="false" ht="13.8" outlineLevel="0" r="3114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collapsed="false" customFormat="false" customHeight="true" hidden="false" ht="13.8" outlineLevel="0" r="3115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collapsed="false" customFormat="false" customHeight="true" hidden="false" ht="13.8" outlineLevel="0" r="3116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collapsed="false" customFormat="false" customHeight="true" hidden="false" ht="13.8" outlineLevel="0" r="3117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collapsed="false" customFormat="false" customHeight="true" hidden="false" ht="13.8" outlineLevel="0" r="3118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collapsed="false" customFormat="false" customHeight="true" hidden="false" ht="13.8" outlineLevel="0" r="3119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collapsed="false" customFormat="false" customHeight="true" hidden="false" ht="13.8" outlineLevel="0" r="3120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collapsed="false" customFormat="false" customHeight="true" hidden="false" ht="13.8" outlineLevel="0" r="3121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collapsed="false" customFormat="false" customHeight="true" hidden="false" ht="13.8" outlineLevel="0" r="3122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collapsed="false" customFormat="false" customHeight="true" hidden="false" ht="13.8" outlineLevel="0" r="3123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collapsed="false" customFormat="false" customHeight="true" hidden="false" ht="13.8" outlineLevel="0" r="3124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collapsed="false" customFormat="false" customHeight="true" hidden="false" ht="13.8" outlineLevel="0" r="3125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collapsed="false" customFormat="false" customHeight="true" hidden="false" ht="13.8" outlineLevel="0" r="3126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collapsed="false" customFormat="false" customHeight="true" hidden="false" ht="13.8" outlineLevel="0" r="3127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collapsed="false" customFormat="false" customHeight="true" hidden="false" ht="13.8" outlineLevel="0" r="3128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collapsed="false" customFormat="false" customHeight="true" hidden="false" ht="13.8" outlineLevel="0" r="3129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collapsed="false" customFormat="false" customHeight="true" hidden="false" ht="13.8" outlineLevel="0" r="3130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collapsed="false" customFormat="false" customHeight="true" hidden="false" ht="13.8" outlineLevel="0" r="3131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collapsed="false" customFormat="false" customHeight="true" hidden="false" ht="13.8" outlineLevel="0" r="3132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collapsed="false" customFormat="false" customHeight="true" hidden="false" ht="13.8" outlineLevel="0" r="3133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collapsed="false" customFormat="false" customHeight="true" hidden="false" ht="13.8" outlineLevel="0" r="3134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collapsed="false" customFormat="false" customHeight="true" hidden="false" ht="13.8" outlineLevel="0" r="3135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collapsed="false" customFormat="false" customHeight="true" hidden="false" ht="13.8" outlineLevel="0" r="3136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collapsed="false" customFormat="false" customHeight="true" hidden="false" ht="13.8" outlineLevel="0" r="3137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collapsed="false" customFormat="false" customHeight="true" hidden="false" ht="13.8" outlineLevel="0" r="3138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collapsed="false" customFormat="false" customHeight="true" hidden="false" ht="13.8" outlineLevel="0" r="3139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collapsed="false" customFormat="false" customHeight="true" hidden="false" ht="13.8" outlineLevel="0" r="3140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collapsed="false" customFormat="false" customHeight="true" hidden="false" ht="13.8" outlineLevel="0" r="3141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collapsed="false" customFormat="false" customHeight="true" hidden="false" ht="13.8" outlineLevel="0" r="3142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collapsed="false" customFormat="false" customHeight="true" hidden="false" ht="13.8" outlineLevel="0" r="3143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collapsed="false" customFormat="false" customHeight="true" hidden="false" ht="13.8" outlineLevel="0" r="3144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collapsed="false" customFormat="false" customHeight="true" hidden="false" ht="13.8" outlineLevel="0" r="3145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collapsed="false" customFormat="false" customHeight="true" hidden="false" ht="13.8" outlineLevel="0" r="3146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collapsed="false" customFormat="false" customHeight="true" hidden="false" ht="13.8" outlineLevel="0" r="3147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collapsed="false" customFormat="false" customHeight="true" hidden="false" ht="13.8" outlineLevel="0" r="3148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collapsed="false" customFormat="false" customHeight="true" hidden="false" ht="13.8" outlineLevel="0" r="3149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collapsed="false" customFormat="false" customHeight="true" hidden="false" ht="13.8" outlineLevel="0" r="3150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collapsed="false" customFormat="false" customHeight="true" hidden="false" ht="13.8" outlineLevel="0" r="3151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collapsed="false" customFormat="false" customHeight="true" hidden="false" ht="13.8" outlineLevel="0" r="3152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collapsed="false" customFormat="false" customHeight="true" hidden="false" ht="13.8" outlineLevel="0" r="3153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collapsed="false" customFormat="false" customHeight="true" hidden="false" ht="13.8" outlineLevel="0" r="3154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collapsed="false" customFormat="false" customHeight="true" hidden="false" ht="13.8" outlineLevel="0" r="3155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collapsed="false" customFormat="false" customHeight="true" hidden="false" ht="13.8" outlineLevel="0" r="3156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collapsed="false" customFormat="false" customHeight="true" hidden="false" ht="13.8" outlineLevel="0" r="3157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collapsed="false" customFormat="false" customHeight="true" hidden="false" ht="13.8" outlineLevel="0" r="3158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collapsed="false" customFormat="false" customHeight="true" hidden="false" ht="13.8" outlineLevel="0" r="3159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collapsed="false" customFormat="false" customHeight="true" hidden="false" ht="13.8" outlineLevel="0" r="3160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collapsed="false" customFormat="false" customHeight="true" hidden="false" ht="13.8" outlineLevel="0" r="3161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collapsed="false" customFormat="false" customHeight="true" hidden="false" ht="13.8" outlineLevel="0" r="3162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collapsed="false" customFormat="false" customHeight="true" hidden="false" ht="13.8" outlineLevel="0" r="3163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collapsed="false" customFormat="false" customHeight="true" hidden="false" ht="13.8" outlineLevel="0" r="3164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collapsed="false" customFormat="false" customHeight="true" hidden="false" ht="13.8" outlineLevel="0" r="3165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collapsed="false" customFormat="false" customHeight="true" hidden="false" ht="13.8" outlineLevel="0" r="3166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collapsed="false" customFormat="false" customHeight="true" hidden="false" ht="13.8" outlineLevel="0" r="3167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collapsed="false" customFormat="false" customHeight="true" hidden="false" ht="13.8" outlineLevel="0" r="3168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collapsed="false" customFormat="false" customHeight="true" hidden="false" ht="13.8" outlineLevel="0" r="3169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collapsed="false" customFormat="false" customHeight="true" hidden="false" ht="13.8" outlineLevel="0" r="3170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collapsed="false" customFormat="false" customHeight="true" hidden="false" ht="13.8" outlineLevel="0" r="3171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collapsed="false" customFormat="false" customHeight="true" hidden="false" ht="13.8" outlineLevel="0" r="3172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collapsed="false" customFormat="false" customHeight="true" hidden="false" ht="13.8" outlineLevel="0" r="3173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collapsed="false" customFormat="false" customHeight="true" hidden="false" ht="13.8" outlineLevel="0" r="3174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collapsed="false" customFormat="false" customHeight="true" hidden="false" ht="13.8" outlineLevel="0" r="3175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collapsed="false" customFormat="false" customHeight="true" hidden="false" ht="13.8" outlineLevel="0" r="3176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6"/>
  <sheetViews>
    <sheetView colorId="64" defaultGridColor="true" rightToLeft="false" showFormulas="false" showGridLines="true" showOutlineSymbols="true" showRowColHeaders="true" showZeros="true" tabSelected="false" topLeftCell="B56" view="normal" windowProtection="false" workbookViewId="0" zoomScale="110" zoomScaleNormal="110" zoomScalePageLayoutView="100">
      <selection activeCell="N30" activeCellId="1" pane="topLeft" sqref="32:32 N30"/>
    </sheetView>
  </sheetViews>
  <cols>
    <col collapsed="false" hidden="false" max="1" min="1" style="1" width="13.6588235294118"/>
    <col collapsed="false" hidden="false" max="7" min="2" style="1" width="11.278431372549"/>
    <col collapsed="false" hidden="false" max="8" min="8" style="0" width="12.8235294117647"/>
    <col collapsed="false" hidden="false" max="9" min="9" style="0" width="12.5725490196078"/>
    <col collapsed="false" hidden="false" max="10" min="10" style="0" width="14.0901960784314"/>
    <col collapsed="false" hidden="false" max="1025" min="11" style="0" width="11.5764705882353"/>
  </cols>
  <sheetData>
    <row collapsed="false" customFormat="false" customHeight="false" hidden="false" ht="13.3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21</v>
      </c>
      <c r="I1" s="0" t="s">
        <v>22</v>
      </c>
      <c r="J1" s="0" t="s">
        <v>23</v>
      </c>
      <c r="K1" s="0" t="s">
        <v>24</v>
      </c>
      <c r="L1" s="0" t="s">
        <v>25</v>
      </c>
      <c r="M1" s="0" t="s">
        <v>26</v>
      </c>
      <c r="N1" s="0" t="s">
        <v>27</v>
      </c>
    </row>
    <row collapsed="false" customFormat="false" customHeight="false" hidden="false" ht="13.3" outlineLevel="0" r="2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0" t="n">
        <v>7</v>
      </c>
    </row>
    <row collapsed="false" customFormat="false" customHeight="false" hidden="false" ht="13.3" outlineLevel="0" r="3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H3" s="0" t="s">
        <v>28</v>
      </c>
      <c r="I3" s="0" t="n">
        <f aca="false">E3 - MIN(E2, D3)</f>
        <v>1.81</v>
      </c>
      <c r="J3" s="0" t="n">
        <f aca="false">MAX(C3,E2) - MIN(D3, E2)</f>
        <v>5.12</v>
      </c>
      <c r="K3" s="0" t="str">
        <f aca="true">IF(ROW(A3) - 2 &gt;= $H$2, SUM(I3:OFFSET(I3, 1 - $H$2, 0)) / SUM(J3:OFFSET(J3, 1-$H$2, 0)), "")</f>
        <v/>
      </c>
      <c r="L3" s="0" t="str">
        <f aca="true">IF(ROW(A3) - 2 &gt;= $H$4, SUM(I3:OFFSET(I3, 1 - $H$4, 0)) / SUM(J3:OFFSET(J3, 1-$H$4, 0)), "")</f>
        <v/>
      </c>
      <c r="M3" s="0" t="str">
        <f aca="true">IF(ROW(A3) - 2 &gt;= $H$6, SUM(I3:OFFSET(I3, 1 - $H$6, 0)) / SUM(J3:OFFSET(J3, 1-$H$6, 0)), "")</f>
        <v/>
      </c>
      <c r="N3" s="0" t="str">
        <f aca="false">IF(M3&lt;&gt;"", 100 * ((($H$9 * K3) + ($H$10 * L3) + ($H$11 * M3)) / SUM($H$9:$H$11)), "")</f>
        <v/>
      </c>
    </row>
    <row collapsed="false" customFormat="false" customHeight="false" hidden="false" ht="13.3" outlineLevel="0" r="4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H4" s="0" t="n">
        <v>14</v>
      </c>
      <c r="I4" s="0" t="n">
        <f aca="false">E4 - MIN(E3, D4)</f>
        <v>4.5</v>
      </c>
      <c r="J4" s="0" t="n">
        <f aca="false">MAX(C4,E3) - MIN(D4, E3)</f>
        <v>5.44</v>
      </c>
      <c r="K4" s="0" t="str">
        <f aca="true">IF(ROW(A4) - 2 &gt;= $H$2, SUM(I4:OFFSET(I4, 1 - $H$2, 0)) / SUM(J4:OFFSET(J4, 1-$H$2, 0)), "")</f>
        <v/>
      </c>
      <c r="L4" s="0" t="str">
        <f aca="true">IF(ROW(A4) - 2 &gt;= $H$4, SUM(I4:OFFSET(I4, 1 - $H$4, 0)) / SUM(J4:OFFSET(J4, 1-$H$4, 0)), "")</f>
        <v/>
      </c>
      <c r="M4" s="0" t="str">
        <f aca="true">IF(ROW(A4) - 2 &gt;= $H$6, SUM(I4:OFFSET(I4, 1 - $H$6, 0)) / SUM(J4:OFFSET(J4, 1-$H$6, 0)), "")</f>
        <v/>
      </c>
      <c r="N4" s="0" t="str">
        <f aca="false">IF(M4&lt;&gt;"", 100 * ((($H$9 * K4) + ($H$10 * L4) + ($H$11 * M4)) / SUM($H$9:$H$11)), "")</f>
        <v/>
      </c>
    </row>
    <row collapsed="false" customFormat="false" customHeight="false" hidden="false" ht="13.3" outlineLevel="0" r="5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H5" s="0" t="s">
        <v>29</v>
      </c>
      <c r="I5" s="0" t="n">
        <f aca="false">E5 - MIN(E4, D5)</f>
        <v>4.69</v>
      </c>
      <c r="J5" s="0" t="n">
        <f aca="false">MAX(C5,E4) - MIN(D5, E4)</f>
        <v>6.69</v>
      </c>
      <c r="K5" s="0" t="str">
        <f aca="true">IF(ROW(A5) - 2 &gt;= $H$2, SUM(I5:OFFSET(I5, 1 - $H$2, 0)) / SUM(J5:OFFSET(J5, 1-$H$2, 0)), "")</f>
        <v/>
      </c>
      <c r="L5" s="0" t="str">
        <f aca="true">IF(ROW(A5) - 2 &gt;= $H$4, SUM(I5:OFFSET(I5, 1 - $H$4, 0)) / SUM(J5:OFFSET(J5, 1-$H$4, 0)), "")</f>
        <v/>
      </c>
      <c r="M5" s="0" t="str">
        <f aca="true">IF(ROW(A5) - 2 &gt;= $H$6, SUM(I5:OFFSET(I5, 1 - $H$6, 0)) / SUM(J5:OFFSET(J5, 1-$H$6, 0)), "")</f>
        <v/>
      </c>
      <c r="N5" s="0" t="str">
        <f aca="false">IF(M5&lt;&gt;"", 100 * ((($H$9 * K5) + ($H$10 * L5) + ($H$11 * M5)) / SUM($H$9:$H$11)), "")</f>
        <v/>
      </c>
    </row>
    <row collapsed="false" customFormat="false" customHeight="false" hidden="false" ht="13.3" outlineLevel="0" r="6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H6" s="0" t="n">
        <v>28</v>
      </c>
      <c r="I6" s="0" t="n">
        <f aca="false">E6 - MIN(E5, D6)</f>
        <v>8.12</v>
      </c>
      <c r="J6" s="0" t="n">
        <f aca="false">MAX(C6,E5) - MIN(D6, E5)</f>
        <v>8.31</v>
      </c>
      <c r="K6" s="0" t="str">
        <f aca="true">IF(ROW(A6) - 2 &gt;= $H$2, SUM(I6:OFFSET(I6, 1 - $H$2, 0)) / SUM(J6:OFFSET(J6, 1-$H$2, 0)), "")</f>
        <v/>
      </c>
      <c r="L6" s="0" t="str">
        <f aca="true">IF(ROW(A6) - 2 &gt;= $H$4, SUM(I6:OFFSET(I6, 1 - $H$4, 0)) / SUM(J6:OFFSET(J6, 1-$H$4, 0)), "")</f>
        <v/>
      </c>
      <c r="M6" s="0" t="str">
        <f aca="true">IF(ROW(A6) - 2 &gt;= $H$6, SUM(I6:OFFSET(I6, 1 - $H$6, 0)) / SUM(J6:OFFSET(J6, 1-$H$6, 0)), "")</f>
        <v/>
      </c>
      <c r="N6" s="0" t="str">
        <f aca="false">IF(M6&lt;&gt;"", 100 * ((($H$9 * K6) + ($H$10 * L6) + ($H$11 * M6)) / SUM($H$9:$H$11)), "")</f>
        <v/>
      </c>
    </row>
    <row collapsed="false" customFormat="false" customHeight="false" hidden="false" ht="13.3" outlineLevel="0" r="7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n">
        <f aca="false">E7 - MIN(E6, D7)</f>
        <v>3.62</v>
      </c>
      <c r="J7" s="0" t="n">
        <f aca="false">MAX(C7,E6) - MIN(D7, E6)</f>
        <v>4.87</v>
      </c>
      <c r="K7" s="0" t="str">
        <f aca="true">IF(ROW(A7) - 2 &gt;= $H$2, SUM(I7:OFFSET(I7, 1 - $H$2, 0)) / SUM(J7:OFFSET(J7, 1-$H$2, 0)), "")</f>
        <v/>
      </c>
      <c r="L7" s="0" t="str">
        <f aca="true">IF(ROW(A7) - 2 &gt;= $H$4, SUM(I7:OFFSET(I7, 1 - $H$4, 0)) / SUM(J7:OFFSET(J7, 1-$H$4, 0)), "")</f>
        <v/>
      </c>
      <c r="M7" s="0" t="str">
        <f aca="true">IF(ROW(A7) - 2 &gt;= $H$6, SUM(I7:OFFSET(I7, 1 - $H$6, 0)) / SUM(J7:OFFSET(J7, 1-$H$6, 0)), "")</f>
        <v/>
      </c>
      <c r="N7" s="0" t="str">
        <f aca="false">IF(M7&lt;&gt;"", 100 * ((($H$9 * K7) + ($H$10 * L7) + ($H$11 * M7)) / SUM($H$9:$H$11)), "")</f>
        <v/>
      </c>
    </row>
    <row collapsed="false" customFormat="false" customHeight="false" hidden="false" ht="13.3" outlineLevel="0" r="8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H8" s="0" t="n">
        <f aca="false">MAX(H6, H4, H2)</f>
        <v>28</v>
      </c>
      <c r="I8" s="0" t="n">
        <f aca="false">E8 - MIN(E7, D8)</f>
        <v>0.180000000000007</v>
      </c>
      <c r="J8" s="0" t="n">
        <f aca="false">MAX(C8,E7) - MIN(D8, E7)</f>
        <v>4.68000000000001</v>
      </c>
      <c r="K8" s="0" t="str">
        <f aca="true">IF(ROW(A8) - 2 &gt;= $H$2, SUM(I8:OFFSET(I8, 1 - $H$2, 0)) / SUM(J8:OFFSET(J8, 1-$H$2, 0)), "")</f>
        <v/>
      </c>
      <c r="L8" s="0" t="str">
        <f aca="true">IF(ROW(A8) - 2 &gt;= $H$4, SUM(I8:OFFSET(I8, 1 - $H$4, 0)) / SUM(J8:OFFSET(J8, 1-$H$4, 0)), "")</f>
        <v/>
      </c>
      <c r="M8" s="0" t="str">
        <f aca="true">IF(ROW(A8) - 2 &gt;= $H$6, SUM(I8:OFFSET(I8, 1 - $H$6, 0)) / SUM(J8:OFFSET(J8, 1-$H$6, 0)), "")</f>
        <v/>
      </c>
      <c r="N8" s="0" t="str">
        <f aca="false">IF(M8&lt;&gt;"", 100 * ((($H$9 * K8) + ($H$10 * L8) + ($H$11 * M8)) / SUM($H$9:$H$11)), "")</f>
        <v/>
      </c>
    </row>
    <row collapsed="false" customFormat="false" customHeight="false" hidden="false" ht="13.3" outlineLevel="0" r="9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H9" s="0" t="n">
        <f aca="false">H8 / H2</f>
        <v>4</v>
      </c>
      <c r="I9" s="0" t="n">
        <f aca="false">E9 - MIN(E8, D9)</f>
        <v>3.5</v>
      </c>
      <c r="J9" s="0" t="n">
        <f aca="false">MAX(C9,E8) - MIN(D9, E8)</f>
        <v>3.87</v>
      </c>
      <c r="K9" s="0" t="n">
        <f aca="true">IF(ROW(A9) - 2 &gt;= $H$2, SUM(I9:OFFSET(I9, 1 - $H$2, 0)) / SUM(J9:OFFSET(J9, 1-$H$2, 0)), "")</f>
        <v>0.677783478707029</v>
      </c>
      <c r="L9" s="0" t="str">
        <f aca="true">IF(ROW(A9) - 2 &gt;= $H$4, SUM(I9:OFFSET(I9, 1 - $H$4, 0)) / SUM(J9:OFFSET(J9, 1-$H$4, 0)), "")</f>
        <v/>
      </c>
      <c r="M9" s="0" t="str">
        <f aca="true">IF(ROW(A9) - 2 &gt;= $H$6, SUM(I9:OFFSET(I9, 1 - $H$6, 0)) / SUM(J9:OFFSET(J9, 1-$H$6, 0)), "")</f>
        <v/>
      </c>
      <c r="N9" s="0" t="str">
        <f aca="false">IF(M9&lt;&gt;"", 100 * ((($H$9 * K9) + ($H$10 * L9) + ($H$11 * M9)) / SUM($H$9:$H$11)), "")</f>
        <v/>
      </c>
    </row>
    <row collapsed="false" customFormat="false" customHeight="false" hidden="false" ht="13.3" outlineLevel="0" r="10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H10" s="0" t="n">
        <f aca="false">H8 / H4</f>
        <v>2</v>
      </c>
      <c r="I10" s="0" t="n">
        <f aca="false">E10 - MIN(E9, D10)</f>
        <v>0.5</v>
      </c>
      <c r="J10" s="0" t="n">
        <f aca="false">MAX(C10,E9) - MIN(D10, E9)</f>
        <v>5.87</v>
      </c>
      <c r="K10" s="0" t="n">
        <f aca="true">IF(ROW(A10) - 2 &gt;= $H$2, SUM(I10:OFFSET(I10, 1 - $H$2, 0)) / SUM(J10:OFFSET(J10, 1-$H$2, 0)), "")</f>
        <v>0.632016108733954</v>
      </c>
      <c r="L10" s="0" t="str">
        <f aca="true">IF(ROW(A10) - 2 &gt;= $H$4, SUM(I10:OFFSET(I10, 1 - $H$4, 0)) / SUM(J10:OFFSET(J10, 1-$H$4, 0)), "")</f>
        <v/>
      </c>
      <c r="M10" s="0" t="str">
        <f aca="true">IF(ROW(A10) - 2 &gt;= $H$6, SUM(I10:OFFSET(I10, 1 - $H$6, 0)) / SUM(J10:OFFSET(J10, 1-$H$6, 0)), "")</f>
        <v/>
      </c>
      <c r="N10" s="0" t="str">
        <f aca="false">IF(M10&lt;&gt;"", 100 * ((($H$9 * K10) + ($H$10 * L10) + ($H$11 * M10)) / SUM($H$9:$H$11)), "")</f>
        <v/>
      </c>
    </row>
    <row collapsed="false" customFormat="false" customHeight="false" hidden="false" ht="13.3" outlineLevel="0" r="11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H11" s="0" t="n">
        <f aca="false">H8 / H6</f>
        <v>1</v>
      </c>
      <c r="I11" s="0" t="n">
        <f aca="false">E11 - MIN(E10, D11)</f>
        <v>7.19</v>
      </c>
      <c r="J11" s="0" t="n">
        <f aca="false">MAX(C11,E10) - MIN(D11, E10)</f>
        <v>7.25</v>
      </c>
      <c r="K11" s="0" t="n">
        <f aca="true">IF(ROW(A11) - 2 &gt;= $H$2, SUM(I11:OFFSET(I11, 1 - $H$2, 0)) / SUM(J11:OFFSET(J11, 1-$H$2, 0)), "")</f>
        <v>0.669234472797304</v>
      </c>
      <c r="L11" s="0" t="str">
        <f aca="true">IF(ROW(A11) - 2 &gt;= $H$4, SUM(I11:OFFSET(I11, 1 - $H$4, 0)) / SUM(J11:OFFSET(J11, 1-$H$4, 0)), "")</f>
        <v/>
      </c>
      <c r="M11" s="0" t="str">
        <f aca="true">IF(ROW(A11) - 2 &gt;= $H$6, SUM(I11:OFFSET(I11, 1 - $H$6, 0)) / SUM(J11:OFFSET(J11, 1-$H$6, 0)), "")</f>
        <v/>
      </c>
      <c r="N11" s="0" t="str">
        <f aca="false">IF(M11&lt;&gt;"", 100 * ((($H$9 * K11) + ($H$10 * L11) + ($H$11 * M11)) / SUM($H$9:$H$11)), "")</f>
        <v/>
      </c>
    </row>
    <row collapsed="false" customFormat="false" customHeight="false" hidden="false" ht="13.3" outlineLevel="0" r="12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n">
        <f aca="false">E12 - MIN(E11, D12)</f>
        <v>3.81</v>
      </c>
      <c r="J12" s="0" t="n">
        <f aca="false">MAX(C12,E11) - MIN(D12, E11)</f>
        <v>4.75</v>
      </c>
      <c r="K12" s="0" t="n">
        <f aca="true">IF(ROW(A12) - 2 &gt;= $H$2, SUM(I12:OFFSET(I12, 1 - $H$2, 0)) / SUM(J12:OFFSET(J12, 1-$H$2, 0)), "")</f>
        <v>0.67979797979798</v>
      </c>
      <c r="L12" s="0" t="str">
        <f aca="true">IF(ROW(A12) - 2 &gt;= $H$4, SUM(I12:OFFSET(I12, 1 - $H$4, 0)) / SUM(J12:OFFSET(J12, 1-$H$4, 0)), "")</f>
        <v/>
      </c>
      <c r="M12" s="0" t="str">
        <f aca="true">IF(ROW(A12) - 2 &gt;= $H$6, SUM(I12:OFFSET(I12, 1 - $H$6, 0)) / SUM(J12:OFFSET(J12, 1-$H$6, 0)), "")</f>
        <v/>
      </c>
      <c r="N12" s="0" t="str">
        <f aca="false">IF(M12&lt;&gt;"", 100 * ((($H$9 * K12) + ($H$10 * L12) + ($H$11 * M12)) / SUM($H$9:$H$11)), "")</f>
        <v/>
      </c>
    </row>
    <row collapsed="false" customFormat="false" customHeight="false" hidden="false" ht="13.3" outlineLevel="0" r="13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n">
        <f aca="false">E13 - MIN(E12, D13)</f>
        <v>2</v>
      </c>
      <c r="J13" s="0" t="n">
        <f aca="false">MAX(C13,E12) - MIN(D13, E12)</f>
        <v>6.88</v>
      </c>
      <c r="K13" s="0" t="n">
        <f aca="true">IF(ROW(A13) - 2 &gt;= $H$2, SUM(I13:OFFSET(I13, 1 - $H$2, 0)) / SUM(J13:OFFSET(J13, 1-$H$2, 0)), "")</f>
        <v>0.544930573749018</v>
      </c>
      <c r="L13" s="0" t="str">
        <f aca="true">IF(ROW(A13) - 2 &gt;= $H$4, SUM(I13:OFFSET(I13, 1 - $H$4, 0)) / SUM(J13:OFFSET(J13, 1-$H$4, 0)), "")</f>
        <v/>
      </c>
      <c r="M13" s="0" t="str">
        <f aca="true">IF(ROW(A13) - 2 &gt;= $H$6, SUM(I13:OFFSET(I13, 1 - $H$6, 0)) / SUM(J13:OFFSET(J13, 1-$H$6, 0)), "")</f>
        <v/>
      </c>
      <c r="N13" s="0" t="str">
        <f aca="false">IF(M13&lt;&gt;"", 100 * ((($H$9 * K13) + ($H$10 * L13) + ($H$11 * M13)) / SUM($H$9:$H$11)), "")</f>
        <v/>
      </c>
    </row>
    <row collapsed="false" customFormat="false" customHeight="false" hidden="false" ht="13.3" outlineLevel="0" r="14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n">
        <f aca="false">E14 - MIN(E13, D14)</f>
        <v>1.75</v>
      </c>
      <c r="J14" s="0" t="n">
        <f aca="false">MAX(C14,E13) - MIN(D14, E13)</f>
        <v>2.38</v>
      </c>
      <c r="K14" s="0" t="n">
        <f aca="true">IF(ROW(A14) - 2 &gt;= $H$2, SUM(I14:OFFSET(I14, 1 - $H$2, 0)) / SUM(J14:OFFSET(J14, 1-$H$2, 0)), "")</f>
        <v>0.53054932735426</v>
      </c>
      <c r="L14" s="0" t="str">
        <f aca="true">IF(ROW(A14) - 2 &gt;= $H$4, SUM(I14:OFFSET(I14, 1 - $H$4, 0)) / SUM(J14:OFFSET(J14, 1-$H$4, 0)), "")</f>
        <v/>
      </c>
      <c r="M14" s="0" t="str">
        <f aca="true">IF(ROW(A14) - 2 &gt;= $H$6, SUM(I14:OFFSET(I14, 1 - $H$6, 0)) / SUM(J14:OFFSET(J14, 1-$H$6, 0)), "")</f>
        <v/>
      </c>
      <c r="N14" s="0" t="str">
        <f aca="false">IF(M14&lt;&gt;"", 100 * ((($H$9 * K14) + ($H$10 * L14) + ($H$11 * M14)) / SUM($H$9:$H$11)), "")</f>
        <v/>
      </c>
    </row>
    <row collapsed="false" customFormat="false" customHeight="false" hidden="false" ht="13.3" outlineLevel="0" r="15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n">
        <f aca="false">E15 - MIN(E14, D15)</f>
        <v>0.379999999999995</v>
      </c>
      <c r="J15" s="0" t="n">
        <f aca="false">MAX(C15,E14) - MIN(D15, E14)</f>
        <v>4.5</v>
      </c>
      <c r="K15" s="0" t="n">
        <f aca="true">IF(ROW(A15) - 2 &gt;= $H$2, SUM(I15:OFFSET(I15, 1 - $H$2, 0)) / SUM(J15:OFFSET(J15, 1-$H$2, 0)), "")</f>
        <v>0.53887323943662</v>
      </c>
      <c r="L15" s="0" t="str">
        <f aca="true">IF(ROW(A15) - 2 &gt;= $H$4, SUM(I15:OFFSET(I15, 1 - $H$4, 0)) / SUM(J15:OFFSET(J15, 1-$H$4, 0)), "")</f>
        <v/>
      </c>
      <c r="M15" s="0" t="str">
        <f aca="true">IF(ROW(A15) - 2 &gt;= $H$6, SUM(I15:OFFSET(I15, 1 - $H$6, 0)) / SUM(J15:OFFSET(J15, 1-$H$6, 0)), "")</f>
        <v/>
      </c>
      <c r="N15" s="0" t="str">
        <f aca="false">IF(M15&lt;&gt;"", 100 * ((($H$9 * K15) + ($H$10 * L15) + ($H$11 * M15)) / SUM($H$9:$H$11)), "")</f>
        <v/>
      </c>
    </row>
    <row collapsed="false" customFormat="false" customHeight="false" hidden="false" ht="13.3" outlineLevel="0" r="16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n">
        <f aca="false">E16 - MIN(E15, D16)</f>
        <v>7.12</v>
      </c>
      <c r="J16" s="0" t="n">
        <f aca="false">MAX(C16,E15) - MIN(D16, E15)</f>
        <v>10.25</v>
      </c>
      <c r="K16" s="0" t="n">
        <f aca="true">IF(ROW(A16) - 2 &gt;= $H$2, SUM(I16:OFFSET(I16, 1 - $H$2, 0)) / SUM(J16:OFFSET(J16, 1-$H$2, 0)), "")</f>
        <v>0.543218720152818</v>
      </c>
      <c r="L16" s="0" t="n">
        <f aca="true">IF(ROW(A16) - 2 &gt;= $H$4, SUM(I16:OFFSET(I16, 1 - $H$4, 0)) / SUM(J16:OFFSET(J16, 1-$H$4, 0)), "")</f>
        <v>0.608088053425674</v>
      </c>
      <c r="M16" s="0" t="str">
        <f aca="true">IF(ROW(A16) - 2 &gt;= $H$6, SUM(I16:OFFSET(I16, 1 - $H$6, 0)) / SUM(J16:OFFSET(J16, 1-$H$6, 0)), "")</f>
        <v/>
      </c>
      <c r="N16" s="0" t="str">
        <f aca="false">IF(M16&lt;&gt;"", 100 * ((($H$9 * K16) + ($H$10 * L16) + ($H$11 * M16)) / SUM($H$9:$H$11)), "")</f>
        <v/>
      </c>
    </row>
    <row collapsed="false" customFormat="false" customHeight="false" hidden="false" ht="13.3" outlineLevel="0" r="17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n">
        <f aca="false">E17 - MIN(E16, D17)</f>
        <v>5.25</v>
      </c>
      <c r="J17" s="0" t="n">
        <f aca="false">MAX(C17,E16) - MIN(D17, E16)</f>
        <v>8</v>
      </c>
      <c r="K17" s="0" t="n">
        <f aca="true">IF(ROW(A17) - 2 &gt;= $H$2, SUM(I17:OFFSET(I17, 1 - $H$2, 0)) / SUM(J17:OFFSET(J17, 1-$H$2, 0)), "")</f>
        <v>0.624857986821177</v>
      </c>
      <c r="L17" s="0" t="n">
        <f aca="true">IF(ROW(A17) - 2 &gt;= $H$4, SUM(I17:OFFSET(I17, 1 - $H$4, 0)) / SUM(J17:OFFSET(J17, 1-$H$4, 0)), "")</f>
        <v>0.628254119894913</v>
      </c>
      <c r="M17" s="0" t="str">
        <f aca="true">IF(ROW(A17) - 2 &gt;= $H$6, SUM(I17:OFFSET(I17, 1 - $H$6, 0)) / SUM(J17:OFFSET(J17, 1-$H$6, 0)), "")</f>
        <v/>
      </c>
      <c r="N17" s="0" t="str">
        <f aca="false">IF(M17&lt;&gt;"", 100 * ((($H$9 * K17) + ($H$10 * L17) + ($H$11 * M17)) / SUM($H$9:$H$11)), "")</f>
        <v/>
      </c>
    </row>
    <row collapsed="false" customFormat="false" customHeight="false" hidden="false" ht="13.3" outlineLevel="0" r="18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n">
        <f aca="false">E18 - MIN(E17, D18)</f>
        <v>3.45</v>
      </c>
      <c r="J18" s="0" t="n">
        <f aca="false">MAX(C18,E17) - MIN(D18, E17)</f>
        <v>7.37</v>
      </c>
      <c r="K18" s="0" t="n">
        <f aca="true">IF(ROW(A18) - 2 &gt;= $H$2, SUM(I18:OFFSET(I18, 1 - $H$2, 0)) / SUM(J18:OFFSET(J18, 1-$H$2, 0)), "")</f>
        <v>0.538409245411285</v>
      </c>
      <c r="L18" s="0" t="n">
        <f aca="true">IF(ROW(A18) - 2 &gt;= $H$4, SUM(I18:OFFSET(I18, 1 - $H$4, 0)) / SUM(J18:OFFSET(J18, 1-$H$4, 0)), "")</f>
        <v>0.601844286214544</v>
      </c>
      <c r="M18" s="0" t="str">
        <f aca="true">IF(ROW(A18) - 2 &gt;= $H$6, SUM(I18:OFFSET(I18, 1 - $H$6, 0)) / SUM(J18:OFFSET(J18, 1-$H$6, 0)), "")</f>
        <v/>
      </c>
      <c r="N18" s="0" t="str">
        <f aca="false">IF(M18&lt;&gt;"", 100 * ((($H$9 * K18) + ($H$10 * L18) + ($H$11 * M18)) / SUM($H$9:$H$11)), "")</f>
        <v/>
      </c>
    </row>
    <row collapsed="false" customFormat="false" customHeight="false" hidden="false" ht="13.3" outlineLevel="0" r="19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n">
        <f aca="false">E19 - MIN(E18, D19)</f>
        <v>0.25</v>
      </c>
      <c r="J19" s="0" t="n">
        <f aca="false">MAX(C19,E18) - MIN(D19, E18)</f>
        <v>6.88</v>
      </c>
      <c r="K19" s="0" t="n">
        <f aca="true">IF(ROW(A19) - 2 &gt;= $H$2, SUM(I19:OFFSET(I19, 1 - $H$2, 0)) / SUM(J19:OFFSET(J19, 1-$H$2, 0)), "")</f>
        <v>0.436662343277129</v>
      </c>
      <c r="L19" s="0" t="n">
        <f aca="true">IF(ROW(A19) - 2 &gt;= $H$4, SUM(I19:OFFSET(I19, 1 - $H$4, 0)) / SUM(J19:OFFSET(J19, 1-$H$4, 0)), "")</f>
        <v>0.548800372699744</v>
      </c>
      <c r="M19" s="0" t="str">
        <f aca="true">IF(ROW(A19) - 2 &gt;= $H$6, SUM(I19:OFFSET(I19, 1 - $H$6, 0)) / SUM(J19:OFFSET(J19, 1-$H$6, 0)), "")</f>
        <v/>
      </c>
      <c r="N19" s="0" t="str">
        <f aca="false">IF(M19&lt;&gt;"", 100 * ((($H$9 * K19) + ($H$10 * L19) + ($H$11 * M19)) / SUM($H$9:$H$11)), "")</f>
        <v/>
      </c>
    </row>
    <row collapsed="false" customFormat="false" customHeight="false" hidden="false" ht="13.3" outlineLevel="0" r="20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n">
        <f aca="false">E20 - MIN(E19, D20)</f>
        <v>4.88</v>
      </c>
      <c r="J20" s="0" t="n">
        <f aca="false">MAX(C20,E19) - MIN(D20, E19)</f>
        <v>6.63</v>
      </c>
      <c r="K20" s="0" t="n">
        <f aca="true">IF(ROW(A20) - 2 &gt;= $H$2, SUM(I20:OFFSET(I20, 1 - $H$2, 0)) / SUM(J20:OFFSET(J20, 1-$H$2, 0)), "")</f>
        <v>0.501630080417301</v>
      </c>
      <c r="L20" s="0" t="n">
        <f aca="true">IF(ROW(A20) - 2 &gt;= $H$4, SUM(I20:OFFSET(I20, 1 - $H$4, 0)) / SUM(J20:OFFSET(J20, 1-$H$4, 0)), "")</f>
        <v>0.521263958184842</v>
      </c>
      <c r="M20" s="0" t="str">
        <f aca="true">IF(ROW(A20) - 2 &gt;= $H$6, SUM(I20:OFFSET(I20, 1 - $H$6, 0)) / SUM(J20:OFFSET(J20, 1-$H$6, 0)), "")</f>
        <v/>
      </c>
      <c r="N20" s="0" t="str">
        <f aca="false">IF(M20&lt;&gt;"", 100 * ((($H$9 * K20) + ($H$10 * L20) + ($H$11 * M20)) / SUM($H$9:$H$11)), "")</f>
        <v/>
      </c>
    </row>
    <row collapsed="false" customFormat="false" customHeight="false" hidden="false" ht="13.3" outlineLevel="0" r="21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false">E21 - MIN(E20, D21)</f>
        <v>2.06</v>
      </c>
      <c r="J21" s="0" t="n">
        <f aca="false">MAX(C21,E20) - MIN(D21, E20)</f>
        <v>4.69</v>
      </c>
      <c r="K21" s="0" t="n">
        <f aca="true">IF(ROW(A21) - 2 &gt;= $H$2, SUM(I21:OFFSET(I21, 1 - $H$2, 0)) / SUM(J21:OFFSET(J21, 1-$H$2, 0)), "")</f>
        <v>0.484064569536424</v>
      </c>
      <c r="L21" s="0" t="n">
        <f aca="true">IF(ROW(A21) - 2 &gt;= $H$4, SUM(I21:OFFSET(I21, 1 - $H$4, 0)) / SUM(J21:OFFSET(J21, 1-$H$4, 0)), "")</f>
        <v>0.503809523809524</v>
      </c>
      <c r="M21" s="0" t="str">
        <f aca="true">IF(ROW(A21) - 2 &gt;= $H$6, SUM(I21:OFFSET(I21, 1 - $H$6, 0)) / SUM(J21:OFFSET(J21, 1-$H$6, 0)), "")</f>
        <v/>
      </c>
      <c r="N21" s="0" t="str">
        <f aca="false">IF(M21&lt;&gt;"", 100 * ((($H$9 * K21) + ($H$10 * L21) + ($H$11 * M21)) / SUM($H$9:$H$11)), "")</f>
        <v/>
      </c>
    </row>
    <row collapsed="false" customFormat="false" customHeight="false" hidden="false" ht="13.3" outlineLevel="0" r="22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false">E22 - MIN(E21, D22)</f>
        <v>15.69</v>
      </c>
      <c r="J22" s="0" t="n">
        <f aca="false">MAX(C22,E21) - MIN(D22, E21)</f>
        <v>17.44</v>
      </c>
      <c r="K22" s="0" t="n">
        <f aca="true">IF(ROW(A22) - 2 &gt;= $H$2, SUM(I22:OFFSET(I22, 1 - $H$2, 0)) / SUM(J22:OFFSET(J22, 1-$H$2, 0)), "")</f>
        <v>0.631733594515181</v>
      </c>
      <c r="L22" s="0" t="n">
        <f aca="true">IF(ROW(A22) - 2 &gt;= $H$4, SUM(I22:OFFSET(I22, 1 - $H$4, 0)) / SUM(J22:OFFSET(J22, 1-$H$4, 0)), "")</f>
        <v>0.597664324100868</v>
      </c>
      <c r="M22" s="0" t="str">
        <f aca="true">IF(ROW(A22) - 2 &gt;= $H$6, SUM(I22:OFFSET(I22, 1 - $H$6, 0)) / SUM(J22:OFFSET(J22, 1-$H$6, 0)), "")</f>
        <v/>
      </c>
      <c r="N22" s="0" t="str">
        <f aca="false">IF(M22&lt;&gt;"", 100 * ((($H$9 * K22) + ($H$10 * L22) + ($H$11 * M22)) / SUM($H$9:$H$11)), "")</f>
        <v/>
      </c>
    </row>
    <row collapsed="false" customFormat="false" customHeight="false" hidden="false" ht="13.3" outlineLevel="0" r="23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false">E23 - MIN(E22, D23)</f>
        <v>1.31</v>
      </c>
      <c r="J23" s="0" t="n">
        <f aca="false">MAX(C23,E22) - MIN(D23, E22)</f>
        <v>9.62</v>
      </c>
      <c r="K23" s="0" t="n">
        <f aca="true">IF(ROW(A23) - 2 &gt;= $H$2, SUM(I23:OFFSET(I23, 1 - $H$2, 0)) / SUM(J23:OFFSET(J23, 1-$H$2, 0)), "")</f>
        <v>0.542470724063995</v>
      </c>
      <c r="L23" s="0" t="n">
        <f aca="true">IF(ROW(A23) - 2 &gt;= $H$4, SUM(I23:OFFSET(I23, 1 - $H$4, 0)) / SUM(J23:OFFSET(J23, 1-$H$4, 0)), "")</f>
        <v>0.542776314505902</v>
      </c>
      <c r="M23" s="0" t="str">
        <f aca="true">IF(ROW(A23) - 2 &gt;= $H$6, SUM(I23:OFFSET(I23, 1 - $H$6, 0)) / SUM(J23:OFFSET(J23, 1-$H$6, 0)), "")</f>
        <v/>
      </c>
      <c r="N23" s="0" t="str">
        <f aca="false">IF(M23&lt;&gt;"", 100 * ((($H$9 * K23) + ($H$10 * L23) + ($H$11 * M23)) / SUM($H$9:$H$11)), "")</f>
        <v/>
      </c>
    </row>
    <row collapsed="false" customFormat="false" customHeight="false" hidden="false" ht="13.3" outlineLevel="0" r="24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false">E24 - MIN(E23, D24)</f>
        <v>8</v>
      </c>
      <c r="J24" s="0" t="n">
        <f aca="false">MAX(C24,E23) - MIN(D24, E23)</f>
        <v>8.22999999999999</v>
      </c>
      <c r="K24" s="0" t="n">
        <f aca="true">IF(ROW(A24) - 2 &gt;= $H$2, SUM(I24:OFFSET(I24, 1 - $H$2, 0)) / SUM(J24:OFFSET(J24, 1-$H$2, 0)), "")</f>
        <v>0.585606309562931</v>
      </c>
      <c r="L24" s="0" t="n">
        <f aca="true">IF(ROW(A24) - 2 &gt;= $H$4, SUM(I24:OFFSET(I24, 1 - $H$4, 0)) / SUM(J24:OFFSET(J24, 1-$H$4, 0)), "")</f>
        <v>0.602078764184228</v>
      </c>
      <c r="M24" s="0" t="str">
        <f aca="true">IF(ROW(A24) - 2 &gt;= $H$6, SUM(I24:OFFSET(I24, 1 - $H$6, 0)) / SUM(J24:OFFSET(J24, 1-$H$6, 0)), "")</f>
        <v/>
      </c>
      <c r="N24" s="0" t="str">
        <f aca="false">IF(M24&lt;&gt;"", 100 * ((($H$9 * K24) + ($H$10 * L24) + ($H$11 * M24)) / SUM($H$9:$H$11)), "")</f>
        <v/>
      </c>
    </row>
    <row collapsed="false" customFormat="false" customHeight="false" hidden="false" ht="13.3" outlineLevel="0" r="25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false">E25 - MIN(E24, D25)</f>
        <v>0.689999999999998</v>
      </c>
      <c r="J25" s="0" t="n">
        <f aca="false">MAX(C25,E24) - MIN(D25, E24)</f>
        <v>4.13</v>
      </c>
      <c r="K25" s="0" t="n">
        <f aca="true">IF(ROW(A25) - 2 &gt;= $H$2, SUM(I25:OFFSET(I25, 1 - $H$2, 0)) / SUM(J25:OFFSET(J25, 1-$H$2, 0)), "")</f>
        <v>0.570635196112461</v>
      </c>
      <c r="L25" s="0" t="n">
        <f aca="true">IF(ROW(A25) - 2 &gt;= $H$4, SUM(I25:OFFSET(I25, 1 - $H$4, 0)) / SUM(J25:OFFSET(J25, 1-$H$4, 0)), "")</f>
        <v>0.556658476658477</v>
      </c>
      <c r="M25" s="0" t="str">
        <f aca="true">IF(ROW(A25) - 2 &gt;= $H$6, SUM(I25:OFFSET(I25, 1 - $H$6, 0)) / SUM(J25:OFFSET(J25, 1-$H$6, 0)), "")</f>
        <v/>
      </c>
      <c r="N25" s="0" t="str">
        <f aca="false">IF(M25&lt;&gt;"", 100 * ((($H$9 * K25) + ($H$10 * L25) + ($H$11 * M25)) / SUM($H$9:$H$11)), "")</f>
        <v/>
      </c>
    </row>
    <row collapsed="false" customFormat="false" customHeight="false" hidden="false" ht="13.3" outlineLevel="0" r="26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false">E26 - MIN(E25, D26)</f>
        <v>1.75</v>
      </c>
      <c r="J26" s="0" t="n">
        <f aca="false">MAX(C26,E25) - MIN(D26, E25)</f>
        <v>6.31999999999999</v>
      </c>
      <c r="K26" s="0" t="n">
        <f aca="true">IF(ROW(A26) - 2 &gt;= $H$2, SUM(I26:OFFSET(I26, 1 - $H$2, 0)) / SUM(J26:OFFSET(J26, 1-$H$2, 0)), "")</f>
        <v>0.602523659305994</v>
      </c>
      <c r="L26" s="0" t="n">
        <f aca="true">IF(ROW(A26) - 2 &gt;= $H$4, SUM(I26:OFFSET(I26, 1 - $H$4, 0)) / SUM(J26:OFFSET(J26, 1-$H$4, 0)), "")</f>
        <v>0.528261711188541</v>
      </c>
      <c r="M26" s="0" t="str">
        <f aca="true">IF(ROW(A26) - 2 &gt;= $H$6, SUM(I26:OFFSET(I26, 1 - $H$6, 0)) / SUM(J26:OFFSET(J26, 1-$H$6, 0)), "")</f>
        <v/>
      </c>
      <c r="N26" s="0" t="str">
        <f aca="false">IF(M26&lt;&gt;"", 100 * ((($H$9 * K26) + ($H$10 * L26) + ($H$11 * M26)) / SUM($H$9:$H$11)), "")</f>
        <v/>
      </c>
    </row>
    <row collapsed="false" customFormat="false" customHeight="false" hidden="false" ht="13.3" outlineLevel="0" r="27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false">E27 - MIN(E26, D27)</f>
        <v>3.44</v>
      </c>
      <c r="J27" s="0" t="n">
        <f aca="false">MAX(C27,E26) - MIN(D27, E26)</f>
        <v>5.38</v>
      </c>
      <c r="K27" s="0" t="n">
        <f aca="true">IF(ROW(A27) - 2 &gt;= $H$2, SUM(I27:OFFSET(I27, 1 - $H$2, 0)) / SUM(J27:OFFSET(J27, 1-$H$2, 0)), "")</f>
        <v>0.590216807023831</v>
      </c>
      <c r="L27" s="0" t="n">
        <f aca="true">IF(ROW(A27) - 2 &gt;= $H$4, SUM(I27:OFFSET(I27, 1 - $H$4, 0)) / SUM(J27:OFFSET(J27, 1-$H$4, 0)), "")</f>
        <v>0.550186603810646</v>
      </c>
      <c r="M27" s="0" t="str">
        <f aca="true">IF(ROW(A27) - 2 &gt;= $H$6, SUM(I27:OFFSET(I27, 1 - $H$6, 0)) / SUM(J27:OFFSET(J27, 1-$H$6, 0)), "")</f>
        <v/>
      </c>
      <c r="N27" s="0" t="str">
        <f aca="false">IF(M27&lt;&gt;"", 100 * ((($H$9 * K27) + ($H$10 * L27) + ($H$11 * M27)) / SUM($H$9:$H$11)), "")</f>
        <v/>
      </c>
    </row>
    <row collapsed="false" customFormat="false" customHeight="false" hidden="false" ht="13.3" outlineLevel="0" r="28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false">E28 - MIN(E27, D28)</f>
        <v>4</v>
      </c>
      <c r="J28" s="0" t="n">
        <f aca="false">MAX(C28,E27) - MIN(D28, E27)</f>
        <v>6.75</v>
      </c>
      <c r="K28" s="0" t="n">
        <f aca="true">IF(ROW(A28) - 2 &gt;= $H$2, SUM(I28:OFFSET(I28, 1 - $H$2, 0)) / SUM(J28:OFFSET(J28, 1-$H$2, 0)), "")</f>
        <v>0.602730257473648</v>
      </c>
      <c r="L28" s="0" t="n">
        <f aca="true">IF(ROW(A28) - 2 &gt;= $H$4, SUM(I28:OFFSET(I28, 1 - $H$4, 0)) / SUM(J28:OFFSET(J28, 1-$H$4, 0)), "")</f>
        <v>0.548733402391939</v>
      </c>
      <c r="M28" s="0" t="str">
        <f aca="true">IF(ROW(A28) - 2 &gt;= $H$6, SUM(I28:OFFSET(I28, 1 - $H$6, 0)) / SUM(J28:OFFSET(J28, 1-$H$6, 0)), "")</f>
        <v/>
      </c>
      <c r="N28" s="0" t="str">
        <f aca="false">IF(M28&lt;&gt;"", 100 * ((($H$9 * K28) + ($H$10 * L28) + ($H$11 * M28)) / SUM($H$9:$H$11)), "")</f>
        <v/>
      </c>
    </row>
    <row collapsed="false" customFormat="false" customHeight="false" hidden="false" ht="13.3" outlineLevel="0" r="29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false">E29 - MIN(E28, D29)</f>
        <v>4.75</v>
      </c>
      <c r="J29" s="0" t="n">
        <f aca="false">MAX(C29,E28) - MIN(D29, E28)</f>
        <v>6.94</v>
      </c>
      <c r="K29" s="0" t="n">
        <f aca="true">IF(ROW(A29) - 2 &gt;= $H$2, SUM(I29:OFFSET(I29, 1 - $H$2, 0)) / SUM(J29:OFFSET(J29, 1-$H$2, 0)), "")</f>
        <v>0.50538315389487</v>
      </c>
      <c r="L29" s="0" t="n">
        <f aca="true">IF(ROW(A29) - 2 &gt;= $H$4, SUM(I29:OFFSET(I29, 1 - $H$4, 0)) / SUM(J29:OFFSET(J29, 1-$H$4, 0)), "")</f>
        <v>0.576636288318144</v>
      </c>
      <c r="M29" s="0" t="str">
        <f aca="true">IF(ROW(A29) - 2 &gt;= $H$6, SUM(I29:OFFSET(I29, 1 - $H$6, 0)) / SUM(J29:OFFSET(J29, 1-$H$6, 0)), "")</f>
        <v/>
      </c>
      <c r="N29" s="0" t="str">
        <f aca="false">IF(M29&lt;&gt;"", 100 * ((($H$9 * K29) + ($H$10 * L29) + ($H$11 * M29)) / SUM($H$9:$H$11)), "")</f>
        <v/>
      </c>
    </row>
    <row collapsed="false" customFormat="false" customHeight="false" hidden="false" ht="13.3" outlineLevel="0" r="30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false">E30 - MIN(E29, D30)</f>
        <v>1.81</v>
      </c>
      <c r="J30" s="0" t="n">
        <f aca="false">MAX(C30,E29) - MIN(D30, E29)</f>
        <v>7</v>
      </c>
      <c r="K30" s="0" t="n">
        <f aca="true">IF(ROW(A30) - 2 &gt;= $H$2, SUM(I30:OFFSET(I30, 1 - $H$2, 0)) / SUM(J30:OFFSET(J30, 1-$H$2, 0)), "")</f>
        <v>0.546145251396648</v>
      </c>
      <c r="L30" s="0" t="n">
        <f aca="true">IF(ROW(A30) - 2 &gt;= $H$4, SUM(I30:OFFSET(I30, 1 - $H$4, 0)) / SUM(J30:OFFSET(J30, 1-$H$4, 0)), "")</f>
        <v>0.54403112545075</v>
      </c>
      <c r="M30" s="0" t="n">
        <f aca="true">IF(ROW(A30) - 2 &gt;= $H$6, SUM(I30:OFFSET(I30, 1 - $H$6, 0)) / SUM(J30:OFFSET(J30, 1-$H$6, 0)), "")</f>
        <v>0.571842783505155</v>
      </c>
      <c r="N30" s="0" t="n">
        <f aca="false">IF(M30&lt;&gt;"", 100 * ((($H$9 * K30) + ($H$10 * L30) + ($H$11 * M30)) / SUM($H$9:$H$11)), "")</f>
        <v>54.9212291427607</v>
      </c>
    </row>
    <row collapsed="false" customFormat="false" customHeight="false" hidden="false" ht="13.3" outlineLevel="0" r="31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false">E31 - MIN(E30, D31)</f>
        <v>0.25</v>
      </c>
      <c r="J31" s="0" t="n">
        <f aca="false">MAX(C31,E30) - MIN(D31, E30)</f>
        <v>10.25</v>
      </c>
      <c r="K31" s="0" t="n">
        <f aca="true">IF(ROW(A31) - 2 &gt;= $H$2, SUM(I31:OFFSET(I31, 1 - $H$2, 0)) / SUM(J31:OFFSET(J31, 1-$H$2, 0)), "")</f>
        <v>0.356852683344024</v>
      </c>
      <c r="L31" s="0" t="n">
        <f aca="true">IF(ROW(A31) - 2 &gt;= $H$4, SUM(I31:OFFSET(I31, 1 - $H$4, 0)) / SUM(J31:OFFSET(J31, 1-$H$4, 0)), "")</f>
        <v>0.486202731580415</v>
      </c>
      <c r="M31" s="0" t="n">
        <f aca="true">IF(ROW(A31) - 2 &gt;= $H$6, SUM(I31:OFFSET(I31, 1 - $H$6, 0)) / SUM(J31:OFFSET(J31, 1-$H$6, 0)), "")</f>
        <v>0.548361812196269</v>
      </c>
      <c r="N31" s="0" t="n">
        <f aca="false">IF(M31&lt;&gt;"", 100 * ((($H$9 * K31) + ($H$10 * L31) + ($H$11 * M31)) / SUM($H$9:$H$11)), "")</f>
        <v>42.1168286961885</v>
      </c>
    </row>
    <row collapsed="false" customFormat="false" customHeight="false" hidden="false" ht="13.3" outlineLevel="0" r="32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false">E32 - MIN(E31, D32)</f>
        <v>2.13</v>
      </c>
      <c r="J32" s="0" t="n">
        <f aca="false">MAX(C32,E31) - MIN(D32, E31)</f>
        <v>6.13</v>
      </c>
      <c r="K32" s="0" t="n">
        <f aca="true">IF(ROW(A32) - 2 &gt;= $H$2, SUM(I32:OFFSET(I32, 1 - $H$2, 0)) / SUM(J32:OFFSET(J32, 1-$H$2, 0)), "")</f>
        <v>0.371744925158909</v>
      </c>
      <c r="L32" s="0" t="n">
        <f aca="true">IF(ROW(A32) - 2 &gt;= $H$4, SUM(I32:OFFSET(I32, 1 - $H$4, 0)) / SUM(J32:OFFSET(J32, 1-$H$4, 0)), "")</f>
        <v>0.479462355484538</v>
      </c>
      <c r="M32" s="0" t="n">
        <f aca="true">IF(ROW(A32) - 2 &gt;= $H$6, SUM(I32:OFFSET(I32, 1 - $H$6, 0)) / SUM(J32:OFFSET(J32, 1-$H$6, 0)), "")</f>
        <v>0.534051858794127</v>
      </c>
      <c r="N32" s="0" t="n">
        <f aca="false">IF(M32&lt;&gt;"", 100 * ((($H$9 * K32) + ($H$10 * L32) + ($H$11 * M32)) / SUM($H$9:$H$11)), "")</f>
        <v>42.5708038628406</v>
      </c>
    </row>
    <row collapsed="false" customFormat="false" customHeight="false" hidden="false" ht="13.3" outlineLevel="0" r="33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false">E33 - MIN(E32, D33)</f>
        <v>7.06</v>
      </c>
      <c r="J33" s="0" t="n">
        <f aca="false">MAX(C33,E32) - MIN(D33, E32)</f>
        <v>7.5</v>
      </c>
      <c r="K33" s="0" t="n">
        <f aca="true">IF(ROW(A33) - 2 &gt;= $H$2, SUM(I33:OFFSET(I33, 1 - $H$2, 0)) / SUM(J33:OFFSET(J33, 1-$H$2, 0)), "")</f>
        <v>0.469269269269269</v>
      </c>
      <c r="L33" s="0" t="n">
        <f aca="true">IF(ROW(A33) - 2 &gt;= $H$4, SUM(I33:OFFSET(I33, 1 - $H$4, 0)) / SUM(J33:OFFSET(J33, 1-$H$4, 0)), "")</f>
        <v>0.540323334267826</v>
      </c>
      <c r="M33" s="0" t="n">
        <f aca="true">IF(ROW(A33) - 2 &gt;= $H$6, SUM(I33:OFFSET(I33, 1 - $H$6, 0)) / SUM(J33:OFFSET(J33, 1-$H$6, 0)), "")</f>
        <v>0.544097060195987</v>
      </c>
      <c r="N33" s="0" t="n">
        <f aca="false">IF(M33&lt;&gt;"", 100 * ((($H$9 * K33) + ($H$10 * L33) + ($H$11 * M33)) / SUM($H$9:$H$11)), "")</f>
        <v>50.0260115115531</v>
      </c>
    </row>
    <row collapsed="false" customFormat="false" customHeight="false" hidden="false" ht="13.3" outlineLevel="0" r="34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false">E34 - MIN(E33, D34)</f>
        <v>5.38</v>
      </c>
      <c r="J34" s="0" t="n">
        <f aca="false">MAX(C34,E33) - MIN(D34, E33)</f>
        <v>5.38</v>
      </c>
      <c r="K34" s="0" t="n">
        <f aca="true">IF(ROW(A34) - 2 &gt;= $H$2, SUM(I34:OFFSET(I34, 1 - $H$2, 0)) / SUM(J34:OFFSET(J34, 1-$H$2, 0)), "")</f>
        <v>0.508108108108108</v>
      </c>
      <c r="L34" s="0" t="n">
        <f aca="true">IF(ROW(A34) - 2 &gt;= $H$4, SUM(I34:OFFSET(I34, 1 - $H$4, 0)) / SUM(J34:OFFSET(J34, 1-$H$4, 0)), "")</f>
        <v>0.551437216338881</v>
      </c>
      <c r="M34" s="0" t="n">
        <f aca="true">IF(ROW(A34) - 2 &gt;= $H$6, SUM(I34:OFFSET(I34, 1 - $H$6, 0)) / SUM(J34:OFFSET(J34, 1-$H$6, 0)), "")</f>
        <v>0.538064651995367</v>
      </c>
      <c r="N34" s="0" t="n">
        <f aca="false">IF(M34&lt;&gt;"", 100 * ((($H$9 * K34) + ($H$10 * L34) + ($H$11 * M34)) / SUM($H$9:$H$11)), "")</f>
        <v>52.4767359586509</v>
      </c>
    </row>
    <row collapsed="false" customFormat="false" customHeight="false" hidden="false" ht="13.3" outlineLevel="0" r="35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false">E35 - MIN(E34, D35)</f>
        <v>0.629999999999995</v>
      </c>
      <c r="J35" s="0" t="n">
        <f aca="false">MAX(C35,E34) - MIN(D35, E34)</f>
        <v>3.88</v>
      </c>
      <c r="K35" s="0" t="n">
        <f aca="true">IF(ROW(A35) - 2 &gt;= $H$2, SUM(I35:OFFSET(I35, 1 - $H$2, 0)) / SUM(J35:OFFSET(J35, 1-$H$2, 0)), "")</f>
        <v>0.46750212404418</v>
      </c>
      <c r="L35" s="0" t="n">
        <f aca="true">IF(ROW(A35) - 2 &gt;= $H$4, SUM(I35:OFFSET(I35, 1 - $H$4, 0)) / SUM(J35:OFFSET(J35, 1-$H$4, 0)), "")</f>
        <v>0.542067651262506</v>
      </c>
      <c r="M35" s="0" t="n">
        <f aca="true">IF(ROW(A35) - 2 &gt;= $H$6, SUM(I35:OFFSET(I35, 1 - $H$6, 0)) / SUM(J35:OFFSET(J35, 1-$H$6, 0)), "")</f>
        <v>0.525059539560731</v>
      </c>
      <c r="N35" s="0" t="n">
        <f aca="false">IF(M35&lt;&gt;"", 100 * ((($H$9 * K35) + ($H$10 * L35) + ($H$11 * M35)) / SUM($H$9:$H$11)), "")</f>
        <v>49.7029048323209</v>
      </c>
    </row>
    <row collapsed="false" customFormat="false" customHeight="false" hidden="false" ht="13.3" outlineLevel="0" r="36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false">E36 - MIN(E35, D36)</f>
        <v>13.32</v>
      </c>
      <c r="J36" s="0" t="n">
        <f aca="false">MAX(C36,E35) - MIN(D36, E35)</f>
        <v>15.13</v>
      </c>
      <c r="K36" s="0" t="n">
        <f aca="true">IF(ROW(A36) - 2 &gt;= $H$2, SUM(I36:OFFSET(I36, 1 - $H$2, 0)) / SUM(J36:OFFSET(J36, 1-$H$2, 0)), "")</f>
        <v>0.553283879138773</v>
      </c>
      <c r="L36" s="0" t="n">
        <f aca="true">IF(ROW(A36) - 2 &gt;= $H$4, SUM(I36:OFFSET(I36, 1 - $H$4, 0)) / SUM(J36:OFFSET(J36, 1-$H$4, 0)), "")</f>
        <v>0.531176929072486</v>
      </c>
      <c r="M36" s="0" t="n">
        <f aca="true">IF(ROW(A36) - 2 &gt;= $H$6, SUM(I36:OFFSET(I36, 1 - $H$6, 0)) / SUM(J36:OFFSET(J36, 1-$H$6, 0)), "")</f>
        <v>0.563440320962889</v>
      </c>
      <c r="N36" s="0" t="n">
        <f aca="false">IF(M36&lt;&gt;"", 100 * ((($H$9 * K36) + ($H$10 * L36) + ($H$11 * M36)) / SUM($H$9:$H$11)), "")</f>
        <v>54.8418527951851</v>
      </c>
    </row>
    <row collapsed="false" customFormat="false" customHeight="false" hidden="false" ht="13.3" outlineLevel="0" r="37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false">E37 - MIN(E36, D37)</f>
        <v>12.63</v>
      </c>
      <c r="J37" s="0" t="n">
        <f aca="false">MAX(C37,E36) - MIN(D37, E36)</f>
        <v>12.82</v>
      </c>
      <c r="K37" s="0" t="n">
        <f aca="true">IF(ROW(A37) - 2 &gt;= $H$2, SUM(I37:OFFSET(I37, 1 - $H$2, 0)) / SUM(J37:OFFSET(J37, 1-$H$2, 0)), "")</f>
        <v>0.677688656081192</v>
      </c>
      <c r="L37" s="0" t="n">
        <f aca="true">IF(ROW(A37) - 2 &gt;= $H$4, SUM(I37:OFFSET(I37, 1 - $H$4, 0)) / SUM(J37:OFFSET(J37, 1-$H$4, 0)), "")</f>
        <v>0.622071050642479</v>
      </c>
      <c r="M37" s="0" t="n">
        <f aca="true">IF(ROW(A37) - 2 &gt;= $H$6, SUM(I37:OFFSET(I37, 1 - $H$6, 0)) / SUM(J37:OFFSET(J37, 1-$H$6, 0)), "")</f>
        <v>0.583057355411567</v>
      </c>
      <c r="N37" s="0" t="n">
        <f aca="false">IF(M37&lt;&gt;"", 100 * ((($H$9 * K37) + ($H$10 * L37) + ($H$11 * M37)) / SUM($H$9:$H$11)), "")</f>
        <v>64.8279154431613</v>
      </c>
    </row>
    <row collapsed="false" customFormat="false" customHeight="false" hidden="false" ht="13.3" outlineLevel="0" r="38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false">E38 - MIN(E37, D38)</f>
        <v>1.31</v>
      </c>
      <c r="J38" s="0" t="n">
        <f aca="false">MAX(C38,E37) - MIN(D38, E37)</f>
        <v>10.38</v>
      </c>
      <c r="K38" s="0" t="n">
        <f aca="true">IF(ROW(A38) - 2 &gt;= $H$2, SUM(I38:OFFSET(I38, 1 - $H$2, 0)) / SUM(J38:OFFSET(J38, 1-$H$2, 0)), "")</f>
        <v>0.693564194707612</v>
      </c>
      <c r="L38" s="0" t="n">
        <f aca="true">IF(ROW(A38) - 2 &gt;= $H$4, SUM(I38:OFFSET(I38, 1 - $H$4, 0)) / SUM(J38:OFFSET(J38, 1-$H$4, 0)), "")</f>
        <v>0.547735901472359</v>
      </c>
      <c r="M38" s="0" t="n">
        <f aca="true">IF(ROW(A38) - 2 &gt;= $H$6, SUM(I38:OFFSET(I38, 1 - $H$6, 0)) / SUM(J38:OFFSET(J38, 1-$H$6, 0)), "")</f>
        <v>0.574509066992389</v>
      </c>
      <c r="N38" s="0" t="n">
        <f aca="false">IF(M38&lt;&gt;"", 100 * ((($H$9 * K38) + ($H$10 * L38) + ($H$11 * M38)) / SUM($H$9:$H$11)), "")</f>
        <v>63.4891092681079</v>
      </c>
    </row>
    <row collapsed="false" customFormat="false" customHeight="false" hidden="false" ht="13.3" outlineLevel="0" r="39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false">E39 - MIN(E38, D39)</f>
        <v>3.19</v>
      </c>
      <c r="J39" s="0" t="n">
        <f aca="false">MAX(C39,E38) - MIN(D39, E38)</f>
        <v>8.44</v>
      </c>
      <c r="K39" s="0" t="n">
        <f aca="true">IF(ROW(A39) - 2 &gt;= $H$2, SUM(I39:OFFSET(I39, 1 - $H$2, 0)) / SUM(J39:OFFSET(J39, 1-$H$2, 0)), "")</f>
        <v>0.685030694160239</v>
      </c>
      <c r="L39" s="0" t="n">
        <f aca="true">IF(ROW(A39) - 2 &gt;= $H$4, SUM(I39:OFFSET(I39, 1 - $H$4, 0)) / SUM(J39:OFFSET(J39, 1-$H$4, 0)), "")</f>
        <v>0.548975957257346</v>
      </c>
      <c r="M39" s="0" t="n">
        <f aca="true">IF(ROW(A39) - 2 &gt;= $H$6, SUM(I39:OFFSET(I39, 1 - $H$6, 0)) / SUM(J39:OFFSET(J39, 1-$H$6, 0)), "")</f>
        <v>0.552627890679748</v>
      </c>
      <c r="N39" s="0" t="n">
        <f aca="false">IF(M39&lt;&gt;"", 100 * ((($H$9 * K39) + ($H$10 * L39) + ($H$11 * M39)) / SUM($H$9:$H$11)), "")</f>
        <v>62.7243225976485</v>
      </c>
    </row>
    <row collapsed="false" customFormat="false" customHeight="false" hidden="false" ht="13.3" outlineLevel="0" r="40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false">E40 - MIN(E39, D40)</f>
        <v>2.68000000000001</v>
      </c>
      <c r="J40" s="0" t="n">
        <f aca="false">MAX(C40,E39) - MIN(D40, E39)</f>
        <v>7.87</v>
      </c>
      <c r="K40" s="0" t="n">
        <f aca="true">IF(ROW(A40) - 2 &gt;= $H$2, SUM(I40:OFFSET(I40, 1 - $H$2, 0)) / SUM(J40:OFFSET(J40, 1-$H$2, 0)), "")</f>
        <v>0.612519561815336</v>
      </c>
      <c r="L40" s="0" t="n">
        <f aca="true">IF(ROW(A40) - 2 &gt;= $H$4, SUM(I40:OFFSET(I40, 1 - $H$4, 0)) / SUM(J40:OFFSET(J40, 1-$H$4, 0)), "")</f>
        <v>0.549670619235837</v>
      </c>
      <c r="M40" s="0" t="n">
        <f aca="true">IF(ROW(A40) - 2 &gt;= $H$6, SUM(I40:OFFSET(I40, 1 - $H$6, 0)) / SUM(J40:OFFSET(J40, 1-$H$6, 0)), "")</f>
        <v>0.539485195929456</v>
      </c>
      <c r="N40" s="0" t="n">
        <f aca="false">IF(M40&lt;&gt;"", 100 * ((($H$9 * K40) + ($H$10 * L40) + ($H$11 * M40)) / SUM($H$9:$H$11)), "")</f>
        <v>58.4129240237497</v>
      </c>
    </row>
    <row collapsed="false" customFormat="false" customHeight="false" hidden="false" ht="13.3" outlineLevel="0" r="41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false">E41 - MIN(E40, D41)</f>
        <v>2</v>
      </c>
      <c r="J41" s="0" t="n">
        <f aca="false">MAX(C41,E40) - MIN(D41, E40)</f>
        <v>4.87</v>
      </c>
      <c r="K41" s="0" t="n">
        <f aca="true">IF(ROW(A41) - 2 &gt;= $H$2, SUM(I41:OFFSET(I41, 1 - $H$2, 0)) / SUM(J41:OFFSET(J41, 1-$H$2, 0)), "")</f>
        <v>0.564126833885471</v>
      </c>
      <c r="L41" s="0" t="n">
        <f aca="true">IF(ROW(A41) - 2 &gt;= $H$4, SUM(I41:OFFSET(I41, 1 - $H$4, 0)) / SUM(J41:OFFSET(J41, 1-$H$4, 0)), "")</f>
        <v>0.539438856537851</v>
      </c>
      <c r="M41" s="0" t="n">
        <f aca="true">IF(ROW(A41) - 2 &gt;= $H$6, SUM(I41:OFFSET(I41, 1 - $H$6, 0)) / SUM(J41:OFFSET(J41, 1-$H$6, 0)), "")</f>
        <v>0.544525004647704</v>
      </c>
      <c r="N41" s="0" t="n">
        <f aca="false">IF(M41&lt;&gt;"", 100 * ((($H$9 * K41) + ($H$10 * L41) + ($H$11 * M41)) / SUM($H$9:$H$11)), "")</f>
        <v>55.4272864752184</v>
      </c>
    </row>
    <row collapsed="false" customFormat="false" customHeight="false" hidden="false" ht="13.3" outlineLevel="0" r="42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false">E42 - MIN(E41, D42)</f>
        <v>2.10999999999999</v>
      </c>
      <c r="J42" s="0" t="n">
        <f aca="false">MAX(C42,E41) - MIN(D42, E41)</f>
        <v>5.60999999999999</v>
      </c>
      <c r="K42" s="0" t="n">
        <f aca="true">IF(ROW(A42) - 2 &gt;= $H$2, SUM(I42:OFFSET(I42, 1 - $H$2, 0)) / SUM(J42:OFFSET(J42, 1-$H$2, 0)), "")</f>
        <v>0.571867321867322</v>
      </c>
      <c r="L42" s="0" t="n">
        <f aca="true">IF(ROW(A42) - 2 &gt;= $H$4, SUM(I42:OFFSET(I42, 1 - $H$4, 0)) / SUM(J42:OFFSET(J42, 1-$H$4, 0)), "")</f>
        <v>0.52807486631016</v>
      </c>
      <c r="M42" s="0" t="n">
        <f aca="true">IF(ROW(A42) - 2 &gt;= $H$6, SUM(I42:OFFSET(I42, 1 - $H$6, 0)) / SUM(J42:OFFSET(J42, 1-$H$6, 0)), "")</f>
        <v>0.538119877283758</v>
      </c>
      <c r="N42" s="0" t="n">
        <f aca="false">IF(M42&lt;&gt;"", 100 * ((($H$9 * K42) + ($H$10 * L42) + ($H$11 * M42)) / SUM($H$9:$H$11)), "")</f>
        <v>55.4534128196195</v>
      </c>
    </row>
    <row collapsed="false" customFormat="false" customHeight="false" hidden="false" ht="13.3" outlineLevel="0" r="43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false">E43 - MIN(E42, D43)</f>
        <v>0.310000000000002</v>
      </c>
      <c r="J43" s="0" t="n">
        <f aca="false">MAX(C43,E42) - MIN(D43, E42)</f>
        <v>12.25</v>
      </c>
      <c r="K43" s="0" t="n">
        <f aca="true">IF(ROW(A43) - 2 &gt;= $H$2, SUM(I43:OFFSET(I43, 1 - $H$2, 0)) / SUM(J43:OFFSET(J43, 1-$H$2, 0)), "")</f>
        <v>0.389299485861182</v>
      </c>
      <c r="L43" s="0" t="n">
        <f aca="true">IF(ROW(A43) - 2 &gt;= $H$4, SUM(I43:OFFSET(I43, 1 - $H$4, 0)) / SUM(J43:OFFSET(J43, 1-$H$4, 0)), "")</f>
        <v>0.46642838907327</v>
      </c>
      <c r="M43" s="0" t="n">
        <f aca="true">IF(ROW(A43) - 2 &gt;= $H$6, SUM(I43:OFFSET(I43, 1 - $H$6, 0)) / SUM(J43:OFFSET(J43, 1-$H$6, 0)), "")</f>
        <v>0.519368532767312</v>
      </c>
      <c r="N43" s="0" t="n">
        <f aca="false">IF(M43&lt;&gt;"", 100 * ((($H$9 * K43) + ($H$10 * L43) + ($H$11 * M43)) / SUM($H$9:$H$11)), "")</f>
        <v>42.9917607765512</v>
      </c>
    </row>
    <row collapsed="false" customFormat="false" customHeight="false" hidden="false" ht="13.3" outlineLevel="0" r="44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false">E44 - MIN(E43, D44)</f>
        <v>10.06</v>
      </c>
      <c r="J44" s="0" t="n">
        <f aca="false">MAX(C44,E43) - MIN(D44, E43)</f>
        <v>11.5</v>
      </c>
      <c r="K44" s="0" t="n">
        <f aca="true">IF(ROW(A44) - 2 &gt;= $H$2, SUM(I44:OFFSET(I44, 1 - $H$2, 0)) / SUM(J44:OFFSET(J44, 1-$H$2, 0)), "")</f>
        <v>0.355548260013132</v>
      </c>
      <c r="L44" s="0" t="n">
        <f aca="true">IF(ROW(A44) - 2 &gt;= $H$4, SUM(I44:OFFSET(I44, 1 - $H$4, 0)) / SUM(J44:OFFSET(J44, 1-$H$4, 0)), "")</f>
        <v>0.516842881731006</v>
      </c>
      <c r="M44" s="0" t="n">
        <f aca="true">IF(ROW(A44) - 2 &gt;= $H$6, SUM(I44:OFFSET(I44, 1 - $H$6, 0)) / SUM(J44:OFFSET(J44, 1-$H$6, 0)), "")</f>
        <v>0.529442807511324</v>
      </c>
      <c r="N44" s="0" t="n">
        <f aca="false">IF(M44&lt;&gt;"", 100 * ((($H$9 * K44) + ($H$10 * L44) + ($H$11 * M44)) / SUM($H$9:$H$11)), "")</f>
        <v>42.6474515860838</v>
      </c>
    </row>
    <row collapsed="false" customFormat="false" customHeight="false" hidden="false" ht="13.3" outlineLevel="0" r="45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I45" s="0" t="n">
        <f aca="false">E45 - MIN(E44, D45)</f>
        <v>3.87</v>
      </c>
      <c r="J45" s="0" t="n">
        <f aca="false">MAX(C45,E44) - MIN(D45, E44)</f>
        <v>10.06</v>
      </c>
      <c r="K45" s="0" t="n">
        <f aca="true">IF(ROW(A45) - 2 &gt;= $H$2, SUM(I45:OFFSET(I45, 1 - $H$2, 0)) / SUM(J45:OFFSET(J45, 1-$H$2, 0)), "")</f>
        <v>0.3996699669967</v>
      </c>
      <c r="L45" s="0" t="n">
        <f aca="true">IF(ROW(A45) - 2 &gt;= $H$4, SUM(I45:OFFSET(I45, 1 - $H$4, 0)) / SUM(J45:OFFSET(J45, 1-$H$4, 0)), "")</f>
        <v>0.547364964702019</v>
      </c>
      <c r="M45" s="0" t="n">
        <f aca="true">IF(ROW(A45) - 2 &gt;= $H$6, SUM(I45:OFFSET(I45, 1 - $H$6, 0)) / SUM(J45:OFFSET(J45, 1-$H$6, 0)), "")</f>
        <v>0.51867509261277</v>
      </c>
      <c r="N45" s="0" t="n">
        <f aca="false">IF(M45&lt;&gt;"", 100 * ((($H$9 * K45) + ($H$10 * L45) + ($H$11 * M45)) / SUM($H$9:$H$11)), "")</f>
        <v>45.8869270000515</v>
      </c>
    </row>
    <row collapsed="false" customFormat="false" customHeight="false" hidden="false" ht="13.3" outlineLevel="0" r="46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I46" s="0" t="n">
        <f aca="false">E46 - MIN(E45, D46)</f>
        <v>10.56</v>
      </c>
      <c r="J46" s="0" t="n">
        <f aca="false">MAX(C46,E45) - MIN(D46, E45)</f>
        <v>16.56</v>
      </c>
      <c r="K46" s="0" t="n">
        <f aca="true">IF(ROW(A46) - 2 &gt;= $H$2, SUM(I46:OFFSET(I46, 1 - $H$2, 0)) / SUM(J46:OFFSET(J46, 1-$H$2, 0)), "")</f>
        <v>0.459691501746217</v>
      </c>
      <c r="L46" s="0" t="n">
        <f aca="true">IF(ROW(A46) - 2 &gt;= $H$4, SUM(I46:OFFSET(I46, 1 - $H$4, 0)) / SUM(J46:OFFSET(J46, 1-$H$4, 0)), "")</f>
        <v>0.567939508506616</v>
      </c>
      <c r="M46" s="0" t="n">
        <f aca="true">IF(ROW(A46) - 2 &gt;= $H$6, SUM(I46:OFFSET(I46, 1 - $H$6, 0)) / SUM(J46:OFFSET(J46, 1-$H$6, 0)), "")</f>
        <v>0.528494803888703</v>
      </c>
      <c r="N46" s="0" t="n">
        <f aca="false">IF(M46&lt;&gt;"", 100 * ((($H$9 * K46) + ($H$10 * L46) + ($H$11 * M46)) / SUM($H$9:$H$11)), "")</f>
        <v>50.0448546840972</v>
      </c>
    </row>
    <row collapsed="false" customFormat="false" customHeight="false" hidden="false" ht="13.3" outlineLevel="0" r="47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I47" s="0" t="n">
        <f aca="false">E47 - MIN(E46, D47)</f>
        <v>6.38</v>
      </c>
      <c r="J47" s="0" t="n">
        <f aca="false">MAX(C47,E46) - MIN(D47, E46)</f>
        <v>8.88</v>
      </c>
      <c r="K47" s="0" t="n">
        <f aca="true">IF(ROW(A47) - 2 &gt;= $H$2, SUM(I47:OFFSET(I47, 1 - $H$2, 0)) / SUM(J47:OFFSET(J47, 1-$H$2, 0)), "")</f>
        <v>0.506094937616521</v>
      </c>
      <c r="L47" s="0" t="n">
        <f aca="true">IF(ROW(A47) - 2 &gt;= $H$4, SUM(I47:OFFSET(I47, 1 - $H$4, 0)) / SUM(J47:OFFSET(J47, 1-$H$4, 0)), "")</f>
        <v>0.556985706802365</v>
      </c>
      <c r="M47" s="0" t="n">
        <f aca="true">IF(ROW(A47) - 2 &gt;= $H$6, SUM(I47:OFFSET(I47, 1 - $H$6, 0)) / SUM(J47:OFFSET(J47, 1-$H$6, 0)), "")</f>
        <v>0.549576130319149</v>
      </c>
      <c r="N47" s="0" t="n">
        <f aca="false">IF(M47&lt;&gt;"", 100 * ((($H$9 * K47) + ($H$10 * L47) + ($H$11 * M47)) / SUM($H$9:$H$11)), "")</f>
        <v>52.6846756341423</v>
      </c>
    </row>
    <row collapsed="false" customFormat="false" customHeight="false" hidden="false" ht="13.3" outlineLevel="0" r="48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I48" s="0" t="n">
        <f aca="false">E48 - MIN(E47, D48)</f>
        <v>1.94</v>
      </c>
      <c r="J48" s="0" t="n">
        <f aca="false">MAX(C48,E47) - MIN(D48, E47)</f>
        <v>11.25</v>
      </c>
      <c r="K48" s="0" t="n">
        <f aca="true">IF(ROW(A48) - 2 &gt;= $H$2, SUM(I48:OFFSET(I48, 1 - $H$2, 0)) / SUM(J48:OFFSET(J48, 1-$H$2, 0)), "")</f>
        <v>0.462882669819997</v>
      </c>
      <c r="L48" s="0" t="n">
        <f aca="true">IF(ROW(A48) - 2 &gt;= $H$4, SUM(I48:OFFSET(I48, 1 - $H$4, 0)) / SUM(J48:OFFSET(J48, 1-$H$4, 0)), "")</f>
        <v>0.508888888888889</v>
      </c>
      <c r="M48" s="0" t="n">
        <f aca="true">IF(ROW(A48) - 2 &gt;= $H$6, SUM(I48:OFFSET(I48, 1 - $H$6, 0)) / SUM(J48:OFFSET(J48, 1-$H$6, 0)), "")</f>
        <v>0.527236402185436</v>
      </c>
      <c r="N48" s="0" t="n">
        <f aca="false">IF(M48&lt;&gt;"", 100 * ((($H$9 * K48) + ($H$10 * L48) + ($H$11 * M48)) / SUM($H$9:$H$11)), "")</f>
        <v>48.52206941776</v>
      </c>
    </row>
    <row collapsed="false" customFormat="false" customHeight="false" hidden="false" ht="13.3" outlineLevel="0" r="49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  <c r="I49" s="0" t="n">
        <f aca="false">E49 - MIN(E48, D49)</f>
        <v>6.56</v>
      </c>
      <c r="J49" s="0" t="n">
        <f aca="false">MAX(C49,E48) - MIN(D49, E48)</f>
        <v>6.69</v>
      </c>
      <c r="K49" s="0" t="n">
        <f aca="true">IF(ROW(A49) - 2 &gt;= $H$2, SUM(I49:OFFSET(I49, 1 - $H$2, 0)) / SUM(J49:OFFSET(J49, 1-$H$2, 0)), "")</f>
        <v>0.514056224899598</v>
      </c>
      <c r="L49" s="0" t="n">
        <f aca="true">IF(ROW(A49) - 2 &gt;= $H$4, SUM(I49:OFFSET(I49, 1 - $H$4, 0)) / SUM(J49:OFFSET(J49, 1-$H$4, 0)), "")</f>
        <v>0.540510153889396</v>
      </c>
      <c r="M49" s="0" t="n">
        <f aca="true">IF(ROW(A49) - 2 &gt;= $H$6, SUM(I49:OFFSET(I49, 1 - $H$6, 0)) / SUM(J49:OFFSET(J49, 1-$H$6, 0)), "")</f>
        <v>0.541171236754833</v>
      </c>
      <c r="N49" s="0" t="n">
        <f aca="false">IF(M49&lt;&gt;"", 100 * ((($H$9 * K49) + ($H$10 * L49) + ($H$11 * M49)) / SUM($H$9:$H$11)), "")</f>
        <v>52.5488063447431</v>
      </c>
    </row>
    <row collapsed="false" customFormat="false" customHeight="false" hidden="false" ht="13.3" outlineLevel="0" r="50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  <c r="I50" s="0" t="n">
        <f aca="false">E50 - MIN(E49, D50)</f>
        <v>0.25</v>
      </c>
      <c r="J50" s="0" t="n">
        <f aca="false">MAX(C50,E49) - MIN(D50, E49)</f>
        <v>8</v>
      </c>
      <c r="K50" s="0" t="n">
        <f aca="true">IF(ROW(A50) - 2 &gt;= $H$2, SUM(I50:OFFSET(I50, 1 - $H$2, 0)) / SUM(J50:OFFSET(J50, 1-$H$2, 0)), "")</f>
        <v>0.543186180422265</v>
      </c>
      <c r="L50" s="0" t="n">
        <f aca="true">IF(ROW(A50) - 2 &gt;= $H$4, SUM(I50:OFFSET(I50, 1 - $H$4, 0)) / SUM(J50:OFFSET(J50, 1-$H$4, 0)), "")</f>
        <v>0.472333185382453</v>
      </c>
      <c r="M50" s="0" t="n">
        <f aca="true">IF(ROW(A50) - 2 &gt;= $H$6, SUM(I50:OFFSET(I50, 1 - $H$6, 0)) / SUM(J50:OFFSET(J50, 1-$H$6, 0)), "")</f>
        <v>0.497729375157682</v>
      </c>
      <c r="N50" s="0" t="n">
        <f aca="false">IF(M50&lt;&gt;"", 100 * ((($H$9 * K50) + ($H$10 * L50) + ($H$11 * M50)) / SUM($H$9:$H$11)), "")</f>
        <v>51.6448638230236</v>
      </c>
    </row>
    <row collapsed="false" customFormat="false" customHeight="false" hidden="false" ht="13.3" outlineLevel="0" r="51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  <c r="I51" s="0" t="n">
        <f aca="false">E51 - MIN(E50, D51)</f>
        <v>1.38</v>
      </c>
      <c r="J51" s="0" t="n">
        <f aca="false">MAX(C51,E50) - MIN(D51, E50)</f>
        <v>6.94</v>
      </c>
      <c r="K51" s="0" t="n">
        <f aca="true">IF(ROW(A51) - 2 &gt;= $H$2, SUM(I51:OFFSET(I51, 1 - $H$2, 0)) / SUM(J51:OFFSET(J51, 1-$H$2, 0)), "")</f>
        <v>0.452471482889734</v>
      </c>
      <c r="L51" s="0" t="n">
        <f aca="true">IF(ROW(A51) - 2 &gt;= $H$4, SUM(I51:OFFSET(I51, 1 - $H$4, 0)) / SUM(J51:OFFSET(J51, 1-$H$4, 0)), "")</f>
        <v>0.406805877803558</v>
      </c>
      <c r="M51" s="0" t="n">
        <f aca="true">IF(ROW(A51) - 2 &gt;= $H$6, SUM(I51:OFFSET(I51, 1 - $H$6, 0)) / SUM(J51:OFFSET(J51, 1-$H$6, 0)), "")</f>
        <v>0.50369992344986</v>
      </c>
      <c r="N51" s="0" t="n">
        <f aca="false">IF(M51&lt;&gt;"", 100 * ((($H$9 * K51) + ($H$10 * L51) + ($H$11 * M51)) / SUM($H$9:$H$11)), "")</f>
        <v>44.6742515802273</v>
      </c>
    </row>
    <row collapsed="false" customFormat="false" customHeight="false" hidden="false" ht="13.3" outlineLevel="0" r="52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  <c r="I52" s="0" t="n">
        <f aca="false">E52 - MIN(E51, D52)</f>
        <v>4.38</v>
      </c>
      <c r="J52" s="0" t="n">
        <f aca="false">MAX(C52,E51) - MIN(D52, E51)</f>
        <v>14.57</v>
      </c>
      <c r="K52" s="0" t="n">
        <f aca="true">IF(ROW(A52) - 2 &gt;= $H$2, SUM(I52:OFFSET(I52, 1 - $H$2, 0)) / SUM(J52:OFFSET(J52, 1-$H$2, 0)), "")</f>
        <v>0.431472081218274</v>
      </c>
      <c r="L52" s="0" t="n">
        <f aca="true">IF(ROW(A52) - 2 &gt;= $H$4, SUM(I52:OFFSET(I52, 1 - $H$4, 0)) / SUM(J52:OFFSET(J52, 1-$H$4, 0)), "")</f>
        <v>0.417034983893925</v>
      </c>
      <c r="M52" s="0" t="n">
        <f aca="true">IF(ROW(A52) - 2 &gt;= $H$6, SUM(I52:OFFSET(I52, 1 - $H$6, 0)) / SUM(J52:OFFSET(J52, 1-$H$6, 0)), "")</f>
        <v>0.475484512174921</v>
      </c>
      <c r="N52" s="0" t="n">
        <f aca="false">IF(M52&lt;&gt;"", 100 * ((($H$9 * K52) + ($H$10 * L52) + ($H$11 * M52)) / SUM($H$9:$H$11)), "")</f>
        <v>43.3634686405124</v>
      </c>
    </row>
    <row collapsed="false" customFormat="false" customHeight="false" hidden="false" ht="13.3" outlineLevel="0" r="53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  <c r="I53" s="0" t="n">
        <f aca="false">E53 - MIN(E52, D53)</f>
        <v>5.31</v>
      </c>
      <c r="J53" s="0" t="n">
        <f aca="false">MAX(C53,E52) - MIN(D53, E52)</f>
        <v>11.5</v>
      </c>
      <c r="K53" s="0" t="n">
        <f aca="true">IF(ROW(A53) - 2 &gt;= $H$2, SUM(I53:OFFSET(I53, 1 - $H$2, 0)) / SUM(J53:OFFSET(J53, 1-$H$2, 0)), "")</f>
        <v>0.386259767064721</v>
      </c>
      <c r="L53" s="0" t="n">
        <f aca="true">IF(ROW(A53) - 2 &gt;= $H$4, SUM(I53:OFFSET(I53, 1 - $H$4, 0)) / SUM(J53:OFFSET(J53, 1-$H$4, 0)), "")</f>
        <v>0.42321493958257</v>
      </c>
      <c r="M53" s="0" t="n">
        <f aca="true">IF(ROW(A53) - 2 &gt;= $H$6, SUM(I53:OFFSET(I53, 1 - $H$6, 0)) / SUM(J53:OFFSET(J53, 1-$H$6, 0)), "")</f>
        <v>0.479967852119751</v>
      </c>
      <c r="N53" s="0" t="n">
        <f aca="false">IF(M53&lt;&gt;"", 100 * ((($H$9 * K53) + ($H$10 * L53) + ($H$11 * M53)) / SUM($H$9:$H$11)), "")</f>
        <v>41.0205257077682</v>
      </c>
    </row>
    <row collapsed="false" customFormat="false" customHeight="false" hidden="false" ht="13.3" outlineLevel="0" r="54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  <c r="I54" s="0" t="n">
        <f aca="false">E54 - MIN(E53, D54)</f>
        <v>2.87</v>
      </c>
      <c r="J54" s="0" t="n">
        <f aca="false">MAX(C54,E53) - MIN(D54, E53)</f>
        <v>9</v>
      </c>
      <c r="K54" s="0" t="n">
        <f aca="true">IF(ROW(A54) - 2 &gt;= $H$2, SUM(I54:OFFSET(I54, 1 - $H$2, 0)) / SUM(J54:OFFSET(J54, 1-$H$2, 0)), "")</f>
        <v>0.33392200147167</v>
      </c>
      <c r="L54" s="0" t="n">
        <f aca="true">IF(ROW(A54) - 2 &gt;= $H$4, SUM(I54:OFFSET(I54, 1 - $H$4, 0)) / SUM(J54:OFFSET(J54, 1-$H$4, 0)), "")</f>
        <v>0.421121441022661</v>
      </c>
      <c r="M54" s="0" t="n">
        <f aca="true">IF(ROW(A54) - 2 &gt;= $H$6, SUM(I54:OFFSET(I54, 1 - $H$6, 0)) / SUM(J54:OFFSET(J54, 1-$H$6, 0)), "")</f>
        <v>0.479306643342742</v>
      </c>
      <c r="N54" s="0" t="n">
        <f aca="false">IF(M54&lt;&gt;"", 100 * ((($H$9 * K54) + ($H$10 * L54) + ($H$11 * M54)) / SUM($H$9:$H$11)), "")</f>
        <v>37.9605361610678</v>
      </c>
    </row>
    <row collapsed="false" customFormat="false" customHeight="false" hidden="false" ht="13.3" outlineLevel="0" r="55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  <c r="I55" s="0" t="n">
        <f aca="false">E55 - MIN(E54, D55)</f>
        <v>14.81</v>
      </c>
      <c r="J55" s="0" t="n">
        <f aca="false">MAX(C55,E54) - MIN(D55, E54)</f>
        <v>14.88</v>
      </c>
      <c r="K55" s="0" t="n">
        <f aca="true">IF(ROW(A55) - 2 &gt;= $H$2, SUM(I55:OFFSET(I55, 1 - $H$2, 0)) / SUM(J55:OFFSET(J55, 1-$H$2, 0)), "")</f>
        <v>0.496786811958648</v>
      </c>
      <c r="L55" s="0" t="n">
        <f aca="true">IF(ROW(A55) - 2 &gt;= $H$4, SUM(I55:OFFSET(I55, 1 - $H$4, 0)) / SUM(J55:OFFSET(J55, 1-$H$4, 0)), "")</f>
        <v>0.479314780960119</v>
      </c>
      <c r="M55" s="0" t="n">
        <f aca="true">IF(ROW(A55) - 2 &gt;= $H$6, SUM(I55:OFFSET(I55, 1 - $H$6, 0)) / SUM(J55:OFFSET(J55, 1-$H$6, 0)), "")</f>
        <v>0.505420832854461</v>
      </c>
      <c r="N55" s="0" t="n">
        <f aca="false">IF(M55&lt;&gt;"", 100 * ((($H$9 * K55) + ($H$10 * L55) + ($H$11 * M55)) / SUM($H$9:$H$11)), "")</f>
        <v>49.302823465847</v>
      </c>
    </row>
    <row collapsed="false" customFormat="false" customHeight="false" hidden="false" ht="13.3" outlineLevel="0" r="56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  <c r="I56" s="0" t="n">
        <f aca="false">E56 - MIN(E55, D56)</f>
        <v>7.5</v>
      </c>
      <c r="J56" s="0" t="n">
        <f aca="false">MAX(C56,E55) - MIN(D56, E55)</f>
        <v>7.5</v>
      </c>
      <c r="K56" s="0" t="n">
        <f aca="true">IF(ROW(A56) - 2 &gt;= $H$2, SUM(I56:OFFSET(I56, 1 - $H$2, 0)) / SUM(J56:OFFSET(J56, 1-$H$2, 0)), "")</f>
        <v>0.504213289128333</v>
      </c>
      <c r="L56" s="0" t="n">
        <f aca="true">IF(ROW(A56) - 2 &gt;= $H$4, SUM(I56:OFFSET(I56, 1 - $H$4, 0)) / SUM(J56:OFFSET(J56, 1-$H$4, 0)), "")</f>
        <v>0.509292686187993</v>
      </c>
      <c r="M56" s="0" t="n">
        <f aca="true">IF(ROW(A56) - 2 &gt;= $H$6, SUM(I56:OFFSET(I56, 1 - $H$6, 0)) / SUM(J56:OFFSET(J56, 1-$H$6, 0)), "")</f>
        <v>0.517342806937123</v>
      </c>
      <c r="N56" s="0" t="n">
        <f aca="false">IF(M56&lt;&gt;"", 100 * ((($H$9 * K56) + ($H$10 * L56) + ($H$11 * M56)) / SUM($H$9:$H$11)), "")</f>
        <v>50.7540190832349</v>
      </c>
    </row>
    <row collapsed="false" customFormat="false" customHeight="false" hidden="false" ht="13.3" outlineLevel="0" r="57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  <c r="I57" s="0" t="n">
        <f aca="false">E57 - MIN(E56, D57)</f>
        <v>1.37</v>
      </c>
      <c r="J57" s="0" t="n">
        <f aca="false">MAX(C57,E56) - MIN(D57, E56)</f>
        <v>10.5</v>
      </c>
      <c r="K57" s="0" t="n">
        <f aca="true">IF(ROW(A57) - 2 &gt;= $H$2, SUM(I57:OFFSET(I57, 1 - $H$2, 0)) / SUM(J57:OFFSET(J57, 1-$H$2, 0)), "")</f>
        <v>0.502336760582187</v>
      </c>
      <c r="L57" s="0" t="n">
        <f aca="true">IF(ROW(A57) - 2 &gt;= $H$4, SUM(I57:OFFSET(I57, 1 - $H$4, 0)) / SUM(J57:OFFSET(J57, 1-$H$4, 0)), "")</f>
        <v>0.522492051680985</v>
      </c>
      <c r="M57" s="0" t="n">
        <f aca="true">IF(ROW(A57) - 2 &gt;= $H$6, SUM(I57:OFFSET(I57, 1 - $H$6, 0)) / SUM(J57:OFFSET(J57, 1-$H$6, 0)), "")</f>
        <v>0.497663375292078</v>
      </c>
      <c r="N57" s="0" t="n">
        <f aca="false">IF(M57&lt;&gt;"", 100 * ((($H$9 * K57) + ($H$10 * L57) + ($H$11 * M57)) / SUM($H$9:$H$11)), "")</f>
        <v>50.7427788711828</v>
      </c>
    </row>
    <row collapsed="false" customFormat="false" customHeight="false" hidden="false" ht="13.3" outlineLevel="0" r="58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  <c r="I58" s="0" t="n">
        <f aca="false">E58 - MIN(E57, D58)</f>
        <v>1.81</v>
      </c>
      <c r="J58" s="0" t="n">
        <f aca="false">MAX(C58,E57) - MIN(D58, E57)</f>
        <v>7.69</v>
      </c>
      <c r="K58" s="0" t="n">
        <f aca="true">IF(ROW(A58) - 2 &gt;= $H$2, SUM(I58:OFFSET(I58, 1 - $H$2, 0)) / SUM(J58:OFFSET(J58, 1-$H$2, 0)), "")</f>
        <v>0.503040719196193</v>
      </c>
      <c r="L58" s="0" t="n">
        <f aca="true">IF(ROW(A58) - 2 &gt;= $H$4, SUM(I58:OFFSET(I58, 1 - $H$4, 0)) / SUM(J58:OFFSET(J58, 1-$H$4, 0)), "")</f>
        <v>0.479030690181919</v>
      </c>
      <c r="M58" s="0" t="n">
        <f aca="true">IF(ROW(A58) - 2 &gt;= $H$6, SUM(I58:OFFSET(I58, 1 - $H$6, 0)) / SUM(J58:OFFSET(J58, 1-$H$6, 0)), "")</f>
        <v>0.496372589557569</v>
      </c>
      <c r="N58" s="0" t="n">
        <f aca="false">IF(M58&lt;&gt;"", 100 * ((($H$9 * K58) + ($H$10 * L58) + ($H$11 * M58)) / SUM($H$9:$H$11)), "")</f>
        <v>49.5228120958025</v>
      </c>
    </row>
    <row collapsed="false" customFormat="false" customHeight="false" hidden="false" ht="13.3" outlineLevel="0" r="59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  <c r="I59" s="0" t="n">
        <f aca="false">E59 - MIN(E58, D59)</f>
        <v>5.75</v>
      </c>
      <c r="J59" s="0" t="n">
        <f aca="false">MAX(C59,E58) - MIN(D59, E58)</f>
        <v>5.75</v>
      </c>
      <c r="K59" s="0" t="n">
        <f aca="true">IF(ROW(A59) - 2 &gt;= $H$2, SUM(I59:OFFSET(I59, 1 - $H$2, 0)) / SUM(J59:OFFSET(J59, 1-$H$2, 0)), "")</f>
        <v>0.589943130799162</v>
      </c>
      <c r="L59" s="0" t="n">
        <f aca="true">IF(ROW(A59) - 2 &gt;= $H$4, SUM(I59:OFFSET(I59, 1 - $H$4, 0)) / SUM(J59:OFFSET(J59, 1-$H$4, 0)), "")</f>
        <v>0.507265049030134</v>
      </c>
      <c r="M59" s="0" t="n">
        <f aca="true">IF(ROW(A59) - 2 &gt;= $H$6, SUM(I59:OFFSET(I59, 1 - $H$6, 0)) / SUM(J59:OFFSET(J59, 1-$H$6, 0)), "")</f>
        <v>0.525943486406913</v>
      </c>
      <c r="N59" s="0" t="n">
        <f aca="false">IF(M59&lt;&gt;"", 100 * ((($H$9 * K59) + ($H$10 * L59) + ($H$11 * M59)) / SUM($H$9:$H$11)), "")</f>
        <v>55.7178015380547</v>
      </c>
    </row>
    <row collapsed="false" customFormat="false" customHeight="false" hidden="false" ht="13.3" outlineLevel="0" r="60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  <c r="I60" s="0" t="n">
        <f aca="false">E60 - MIN(E59, D60)</f>
        <v>7.81</v>
      </c>
      <c r="J60" s="0" t="n">
        <f aca="false">MAX(C60,E59) - MIN(D60, E59)</f>
        <v>8.25</v>
      </c>
      <c r="K60" s="0" t="n">
        <f aca="true">IF(ROW(A60) - 2 &gt;= $H$2, SUM(I60:OFFSET(I60, 1 - $H$2, 0)) / SUM(J60:OFFSET(J60, 1-$H$2, 0)), "")</f>
        <v>0.659430549001101</v>
      </c>
      <c r="L60" s="0" t="n">
        <f aca="true">IF(ROW(A60) - 2 &gt;= $H$4, SUM(I60:OFFSET(I60, 1 - $H$4, 0)) / SUM(J60:OFFSET(J60, 1-$H$4, 0)), "")</f>
        <v>0.518417047184171</v>
      </c>
      <c r="M60" s="0" t="n">
        <f aca="true">IF(ROW(A60) - 2 &gt;= $H$6, SUM(I60:OFFSET(I60, 1 - $H$6, 0)) / SUM(J60:OFFSET(J60, 1-$H$6, 0)), "")</f>
        <v>0.543258107339276</v>
      </c>
      <c r="N60" s="0" t="n">
        <f aca="false">IF(M60&lt;&gt;"", 100 * ((($H$9 * K60) + ($H$10 * L60) + ($H$11 * M60)) / SUM($H$9:$H$11)), "")</f>
        <v>60.254491395886</v>
      </c>
    </row>
    <row collapsed="false" customFormat="false" customHeight="false" hidden="false" ht="13.3" outlineLevel="0" r="61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  <c r="I61" s="0" t="n">
        <f aca="false">E61 - MIN(E60, D61)</f>
        <v>1.31</v>
      </c>
      <c r="J61" s="0" t="n">
        <f aca="false">MAX(C61,E60) - MIN(D61, E60)</f>
        <v>8.31</v>
      </c>
      <c r="K61" s="0" t="n">
        <f aca="true">IF(ROW(A61) - 2 &gt;= $H$2, SUM(I61:OFFSET(I61, 1 - $H$2, 0)) / SUM(J61:OFFSET(J61, 1-$H$2, 0)), "")</f>
        <v>0.641857506361323</v>
      </c>
      <c r="L61" s="0" t="n">
        <f aca="true">IF(ROW(A61) - 2 &gt;= $H$4, SUM(I61:OFFSET(I61, 1 - $H$4, 0)) / SUM(J61:OFFSET(J61, 1-$H$4, 0)), "")</f>
        <v>0.48192310632118</v>
      </c>
      <c r="M61" s="0" t="n">
        <f aca="true">IF(ROW(A61) - 2 &gt;= $H$6, SUM(I61:OFFSET(I61, 1 - $H$6, 0)) / SUM(J61:OFFSET(J61, 1-$H$6, 0)), "")</f>
        <v>0.519851773425093</v>
      </c>
      <c r="N61" s="0" t="n">
        <f aca="false">IF(M61&lt;&gt;"", 100 * ((($H$9 * K61) + ($H$10 * L61) + ($H$11 * M61)) / SUM($H$9:$H$11)), "")</f>
        <v>57.873257307325</v>
      </c>
    </row>
    <row collapsed="false" customFormat="false" customHeight="false" hidden="false" ht="13.3" outlineLevel="0" r="62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  <c r="I62" s="0" t="n">
        <f aca="false">E62 - MIN(E61, D62)</f>
        <v>10.17</v>
      </c>
      <c r="J62" s="0" t="n">
        <f aca="false">MAX(C62,E61) - MIN(D62, E61)</f>
        <v>10.42</v>
      </c>
      <c r="K62" s="0" t="n">
        <f aca="true">IF(ROW(A62) - 2 &gt;= $H$2, SUM(I62:OFFSET(I62, 1 - $H$2, 0)) / SUM(J62:OFFSET(J62, 1-$H$2, 0)), "")</f>
        <v>0.611434440260185</v>
      </c>
      <c r="L62" s="0" t="n">
        <f aca="true">IF(ROW(A62) - 2 &gt;= $H$4, SUM(I62:OFFSET(I62, 1 - $H$4, 0)) / SUM(J62:OFFSET(J62, 1-$H$4, 0)), "")</f>
        <v>0.548307692307692</v>
      </c>
      <c r="M62" s="0" t="n">
        <f aca="true">IF(ROW(A62) - 2 &gt;= $H$6, SUM(I62:OFFSET(I62, 1 - $H$6, 0)) / SUM(J62:OFFSET(J62, 1-$H$6, 0)), "")</f>
        <v>0.527903525046382</v>
      </c>
      <c r="N62" s="0" t="n">
        <f aca="false">IF(M62&lt;&gt;"", 100 * ((($H$9 * K62) + ($H$10 * L62) + ($H$11 * M62)) / SUM($H$9:$H$11)), "")</f>
        <v>58.1465238671787</v>
      </c>
    </row>
    <row collapsed="false" customFormat="false" customHeight="false" hidden="false" ht="13.3" outlineLevel="0" r="63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</row>
    <row collapsed="false" customFormat="false" customHeight="false" hidden="false" ht="13.3" outlineLevel="0" r="64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</row>
    <row collapsed="false" customFormat="false" customHeight="false" hidden="false" ht="13.3" outlineLevel="0" r="65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</row>
    <row collapsed="false" customFormat="false" customHeight="false" hidden="false" ht="13.3" outlineLevel="0" r="66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</row>
    <row collapsed="false" customFormat="false" customHeight="false" hidden="false" ht="13.3" outlineLevel="0" r="67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</row>
    <row collapsed="false" customFormat="false" customHeight="false" hidden="false" ht="13.3" outlineLevel="0" r="68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</row>
    <row collapsed="false" customFormat="false" customHeight="false" hidden="false" ht="13.3" outlineLevel="0" r="69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</row>
    <row collapsed="false" customFormat="false" customHeight="false" hidden="false" ht="13.3" outlineLevel="0" r="70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</row>
    <row collapsed="false" customFormat="false" customHeight="false" hidden="false" ht="13.3" outlineLevel="0" r="71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</row>
    <row collapsed="false" customFormat="false" customHeight="false" hidden="false" ht="13.3" outlineLevel="0" r="72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</row>
    <row collapsed="false" customFormat="false" customHeight="false" hidden="false" ht="13.3" outlineLevel="0" r="73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</row>
    <row collapsed="false" customFormat="false" customHeight="false" hidden="false" ht="13.3" outlineLevel="0" r="74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</row>
    <row collapsed="false" customFormat="false" customHeight="false" hidden="false" ht="13.3" outlineLevel="0" r="75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</row>
    <row collapsed="false" customFormat="false" customHeight="false" hidden="false" ht="13.3" outlineLevel="0" r="76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</row>
    <row collapsed="false" customFormat="false" customHeight="false" hidden="false" ht="13.3" outlineLevel="0" r="77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</row>
    <row collapsed="false" customFormat="false" customHeight="false" hidden="false" ht="13.3" outlineLevel="0" r="78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</row>
    <row collapsed="false" customFormat="false" customHeight="false" hidden="false" ht="13.3" outlineLevel="0" r="79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</row>
    <row collapsed="false" customFormat="false" customHeight="false" hidden="false" ht="13.3" outlineLevel="0" r="80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</row>
    <row collapsed="false" customFormat="false" customHeight="false" hidden="false" ht="13.3" outlineLevel="0" r="81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</row>
    <row collapsed="false" customFormat="false" customHeight="false" hidden="false" ht="13.3" outlineLevel="0" r="82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</row>
    <row collapsed="false" customFormat="false" customHeight="false" hidden="false" ht="13.3" outlineLevel="0" r="83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</row>
    <row collapsed="false" customFormat="false" customHeight="false" hidden="false" ht="13.3" outlineLevel="0" r="84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</row>
    <row collapsed="false" customFormat="false" customHeight="false" hidden="false" ht="13.3" outlineLevel="0" r="85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</row>
    <row collapsed="false" customFormat="false" customHeight="false" hidden="false" ht="13.3" outlineLevel="0" r="86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</row>
    <row collapsed="false" customFormat="false" customHeight="false" hidden="false" ht="13.3" outlineLevel="0" r="87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</row>
    <row collapsed="false" customFormat="false" customHeight="false" hidden="false" ht="13.3" outlineLevel="0" r="88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</row>
    <row collapsed="false" customFormat="false" customHeight="false" hidden="false" ht="13.3" outlineLevel="0" r="89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</row>
    <row collapsed="false" customFormat="false" customHeight="false" hidden="false" ht="13.3" outlineLevel="0" r="90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</row>
    <row collapsed="false" customFormat="false" customHeight="false" hidden="false" ht="13.3" outlineLevel="0" r="91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</row>
    <row collapsed="false" customFormat="false" customHeight="false" hidden="false" ht="13.3" outlineLevel="0" r="92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</row>
    <row collapsed="false" customFormat="false" customHeight="false" hidden="false" ht="13.3" outlineLevel="0" r="93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</row>
    <row collapsed="false" customFormat="false" customHeight="false" hidden="false" ht="13.3" outlineLevel="0" r="94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</row>
    <row collapsed="false" customFormat="false" customHeight="false" hidden="false" ht="13.3" outlineLevel="0" r="95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</row>
    <row collapsed="false" customFormat="false" customHeight="false" hidden="false" ht="13.3" outlineLevel="0" r="96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</row>
    <row collapsed="false" customFormat="false" customHeight="false" hidden="false" ht="13.3" outlineLevel="0" r="97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</row>
    <row collapsed="false" customFormat="false" customHeight="false" hidden="false" ht="13.3" outlineLevel="0" r="98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</row>
    <row collapsed="false" customFormat="false" customHeight="false" hidden="false" ht="13.3" outlineLevel="0" r="99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</row>
    <row collapsed="false" customFormat="false" customHeight="false" hidden="false" ht="13.3" outlineLevel="0" r="100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</row>
    <row collapsed="false" customFormat="false" customHeight="false" hidden="false" ht="13.3" outlineLevel="0" r="101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</row>
    <row collapsed="false" customFormat="false" customHeight="false" hidden="false" ht="13.3" outlineLevel="0" r="102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</row>
    <row collapsed="false" customFormat="false" customHeight="false" hidden="false" ht="13.3" outlineLevel="0" r="103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</row>
    <row collapsed="false" customFormat="false" customHeight="false" hidden="false" ht="13.3" outlineLevel="0" r="104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</row>
    <row collapsed="false" customFormat="false" customHeight="false" hidden="false" ht="13.3" outlineLevel="0" r="105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</row>
    <row collapsed="false" customFormat="false" customHeight="false" hidden="false" ht="13.3" outlineLevel="0" r="106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</row>
    <row collapsed="false" customFormat="false" customHeight="false" hidden="false" ht="13.3" outlineLevel="0" r="107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</row>
    <row collapsed="false" customFormat="false" customHeight="false" hidden="false" ht="13.3" outlineLevel="0" r="108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</row>
    <row collapsed="false" customFormat="false" customHeight="false" hidden="false" ht="13.3" outlineLevel="0" r="109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</row>
    <row collapsed="false" customFormat="false" customHeight="false" hidden="false" ht="13.3" outlineLevel="0" r="110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</row>
    <row collapsed="false" customFormat="false" customHeight="false" hidden="false" ht="13.3" outlineLevel="0" r="111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</row>
    <row collapsed="false" customFormat="false" customHeight="false" hidden="false" ht="13.3" outlineLevel="0" r="112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</row>
    <row collapsed="false" customFormat="false" customHeight="false" hidden="false" ht="13.3" outlineLevel="0" r="113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</row>
    <row collapsed="false" customFormat="false" customHeight="false" hidden="false" ht="13.3" outlineLevel="0" r="114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</row>
    <row collapsed="false" customFormat="false" customHeight="false" hidden="false" ht="13.3" outlineLevel="0" r="115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</row>
    <row collapsed="false" customFormat="false" customHeight="false" hidden="false" ht="13.3" outlineLevel="0" r="116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</row>
    <row collapsed="false" customFormat="false" customHeight="false" hidden="false" ht="13.3" outlineLevel="0" r="117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</row>
    <row collapsed="false" customFormat="false" customHeight="false" hidden="false" ht="13.3" outlineLevel="0" r="118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</row>
    <row collapsed="false" customFormat="false" customHeight="false" hidden="false" ht="13.3" outlineLevel="0" r="119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</row>
    <row collapsed="false" customFormat="false" customHeight="false" hidden="false" ht="13.3" outlineLevel="0" r="120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</row>
    <row collapsed="false" customFormat="false" customHeight="false" hidden="false" ht="13.3" outlineLevel="0" r="121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</row>
    <row collapsed="false" customFormat="false" customHeight="false" hidden="false" ht="13.3" outlineLevel="0" r="122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</row>
    <row collapsed="false" customFormat="false" customHeight="false" hidden="false" ht="13.3" outlineLevel="0" r="123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</row>
    <row collapsed="false" customFormat="false" customHeight="false" hidden="false" ht="13.3" outlineLevel="0" r="124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</row>
    <row collapsed="false" customFormat="false" customHeight="false" hidden="false" ht="13.3" outlineLevel="0" r="125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</row>
    <row collapsed="false" customFormat="false" customHeight="false" hidden="false" ht="13.3" outlineLevel="0" r="126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</row>
    <row collapsed="false" customFormat="false" customHeight="false" hidden="false" ht="13.3" outlineLevel="0" r="127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</row>
    <row collapsed="false" customFormat="false" customHeight="false" hidden="false" ht="13.3" outlineLevel="0" r="128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</row>
    <row collapsed="false" customFormat="false" customHeight="false" hidden="false" ht="13.3" outlineLevel="0" r="129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</row>
    <row collapsed="false" customFormat="false" customHeight="false" hidden="false" ht="13.3" outlineLevel="0" r="130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</row>
    <row collapsed="false" customFormat="false" customHeight="false" hidden="false" ht="13.3" outlineLevel="0" r="131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</row>
    <row collapsed="false" customFormat="false" customHeight="false" hidden="false" ht="13.3" outlineLevel="0" r="132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</row>
    <row collapsed="false" customFormat="false" customHeight="false" hidden="false" ht="13.3" outlineLevel="0" r="133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collapsed="false" customFormat="false" customHeight="false" hidden="false" ht="13.3" outlineLevel="0" r="134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collapsed="false" customFormat="false" customHeight="false" hidden="false" ht="13.3" outlineLevel="0" r="135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collapsed="false" customFormat="false" customHeight="false" hidden="false" ht="13.3" outlineLevel="0" r="136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collapsed="false" customFormat="false" customHeight="false" hidden="false" ht="13.3" outlineLevel="0" r="137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collapsed="false" customFormat="false" customHeight="false" hidden="false" ht="13.3" outlineLevel="0" r="138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collapsed="false" customFormat="false" customHeight="false" hidden="false" ht="13.3" outlineLevel="0" r="139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collapsed="false" customFormat="false" customHeight="false" hidden="false" ht="13.3" outlineLevel="0" r="140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collapsed="false" customFormat="false" customHeight="false" hidden="false" ht="13.3" outlineLevel="0" r="141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collapsed="false" customFormat="false" customHeight="false" hidden="false" ht="13.3" outlineLevel="0" r="142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collapsed="false" customFormat="false" customHeight="false" hidden="false" ht="13.3" outlineLevel="0" r="143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collapsed="false" customFormat="false" customHeight="false" hidden="false" ht="13.3" outlineLevel="0" r="144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collapsed="false" customFormat="false" customHeight="false" hidden="false" ht="13.3" outlineLevel="0" r="145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collapsed="false" customFormat="false" customHeight="false" hidden="false" ht="13.3" outlineLevel="0" r="146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collapsed="false" customFormat="false" customHeight="false" hidden="false" ht="13.3" outlineLevel="0" r="147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collapsed="false" customFormat="false" customHeight="false" hidden="false" ht="13.3" outlineLevel="0" r="148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collapsed="false" customFormat="false" customHeight="false" hidden="false" ht="13.3" outlineLevel="0" r="149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collapsed="false" customFormat="false" customHeight="false" hidden="false" ht="13.3" outlineLevel="0" r="150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collapsed="false" customFormat="false" customHeight="false" hidden="false" ht="13.3" outlineLevel="0" r="151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collapsed="false" customFormat="false" customHeight="false" hidden="false" ht="13.3" outlineLevel="0" r="152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collapsed="false" customFormat="false" customHeight="false" hidden="false" ht="13.3" outlineLevel="0" r="153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collapsed="false" customFormat="false" customHeight="false" hidden="false" ht="13.3" outlineLevel="0" r="154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collapsed="false" customFormat="false" customHeight="false" hidden="false" ht="13.3" outlineLevel="0" r="155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collapsed="false" customFormat="false" customHeight="false" hidden="false" ht="13.3" outlineLevel="0" r="156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collapsed="false" customFormat="false" customHeight="false" hidden="false" ht="13.3" outlineLevel="0" r="157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collapsed="false" customFormat="false" customHeight="false" hidden="false" ht="13.3" outlineLevel="0" r="158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collapsed="false" customFormat="false" customHeight="false" hidden="false" ht="13.3" outlineLevel="0" r="159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collapsed="false" customFormat="false" customHeight="false" hidden="false" ht="13.3" outlineLevel="0" r="160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collapsed="false" customFormat="false" customHeight="false" hidden="false" ht="13.3" outlineLevel="0" r="161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collapsed="false" customFormat="false" customHeight="false" hidden="false" ht="13.3" outlineLevel="0" r="162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collapsed="false" customFormat="false" customHeight="false" hidden="false" ht="13.3" outlineLevel="0" r="163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collapsed="false" customFormat="false" customHeight="false" hidden="false" ht="13.3" outlineLevel="0" r="164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collapsed="false" customFormat="false" customHeight="false" hidden="false" ht="13.3" outlineLevel="0" r="165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collapsed="false" customFormat="false" customHeight="false" hidden="false" ht="13.3" outlineLevel="0" r="166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collapsed="false" customFormat="false" customHeight="false" hidden="false" ht="13.3" outlineLevel="0" r="167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collapsed="false" customFormat="false" customHeight="false" hidden="false" ht="13.3" outlineLevel="0" r="168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collapsed="false" customFormat="false" customHeight="false" hidden="false" ht="13.3" outlineLevel="0" r="169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collapsed="false" customFormat="false" customHeight="false" hidden="false" ht="13.3" outlineLevel="0" r="170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collapsed="false" customFormat="false" customHeight="false" hidden="false" ht="13.3" outlineLevel="0" r="171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collapsed="false" customFormat="false" customHeight="false" hidden="false" ht="13.3" outlineLevel="0" r="172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collapsed="false" customFormat="false" customHeight="false" hidden="false" ht="13.3" outlineLevel="0" r="173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collapsed="false" customFormat="false" customHeight="false" hidden="false" ht="13.3" outlineLevel="0" r="174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collapsed="false" customFormat="false" customHeight="false" hidden="false" ht="13.3" outlineLevel="0" r="175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collapsed="false" customFormat="false" customHeight="false" hidden="false" ht="13.3" outlineLevel="0" r="176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collapsed="false" customFormat="false" customHeight="false" hidden="false" ht="13.3" outlineLevel="0" r="177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collapsed="false" customFormat="false" customHeight="false" hidden="false" ht="13.3" outlineLevel="0" r="178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collapsed="false" customFormat="false" customHeight="false" hidden="false" ht="13.3" outlineLevel="0" r="179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collapsed="false" customFormat="false" customHeight="false" hidden="false" ht="13.3" outlineLevel="0" r="180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collapsed="false" customFormat="false" customHeight="false" hidden="false" ht="13.3" outlineLevel="0" r="181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collapsed="false" customFormat="false" customHeight="false" hidden="false" ht="13.3" outlineLevel="0" r="182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collapsed="false" customFormat="false" customHeight="false" hidden="false" ht="13.3" outlineLevel="0" r="183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collapsed="false" customFormat="false" customHeight="false" hidden="false" ht="13.3" outlineLevel="0" r="184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collapsed="false" customFormat="false" customHeight="false" hidden="false" ht="13.3" outlineLevel="0" r="185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collapsed="false" customFormat="false" customHeight="false" hidden="false" ht="13.3" outlineLevel="0" r="186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collapsed="false" customFormat="false" customHeight="false" hidden="false" ht="13.3" outlineLevel="0" r="187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collapsed="false" customFormat="false" customHeight="false" hidden="false" ht="13.3" outlineLevel="0" r="188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collapsed="false" customFormat="false" customHeight="false" hidden="false" ht="13.3" outlineLevel="0" r="189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collapsed="false" customFormat="false" customHeight="false" hidden="false" ht="13.3" outlineLevel="0" r="190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collapsed="false" customFormat="false" customHeight="false" hidden="false" ht="13.3" outlineLevel="0" r="191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collapsed="false" customFormat="false" customHeight="false" hidden="false" ht="13.3" outlineLevel="0" r="192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collapsed="false" customFormat="false" customHeight="false" hidden="false" ht="13.3" outlineLevel="0" r="193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collapsed="false" customFormat="false" customHeight="false" hidden="false" ht="13.3" outlineLevel="0" r="194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collapsed="false" customFormat="false" customHeight="false" hidden="false" ht="13.3" outlineLevel="0" r="195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collapsed="false" customFormat="false" customHeight="false" hidden="false" ht="13.3" outlineLevel="0" r="196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collapsed="false" customFormat="false" customHeight="false" hidden="false" ht="13.3" outlineLevel="0" r="197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collapsed="false" customFormat="false" customHeight="false" hidden="false" ht="13.3" outlineLevel="0" r="198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collapsed="false" customFormat="false" customHeight="false" hidden="false" ht="13.3" outlineLevel="0" r="199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collapsed="false" customFormat="false" customHeight="false" hidden="false" ht="13.3" outlineLevel="0" r="200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collapsed="false" customFormat="false" customHeight="false" hidden="false" ht="13.3" outlineLevel="0" r="201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collapsed="false" customFormat="false" customHeight="false" hidden="false" ht="13.3" outlineLevel="0" r="202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collapsed="false" customFormat="false" customHeight="false" hidden="false" ht="13.3" outlineLevel="0" r="203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collapsed="false" customFormat="false" customHeight="false" hidden="false" ht="13.3" outlineLevel="0" r="204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collapsed="false" customFormat="false" customHeight="false" hidden="false" ht="13.3" outlineLevel="0" r="205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collapsed="false" customFormat="false" customHeight="false" hidden="false" ht="13.3" outlineLevel="0" r="206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collapsed="false" customFormat="false" customHeight="false" hidden="false" ht="13.3" outlineLevel="0" r="207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collapsed="false" customFormat="false" customHeight="false" hidden="false" ht="13.3" outlineLevel="0" r="208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collapsed="false" customFormat="false" customHeight="false" hidden="false" ht="13.3" outlineLevel="0" r="209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collapsed="false" customFormat="false" customHeight="false" hidden="false" ht="13.3" outlineLevel="0" r="210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collapsed="false" customFormat="false" customHeight="false" hidden="false" ht="13.3" outlineLevel="0" r="211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collapsed="false" customFormat="false" customHeight="false" hidden="false" ht="13.3" outlineLevel="0" r="212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collapsed="false" customFormat="false" customHeight="false" hidden="false" ht="13.3" outlineLevel="0" r="213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collapsed="false" customFormat="false" customHeight="false" hidden="false" ht="13.3" outlineLevel="0" r="214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collapsed="false" customFormat="false" customHeight="false" hidden="false" ht="13.3" outlineLevel="0" r="215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collapsed="false" customFormat="false" customHeight="false" hidden="false" ht="13.3" outlineLevel="0" r="216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collapsed="false" customFormat="false" customHeight="false" hidden="false" ht="13.3" outlineLevel="0" r="217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collapsed="false" customFormat="false" customHeight="false" hidden="false" ht="13.3" outlineLevel="0" r="218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collapsed="false" customFormat="false" customHeight="false" hidden="false" ht="13.3" outlineLevel="0" r="219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collapsed="false" customFormat="false" customHeight="false" hidden="false" ht="13.3" outlineLevel="0" r="220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collapsed="false" customFormat="false" customHeight="false" hidden="false" ht="13.3" outlineLevel="0" r="221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collapsed="false" customFormat="false" customHeight="false" hidden="false" ht="13.3" outlineLevel="0" r="222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collapsed="false" customFormat="false" customHeight="false" hidden="false" ht="13.3" outlineLevel="0" r="223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collapsed="false" customFormat="false" customHeight="false" hidden="false" ht="13.3" outlineLevel="0" r="224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collapsed="false" customFormat="false" customHeight="false" hidden="false" ht="13.3" outlineLevel="0" r="225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collapsed="false" customFormat="false" customHeight="false" hidden="false" ht="13.3" outlineLevel="0" r="226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collapsed="false" customFormat="false" customHeight="false" hidden="false" ht="13.3" outlineLevel="0" r="227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collapsed="false" customFormat="false" customHeight="false" hidden="false" ht="13.3" outlineLevel="0" r="228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collapsed="false" customFormat="false" customHeight="false" hidden="false" ht="13.3" outlineLevel="0" r="229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collapsed="false" customFormat="false" customHeight="false" hidden="false" ht="13.3" outlineLevel="0" r="230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collapsed="false" customFormat="false" customHeight="false" hidden="false" ht="13.3" outlineLevel="0" r="231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collapsed="false" customFormat="false" customHeight="false" hidden="false" ht="13.3" outlineLevel="0" r="232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collapsed="false" customFormat="false" customHeight="false" hidden="false" ht="13.3" outlineLevel="0" r="233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collapsed="false" customFormat="false" customHeight="false" hidden="false" ht="13.3" outlineLevel="0" r="234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collapsed="false" customFormat="false" customHeight="false" hidden="false" ht="13.3" outlineLevel="0" r="235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collapsed="false" customFormat="false" customHeight="false" hidden="false" ht="13.3" outlineLevel="0" r="236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collapsed="false" customFormat="false" customHeight="false" hidden="false" ht="13.3" outlineLevel="0" r="237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collapsed="false" customFormat="false" customHeight="false" hidden="false" ht="13.3" outlineLevel="0" r="238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collapsed="false" customFormat="false" customHeight="false" hidden="false" ht="13.3" outlineLevel="0" r="239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collapsed="false" customFormat="false" customHeight="false" hidden="false" ht="13.3" outlineLevel="0" r="240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collapsed="false" customFormat="false" customHeight="false" hidden="false" ht="13.3" outlineLevel="0" r="241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collapsed="false" customFormat="false" customHeight="false" hidden="false" ht="13.3" outlineLevel="0" r="242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collapsed="false" customFormat="false" customHeight="false" hidden="false" ht="13.3" outlineLevel="0" r="243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collapsed="false" customFormat="false" customHeight="false" hidden="false" ht="13.3" outlineLevel="0" r="244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collapsed="false" customFormat="false" customHeight="false" hidden="false" ht="13.3" outlineLevel="0" r="245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collapsed="false" customFormat="false" customHeight="false" hidden="false" ht="13.3" outlineLevel="0" r="246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collapsed="false" customFormat="false" customHeight="false" hidden="false" ht="13.3" outlineLevel="0" r="247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collapsed="false" customFormat="false" customHeight="false" hidden="false" ht="13.3" outlineLevel="0" r="248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collapsed="false" customFormat="false" customHeight="false" hidden="false" ht="13.3" outlineLevel="0" r="249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collapsed="false" customFormat="false" customHeight="false" hidden="false" ht="13.3" outlineLevel="0" r="250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collapsed="false" customFormat="false" customHeight="false" hidden="false" ht="13.3" outlineLevel="0" r="251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collapsed="false" customFormat="false" customHeight="false" hidden="false" ht="13.3" outlineLevel="0" r="252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collapsed="false" customFormat="false" customHeight="false" hidden="false" ht="13.3" outlineLevel="0" r="253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collapsed="false" customFormat="false" customHeight="false" hidden="false" ht="13.3" outlineLevel="0" r="254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collapsed="false" customFormat="false" customHeight="false" hidden="false" ht="13.3" outlineLevel="0" r="255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collapsed="false" customFormat="false" customHeight="false" hidden="false" ht="13.3" outlineLevel="0" r="256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collapsed="false" customFormat="false" customHeight="false" hidden="false" ht="13.3" outlineLevel="0" r="257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collapsed="false" customFormat="false" customHeight="false" hidden="false" ht="13.3" outlineLevel="0" r="258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collapsed="false" customFormat="false" customHeight="false" hidden="false" ht="13.3" outlineLevel="0" r="259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collapsed="false" customFormat="false" customHeight="false" hidden="false" ht="13.3" outlineLevel="0" r="260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collapsed="false" customFormat="false" customHeight="false" hidden="false" ht="13.3" outlineLevel="0" r="261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collapsed="false" customFormat="false" customHeight="false" hidden="false" ht="13.3" outlineLevel="0" r="262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collapsed="false" customFormat="false" customHeight="false" hidden="false" ht="13.3" outlineLevel="0" r="263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collapsed="false" customFormat="false" customHeight="false" hidden="false" ht="13.3" outlineLevel="0" r="264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collapsed="false" customFormat="false" customHeight="false" hidden="false" ht="13.3" outlineLevel="0" r="265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collapsed="false" customFormat="false" customHeight="false" hidden="false" ht="13.3" outlineLevel="0" r="266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collapsed="false" customFormat="false" customHeight="false" hidden="false" ht="13.3" outlineLevel="0" r="267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collapsed="false" customFormat="false" customHeight="false" hidden="false" ht="13.3" outlineLevel="0" r="268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collapsed="false" customFormat="false" customHeight="false" hidden="false" ht="13.3" outlineLevel="0" r="269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collapsed="false" customFormat="false" customHeight="false" hidden="false" ht="13.3" outlineLevel="0" r="270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collapsed="false" customFormat="false" customHeight="false" hidden="false" ht="13.3" outlineLevel="0" r="271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collapsed="false" customFormat="false" customHeight="false" hidden="false" ht="13.3" outlineLevel="0" r="272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collapsed="false" customFormat="false" customHeight="false" hidden="false" ht="13.3" outlineLevel="0" r="273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collapsed="false" customFormat="false" customHeight="false" hidden="false" ht="13.3" outlineLevel="0" r="274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collapsed="false" customFormat="false" customHeight="false" hidden="false" ht="13.3" outlineLevel="0" r="275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collapsed="false" customFormat="false" customHeight="false" hidden="false" ht="13.3" outlineLevel="0" r="276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collapsed="false" customFormat="false" customHeight="false" hidden="false" ht="13.3" outlineLevel="0" r="277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collapsed="false" customFormat="false" customHeight="false" hidden="false" ht="13.3" outlineLevel="0" r="278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collapsed="false" customFormat="false" customHeight="false" hidden="false" ht="13.3" outlineLevel="0" r="279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collapsed="false" customFormat="false" customHeight="false" hidden="false" ht="13.3" outlineLevel="0" r="280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collapsed="false" customFormat="false" customHeight="false" hidden="false" ht="13.3" outlineLevel="0" r="281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collapsed="false" customFormat="false" customHeight="false" hidden="false" ht="13.3" outlineLevel="0" r="282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collapsed="false" customFormat="false" customHeight="false" hidden="false" ht="13.3" outlineLevel="0" r="283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collapsed="false" customFormat="false" customHeight="false" hidden="false" ht="13.3" outlineLevel="0" r="284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collapsed="false" customFormat="false" customHeight="false" hidden="false" ht="13.3" outlineLevel="0" r="285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collapsed="false" customFormat="false" customHeight="false" hidden="false" ht="13.3" outlineLevel="0" r="286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collapsed="false" customFormat="false" customHeight="false" hidden="false" ht="13.3" outlineLevel="0" r="287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collapsed="false" customFormat="false" customHeight="false" hidden="false" ht="13.3" outlineLevel="0" r="288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collapsed="false" customFormat="false" customHeight="false" hidden="false" ht="13.3" outlineLevel="0" r="289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collapsed="false" customFormat="false" customHeight="false" hidden="false" ht="13.3" outlineLevel="0" r="290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collapsed="false" customFormat="false" customHeight="false" hidden="false" ht="13.3" outlineLevel="0" r="291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collapsed="false" customFormat="false" customHeight="false" hidden="false" ht="13.3" outlineLevel="0" r="292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collapsed="false" customFormat="false" customHeight="false" hidden="false" ht="13.3" outlineLevel="0" r="293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collapsed="false" customFormat="false" customHeight="false" hidden="false" ht="13.3" outlineLevel="0" r="294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collapsed="false" customFormat="false" customHeight="false" hidden="false" ht="13.3" outlineLevel="0" r="295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collapsed="false" customFormat="false" customHeight="false" hidden="false" ht="13.3" outlineLevel="0" r="296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collapsed="false" customFormat="false" customHeight="false" hidden="false" ht="13.3" outlineLevel="0" r="297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collapsed="false" customFormat="false" customHeight="false" hidden="false" ht="13.3" outlineLevel="0" r="298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collapsed="false" customFormat="false" customHeight="false" hidden="false" ht="13.3" outlineLevel="0" r="299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collapsed="false" customFormat="false" customHeight="false" hidden="false" ht="13.3" outlineLevel="0" r="300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collapsed="false" customFormat="false" customHeight="false" hidden="false" ht="13.3" outlineLevel="0" r="301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collapsed="false" customFormat="false" customHeight="false" hidden="false" ht="13.3" outlineLevel="0" r="302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collapsed="false" customFormat="false" customHeight="false" hidden="false" ht="13.3" outlineLevel="0" r="303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collapsed="false" customFormat="false" customHeight="false" hidden="false" ht="13.3" outlineLevel="0" r="304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collapsed="false" customFormat="false" customHeight="false" hidden="false" ht="13.3" outlineLevel="0" r="305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collapsed="false" customFormat="false" customHeight="false" hidden="false" ht="13.3" outlineLevel="0" r="306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collapsed="false" customFormat="false" customHeight="false" hidden="false" ht="13.3" outlineLevel="0" r="307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collapsed="false" customFormat="false" customHeight="false" hidden="false" ht="13.3" outlineLevel="0" r="308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collapsed="false" customFormat="false" customHeight="false" hidden="false" ht="13.3" outlineLevel="0" r="309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collapsed="false" customFormat="false" customHeight="false" hidden="false" ht="13.3" outlineLevel="0" r="310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collapsed="false" customFormat="false" customHeight="false" hidden="false" ht="13.3" outlineLevel="0" r="311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collapsed="false" customFormat="false" customHeight="false" hidden="false" ht="13.3" outlineLevel="0" r="312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collapsed="false" customFormat="false" customHeight="false" hidden="false" ht="13.3" outlineLevel="0" r="313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collapsed="false" customFormat="false" customHeight="false" hidden="false" ht="13.3" outlineLevel="0" r="314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collapsed="false" customFormat="false" customHeight="false" hidden="false" ht="13.3" outlineLevel="0" r="315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collapsed="false" customFormat="false" customHeight="false" hidden="false" ht="13.3" outlineLevel="0" r="316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collapsed="false" customFormat="false" customHeight="false" hidden="false" ht="13.3" outlineLevel="0" r="317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collapsed="false" customFormat="false" customHeight="false" hidden="false" ht="13.3" outlineLevel="0" r="318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collapsed="false" customFormat="false" customHeight="false" hidden="false" ht="13.3" outlineLevel="0" r="319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collapsed="false" customFormat="false" customHeight="false" hidden="false" ht="13.3" outlineLevel="0" r="320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collapsed="false" customFormat="false" customHeight="false" hidden="false" ht="13.3" outlineLevel="0" r="321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collapsed="false" customFormat="false" customHeight="false" hidden="false" ht="13.3" outlineLevel="0" r="322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collapsed="false" customFormat="false" customHeight="false" hidden="false" ht="13.3" outlineLevel="0" r="323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collapsed="false" customFormat="false" customHeight="false" hidden="false" ht="13.3" outlineLevel="0" r="324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collapsed="false" customFormat="false" customHeight="false" hidden="false" ht="13.3" outlineLevel="0" r="325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collapsed="false" customFormat="false" customHeight="false" hidden="false" ht="13.3" outlineLevel="0" r="326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collapsed="false" customFormat="false" customHeight="false" hidden="false" ht="13.3" outlineLevel="0" r="327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collapsed="false" customFormat="false" customHeight="false" hidden="false" ht="13.3" outlineLevel="0" r="328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collapsed="false" customFormat="false" customHeight="false" hidden="false" ht="13.3" outlineLevel="0" r="329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collapsed="false" customFormat="false" customHeight="false" hidden="false" ht="13.3" outlineLevel="0" r="330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collapsed="false" customFormat="false" customHeight="false" hidden="false" ht="13.3" outlineLevel="0" r="331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collapsed="false" customFormat="false" customHeight="false" hidden="false" ht="13.3" outlineLevel="0" r="332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collapsed="false" customFormat="false" customHeight="false" hidden="false" ht="13.3" outlineLevel="0" r="333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collapsed="false" customFormat="false" customHeight="false" hidden="false" ht="13.3" outlineLevel="0" r="334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collapsed="false" customFormat="false" customHeight="false" hidden="false" ht="13.3" outlineLevel="0" r="335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collapsed="false" customFormat="false" customHeight="false" hidden="false" ht="13.3" outlineLevel="0" r="336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collapsed="false" customFormat="false" customHeight="false" hidden="false" ht="13.3" outlineLevel="0" r="337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collapsed="false" customFormat="false" customHeight="false" hidden="false" ht="13.3" outlineLevel="0" r="338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collapsed="false" customFormat="false" customHeight="false" hidden="false" ht="13.3" outlineLevel="0" r="339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collapsed="false" customFormat="false" customHeight="false" hidden="false" ht="13.3" outlineLevel="0" r="340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collapsed="false" customFormat="false" customHeight="false" hidden="false" ht="13.3" outlineLevel="0" r="341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collapsed="false" customFormat="false" customHeight="false" hidden="false" ht="13.3" outlineLevel="0" r="342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collapsed="false" customFormat="false" customHeight="false" hidden="false" ht="13.3" outlineLevel="0" r="343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collapsed="false" customFormat="false" customHeight="false" hidden="false" ht="13.3" outlineLevel="0" r="344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collapsed="false" customFormat="false" customHeight="false" hidden="false" ht="13.3" outlineLevel="0" r="345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collapsed="false" customFormat="false" customHeight="false" hidden="false" ht="13.3" outlineLevel="0" r="346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collapsed="false" customFormat="false" customHeight="false" hidden="false" ht="13.3" outlineLevel="0" r="347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collapsed="false" customFormat="false" customHeight="false" hidden="false" ht="13.3" outlineLevel="0" r="348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collapsed="false" customFormat="false" customHeight="false" hidden="false" ht="13.3" outlineLevel="0" r="349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collapsed="false" customFormat="false" customHeight="false" hidden="false" ht="13.3" outlineLevel="0" r="350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collapsed="false" customFormat="false" customHeight="false" hidden="false" ht="13.3" outlineLevel="0" r="351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collapsed="false" customFormat="false" customHeight="false" hidden="false" ht="13.3" outlineLevel="0" r="352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collapsed="false" customFormat="false" customHeight="false" hidden="false" ht="13.3" outlineLevel="0" r="353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collapsed="false" customFormat="false" customHeight="false" hidden="false" ht="13.3" outlineLevel="0" r="354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collapsed="false" customFormat="false" customHeight="false" hidden="false" ht="13.3" outlineLevel="0" r="355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collapsed="false" customFormat="false" customHeight="false" hidden="false" ht="13.3" outlineLevel="0" r="356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collapsed="false" customFormat="false" customHeight="false" hidden="false" ht="13.3" outlineLevel="0" r="357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collapsed="false" customFormat="false" customHeight="false" hidden="false" ht="13.3" outlineLevel="0" r="358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collapsed="false" customFormat="false" customHeight="false" hidden="false" ht="13.3" outlineLevel="0" r="359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collapsed="false" customFormat="false" customHeight="false" hidden="false" ht="13.3" outlineLevel="0" r="360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collapsed="false" customFormat="false" customHeight="false" hidden="false" ht="13.3" outlineLevel="0" r="361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collapsed="false" customFormat="false" customHeight="false" hidden="false" ht="13.3" outlineLevel="0" r="362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collapsed="false" customFormat="false" customHeight="false" hidden="false" ht="13.3" outlineLevel="0" r="363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collapsed="false" customFormat="false" customHeight="false" hidden="false" ht="13.3" outlineLevel="0" r="364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collapsed="false" customFormat="false" customHeight="false" hidden="false" ht="13.3" outlineLevel="0" r="365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collapsed="false" customFormat="false" customHeight="false" hidden="false" ht="13.3" outlineLevel="0" r="366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collapsed="false" customFormat="false" customHeight="false" hidden="false" ht="13.3" outlineLevel="0" r="367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collapsed="false" customFormat="false" customHeight="false" hidden="false" ht="13.3" outlineLevel="0" r="368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collapsed="false" customFormat="false" customHeight="false" hidden="false" ht="13.3" outlineLevel="0" r="369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collapsed="false" customFormat="false" customHeight="false" hidden="false" ht="13.3" outlineLevel="0" r="370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collapsed="false" customFormat="false" customHeight="false" hidden="false" ht="13.3" outlineLevel="0" r="371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collapsed="false" customFormat="false" customHeight="false" hidden="false" ht="13.3" outlineLevel="0" r="372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collapsed="false" customFormat="false" customHeight="false" hidden="false" ht="13.3" outlineLevel="0" r="373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collapsed="false" customFormat="false" customHeight="false" hidden="false" ht="13.3" outlineLevel="0" r="374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collapsed="false" customFormat="false" customHeight="false" hidden="false" ht="13.3" outlineLevel="0" r="375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collapsed="false" customFormat="false" customHeight="false" hidden="false" ht="13.3" outlineLevel="0" r="376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collapsed="false" customFormat="false" customHeight="false" hidden="false" ht="13.3" outlineLevel="0" r="377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collapsed="false" customFormat="false" customHeight="false" hidden="false" ht="13.3" outlineLevel="0" r="378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collapsed="false" customFormat="false" customHeight="false" hidden="false" ht="13.3" outlineLevel="0" r="379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collapsed="false" customFormat="false" customHeight="false" hidden="false" ht="13.3" outlineLevel="0" r="380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collapsed="false" customFormat="false" customHeight="false" hidden="false" ht="13.3" outlineLevel="0" r="381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collapsed="false" customFormat="false" customHeight="false" hidden="false" ht="13.3" outlineLevel="0" r="382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collapsed="false" customFormat="false" customHeight="false" hidden="false" ht="13.3" outlineLevel="0" r="383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collapsed="false" customFormat="false" customHeight="false" hidden="false" ht="13.3" outlineLevel="0" r="384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collapsed="false" customFormat="false" customHeight="false" hidden="false" ht="13.3" outlineLevel="0" r="385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collapsed="false" customFormat="false" customHeight="false" hidden="false" ht="13.3" outlineLevel="0" r="386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collapsed="false" customFormat="false" customHeight="false" hidden="false" ht="13.3" outlineLevel="0" r="387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collapsed="false" customFormat="false" customHeight="false" hidden="false" ht="13.3" outlineLevel="0" r="388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collapsed="false" customFormat="false" customHeight="false" hidden="false" ht="13.3" outlineLevel="0" r="389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collapsed="false" customFormat="false" customHeight="false" hidden="false" ht="13.3" outlineLevel="0" r="390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collapsed="false" customFormat="false" customHeight="false" hidden="false" ht="13.3" outlineLevel="0" r="391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collapsed="false" customFormat="false" customHeight="false" hidden="false" ht="13.3" outlineLevel="0" r="392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collapsed="false" customFormat="false" customHeight="false" hidden="false" ht="13.3" outlineLevel="0" r="393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collapsed="false" customFormat="false" customHeight="false" hidden="false" ht="13.3" outlineLevel="0" r="394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collapsed="false" customFormat="false" customHeight="false" hidden="false" ht="13.3" outlineLevel="0" r="395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collapsed="false" customFormat="false" customHeight="false" hidden="false" ht="13.3" outlineLevel="0" r="396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collapsed="false" customFormat="false" customHeight="false" hidden="false" ht="13.3" outlineLevel="0" r="397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collapsed="false" customFormat="false" customHeight="false" hidden="false" ht="13.3" outlineLevel="0" r="398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collapsed="false" customFormat="false" customHeight="false" hidden="false" ht="13.3" outlineLevel="0" r="399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collapsed="false" customFormat="false" customHeight="false" hidden="false" ht="13.3" outlineLevel="0" r="400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collapsed="false" customFormat="false" customHeight="false" hidden="false" ht="13.3" outlineLevel="0" r="401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collapsed="false" customFormat="false" customHeight="false" hidden="false" ht="13.3" outlineLevel="0" r="402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collapsed="false" customFormat="false" customHeight="false" hidden="false" ht="13.3" outlineLevel="0" r="403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collapsed="false" customFormat="false" customHeight="false" hidden="false" ht="13.3" outlineLevel="0" r="404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collapsed="false" customFormat="false" customHeight="false" hidden="false" ht="13.3" outlineLevel="0" r="405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collapsed="false" customFormat="false" customHeight="false" hidden="false" ht="13.3" outlineLevel="0" r="406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collapsed="false" customFormat="false" customHeight="false" hidden="false" ht="13.3" outlineLevel="0" r="407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collapsed="false" customFormat="false" customHeight="false" hidden="false" ht="13.3" outlineLevel="0" r="408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collapsed="false" customFormat="false" customHeight="false" hidden="false" ht="13.3" outlineLevel="0" r="409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collapsed="false" customFormat="false" customHeight="false" hidden="false" ht="13.3" outlineLevel="0" r="410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collapsed="false" customFormat="false" customHeight="false" hidden="false" ht="13.3" outlineLevel="0" r="411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collapsed="false" customFormat="false" customHeight="false" hidden="false" ht="13.3" outlineLevel="0" r="412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collapsed="false" customFormat="false" customHeight="false" hidden="false" ht="13.3" outlineLevel="0" r="413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collapsed="false" customFormat="false" customHeight="false" hidden="false" ht="13.3" outlineLevel="0" r="414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collapsed="false" customFormat="false" customHeight="false" hidden="false" ht="13.3" outlineLevel="0" r="415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collapsed="false" customFormat="false" customHeight="false" hidden="false" ht="13.3" outlineLevel="0" r="416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collapsed="false" customFormat="false" customHeight="false" hidden="false" ht="13.3" outlineLevel="0" r="417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collapsed="false" customFormat="false" customHeight="false" hidden="false" ht="13.3" outlineLevel="0" r="418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collapsed="false" customFormat="false" customHeight="false" hidden="false" ht="13.3" outlineLevel="0" r="419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collapsed="false" customFormat="false" customHeight="false" hidden="false" ht="13.3" outlineLevel="0" r="420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collapsed="false" customFormat="false" customHeight="false" hidden="false" ht="13.3" outlineLevel="0" r="421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collapsed="false" customFormat="false" customHeight="false" hidden="false" ht="13.3" outlineLevel="0" r="422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collapsed="false" customFormat="false" customHeight="false" hidden="false" ht="13.3" outlineLevel="0" r="423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collapsed="false" customFormat="false" customHeight="false" hidden="false" ht="13.3" outlineLevel="0" r="424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collapsed="false" customFormat="false" customHeight="false" hidden="false" ht="13.3" outlineLevel="0" r="425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collapsed="false" customFormat="false" customHeight="false" hidden="false" ht="13.3" outlineLevel="0" r="426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collapsed="false" customFormat="false" customHeight="false" hidden="false" ht="13.3" outlineLevel="0" r="427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collapsed="false" customFormat="false" customHeight="false" hidden="false" ht="13.3" outlineLevel="0" r="428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collapsed="false" customFormat="false" customHeight="false" hidden="false" ht="13.3" outlineLevel="0" r="429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collapsed="false" customFormat="false" customHeight="false" hidden="false" ht="13.3" outlineLevel="0" r="430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collapsed="false" customFormat="false" customHeight="false" hidden="false" ht="13.3" outlineLevel="0" r="431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collapsed="false" customFormat="false" customHeight="false" hidden="false" ht="13.3" outlineLevel="0" r="432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collapsed="false" customFormat="false" customHeight="false" hidden="false" ht="13.3" outlineLevel="0" r="433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collapsed="false" customFormat="false" customHeight="false" hidden="false" ht="13.3" outlineLevel="0" r="434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collapsed="false" customFormat="false" customHeight="false" hidden="false" ht="13.3" outlineLevel="0" r="435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collapsed="false" customFormat="false" customHeight="false" hidden="false" ht="13.3" outlineLevel="0" r="436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collapsed="false" customFormat="false" customHeight="false" hidden="false" ht="13.3" outlineLevel="0" r="437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collapsed="false" customFormat="false" customHeight="false" hidden="false" ht="13.3" outlineLevel="0" r="438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collapsed="false" customFormat="false" customHeight="false" hidden="false" ht="13.3" outlineLevel="0" r="439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collapsed="false" customFormat="false" customHeight="false" hidden="false" ht="13.3" outlineLevel="0" r="440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collapsed="false" customFormat="false" customHeight="false" hidden="false" ht="13.3" outlineLevel="0" r="441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collapsed="false" customFormat="false" customHeight="false" hidden="false" ht="13.3" outlineLevel="0" r="442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collapsed="false" customFormat="false" customHeight="false" hidden="false" ht="13.3" outlineLevel="0" r="443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collapsed="false" customFormat="false" customHeight="false" hidden="false" ht="13.3" outlineLevel="0" r="444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collapsed="false" customFormat="false" customHeight="false" hidden="false" ht="13.3" outlineLevel="0" r="445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collapsed="false" customFormat="false" customHeight="false" hidden="false" ht="13.3" outlineLevel="0" r="446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collapsed="false" customFormat="false" customHeight="false" hidden="false" ht="13.3" outlineLevel="0" r="447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collapsed="false" customFormat="false" customHeight="false" hidden="false" ht="13.3" outlineLevel="0" r="448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collapsed="false" customFormat="false" customHeight="false" hidden="false" ht="13.3" outlineLevel="0" r="449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collapsed="false" customFormat="false" customHeight="false" hidden="false" ht="13.3" outlineLevel="0" r="450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collapsed="false" customFormat="false" customHeight="false" hidden="false" ht="13.3" outlineLevel="0" r="451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collapsed="false" customFormat="false" customHeight="false" hidden="false" ht="13.3" outlineLevel="0" r="452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collapsed="false" customFormat="false" customHeight="false" hidden="false" ht="13.3" outlineLevel="0" r="453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collapsed="false" customFormat="false" customHeight="false" hidden="false" ht="13.3" outlineLevel="0" r="454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collapsed="false" customFormat="false" customHeight="false" hidden="false" ht="13.3" outlineLevel="0" r="455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collapsed="false" customFormat="false" customHeight="false" hidden="false" ht="13.3" outlineLevel="0" r="456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collapsed="false" customFormat="false" customHeight="false" hidden="false" ht="13.3" outlineLevel="0" r="457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collapsed="false" customFormat="false" customHeight="false" hidden="false" ht="13.3" outlineLevel="0" r="458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collapsed="false" customFormat="false" customHeight="false" hidden="false" ht="13.3" outlineLevel="0" r="459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collapsed="false" customFormat="false" customHeight="false" hidden="false" ht="13.3" outlineLevel="0" r="460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collapsed="false" customFormat="false" customHeight="false" hidden="false" ht="13.3" outlineLevel="0" r="461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collapsed="false" customFormat="false" customHeight="false" hidden="false" ht="13.3" outlineLevel="0" r="462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collapsed="false" customFormat="false" customHeight="false" hidden="false" ht="13.3" outlineLevel="0" r="463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collapsed="false" customFormat="false" customHeight="false" hidden="false" ht="13.3" outlineLevel="0" r="464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collapsed="false" customFormat="false" customHeight="false" hidden="false" ht="13.3" outlineLevel="0" r="465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collapsed="false" customFormat="false" customHeight="false" hidden="false" ht="13.3" outlineLevel="0" r="466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collapsed="false" customFormat="false" customHeight="false" hidden="false" ht="13.3" outlineLevel="0" r="467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collapsed="false" customFormat="false" customHeight="false" hidden="false" ht="13.3" outlineLevel="0" r="468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collapsed="false" customFormat="false" customHeight="false" hidden="false" ht="13.3" outlineLevel="0" r="469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collapsed="false" customFormat="false" customHeight="false" hidden="false" ht="13.3" outlineLevel="0" r="470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collapsed="false" customFormat="false" customHeight="false" hidden="false" ht="13.3" outlineLevel="0" r="471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collapsed="false" customFormat="false" customHeight="false" hidden="false" ht="13.3" outlineLevel="0" r="472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collapsed="false" customFormat="false" customHeight="false" hidden="false" ht="13.3" outlineLevel="0" r="473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collapsed="false" customFormat="false" customHeight="false" hidden="false" ht="13.3" outlineLevel="0" r="474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collapsed="false" customFormat="false" customHeight="false" hidden="false" ht="13.3" outlineLevel="0" r="475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collapsed="false" customFormat="false" customHeight="false" hidden="false" ht="13.3" outlineLevel="0" r="476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collapsed="false" customFormat="false" customHeight="false" hidden="false" ht="13.3" outlineLevel="0" r="477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collapsed="false" customFormat="false" customHeight="false" hidden="false" ht="13.3" outlineLevel="0" r="478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collapsed="false" customFormat="false" customHeight="false" hidden="false" ht="13.3" outlineLevel="0" r="479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collapsed="false" customFormat="false" customHeight="false" hidden="false" ht="13.3" outlineLevel="0" r="480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collapsed="false" customFormat="false" customHeight="false" hidden="false" ht="13.3" outlineLevel="0" r="481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collapsed="false" customFormat="false" customHeight="false" hidden="false" ht="13.3" outlineLevel="0" r="482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collapsed="false" customFormat="false" customHeight="false" hidden="false" ht="13.3" outlineLevel="0" r="483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collapsed="false" customFormat="false" customHeight="false" hidden="false" ht="13.3" outlineLevel="0" r="484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collapsed="false" customFormat="false" customHeight="false" hidden="false" ht="13.3" outlineLevel="0" r="485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collapsed="false" customFormat="false" customHeight="false" hidden="false" ht="13.3" outlineLevel="0" r="486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collapsed="false" customFormat="false" customHeight="false" hidden="false" ht="13.3" outlineLevel="0" r="487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collapsed="false" customFormat="false" customHeight="false" hidden="false" ht="13.3" outlineLevel="0" r="488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collapsed="false" customFormat="false" customHeight="false" hidden="false" ht="13.3" outlineLevel="0" r="489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collapsed="false" customFormat="false" customHeight="false" hidden="false" ht="13.3" outlineLevel="0" r="490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collapsed="false" customFormat="false" customHeight="false" hidden="false" ht="13.3" outlineLevel="0" r="491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collapsed="false" customFormat="false" customHeight="false" hidden="false" ht="13.3" outlineLevel="0" r="492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collapsed="false" customFormat="false" customHeight="false" hidden="false" ht="13.3" outlineLevel="0" r="493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collapsed="false" customFormat="false" customHeight="false" hidden="false" ht="13.3" outlineLevel="0" r="494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collapsed="false" customFormat="false" customHeight="false" hidden="false" ht="13.3" outlineLevel="0" r="495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collapsed="false" customFormat="false" customHeight="false" hidden="false" ht="13.3" outlineLevel="0" r="496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collapsed="false" customFormat="false" customHeight="false" hidden="false" ht="13.3" outlineLevel="0" r="497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collapsed="false" customFormat="false" customHeight="false" hidden="false" ht="13.3" outlineLevel="0" r="498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collapsed="false" customFormat="false" customHeight="false" hidden="false" ht="13.3" outlineLevel="0" r="499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collapsed="false" customFormat="false" customHeight="false" hidden="false" ht="13.3" outlineLevel="0" r="500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collapsed="false" customFormat="false" customHeight="false" hidden="false" ht="13.3" outlineLevel="0" r="501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collapsed="false" customFormat="false" customHeight="false" hidden="false" ht="13.3" outlineLevel="0" r="502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collapsed="false" customFormat="false" customHeight="false" hidden="false" ht="13.3" outlineLevel="0" r="503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collapsed="false" customFormat="false" customHeight="false" hidden="false" ht="13.3" outlineLevel="0" r="504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collapsed="false" customFormat="false" customHeight="false" hidden="false" ht="13.3" outlineLevel="0" r="505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collapsed="false" customFormat="false" customHeight="false" hidden="false" ht="13.3" outlineLevel="0" r="506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collapsed="false" customFormat="false" customHeight="false" hidden="false" ht="13.3" outlineLevel="0" r="507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collapsed="false" customFormat="false" customHeight="false" hidden="false" ht="13.3" outlineLevel="0" r="508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collapsed="false" customFormat="false" customHeight="false" hidden="false" ht="13.3" outlineLevel="0" r="509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collapsed="false" customFormat="false" customHeight="false" hidden="false" ht="13.3" outlineLevel="0" r="510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collapsed="false" customFormat="false" customHeight="false" hidden="false" ht="13.3" outlineLevel="0" r="511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collapsed="false" customFormat="false" customHeight="false" hidden="false" ht="13.3" outlineLevel="0" r="512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collapsed="false" customFormat="false" customHeight="false" hidden="false" ht="13.3" outlineLevel="0" r="513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collapsed="false" customFormat="false" customHeight="false" hidden="false" ht="13.3" outlineLevel="0" r="514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collapsed="false" customFormat="false" customHeight="false" hidden="false" ht="13.3" outlineLevel="0" r="515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collapsed="false" customFormat="false" customHeight="false" hidden="false" ht="13.3" outlineLevel="0" r="516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collapsed="false" customFormat="false" customHeight="false" hidden="false" ht="13.3" outlineLevel="0" r="517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collapsed="false" customFormat="false" customHeight="false" hidden="false" ht="13.3" outlineLevel="0" r="518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collapsed="false" customFormat="false" customHeight="false" hidden="false" ht="13.3" outlineLevel="0" r="519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collapsed="false" customFormat="false" customHeight="false" hidden="false" ht="13.3" outlineLevel="0" r="520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collapsed="false" customFormat="false" customHeight="false" hidden="false" ht="13.3" outlineLevel="0" r="521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collapsed="false" customFormat="false" customHeight="false" hidden="false" ht="13.3" outlineLevel="0" r="522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collapsed="false" customFormat="false" customHeight="false" hidden="false" ht="13.3" outlineLevel="0" r="523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collapsed="false" customFormat="false" customHeight="false" hidden="false" ht="13.3" outlineLevel="0" r="524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collapsed="false" customFormat="false" customHeight="false" hidden="false" ht="13.3" outlineLevel="0" r="525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collapsed="false" customFormat="false" customHeight="false" hidden="false" ht="13.3" outlineLevel="0" r="526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collapsed="false" customFormat="false" customHeight="false" hidden="false" ht="13.3" outlineLevel="0" r="527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collapsed="false" customFormat="false" customHeight="false" hidden="false" ht="13.3" outlineLevel="0" r="528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collapsed="false" customFormat="false" customHeight="false" hidden="false" ht="13.3" outlineLevel="0" r="529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collapsed="false" customFormat="false" customHeight="false" hidden="false" ht="13.3" outlineLevel="0" r="530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collapsed="false" customFormat="false" customHeight="false" hidden="false" ht="13.3" outlineLevel="0" r="531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collapsed="false" customFormat="false" customHeight="false" hidden="false" ht="13.3" outlineLevel="0" r="532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collapsed="false" customFormat="false" customHeight="false" hidden="false" ht="13.3" outlineLevel="0" r="533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collapsed="false" customFormat="false" customHeight="false" hidden="false" ht="13.3" outlineLevel="0" r="534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collapsed="false" customFormat="false" customHeight="false" hidden="false" ht="13.3" outlineLevel="0" r="535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collapsed="false" customFormat="false" customHeight="false" hidden="false" ht="13.3" outlineLevel="0" r="536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collapsed="false" customFormat="false" customHeight="false" hidden="false" ht="13.3" outlineLevel="0" r="537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collapsed="false" customFormat="false" customHeight="false" hidden="false" ht="13.3" outlineLevel="0" r="538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collapsed="false" customFormat="false" customHeight="false" hidden="false" ht="13.3" outlineLevel="0" r="539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collapsed="false" customFormat="false" customHeight="false" hidden="false" ht="13.3" outlineLevel="0" r="540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collapsed="false" customFormat="false" customHeight="false" hidden="false" ht="13.3" outlineLevel="0" r="541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collapsed="false" customFormat="false" customHeight="false" hidden="false" ht="13.3" outlineLevel="0" r="542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collapsed="false" customFormat="false" customHeight="false" hidden="false" ht="13.3" outlineLevel="0" r="543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collapsed="false" customFormat="false" customHeight="false" hidden="false" ht="13.3" outlineLevel="0" r="544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collapsed="false" customFormat="false" customHeight="false" hidden="false" ht="13.3" outlineLevel="0" r="545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collapsed="false" customFormat="false" customHeight="false" hidden="false" ht="13.3" outlineLevel="0" r="546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collapsed="false" customFormat="false" customHeight="false" hidden="false" ht="13.3" outlineLevel="0" r="547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collapsed="false" customFormat="false" customHeight="false" hidden="false" ht="13.3" outlineLevel="0" r="548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collapsed="false" customFormat="false" customHeight="false" hidden="false" ht="13.3" outlineLevel="0" r="549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collapsed="false" customFormat="false" customHeight="false" hidden="false" ht="13.3" outlineLevel="0" r="550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collapsed="false" customFormat="false" customHeight="false" hidden="false" ht="13.3" outlineLevel="0" r="551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collapsed="false" customFormat="false" customHeight="false" hidden="false" ht="13.3" outlineLevel="0" r="552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collapsed="false" customFormat="false" customHeight="false" hidden="false" ht="13.3" outlineLevel="0" r="553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collapsed="false" customFormat="false" customHeight="false" hidden="false" ht="13.3" outlineLevel="0" r="554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collapsed="false" customFormat="false" customHeight="false" hidden="false" ht="13.3" outlineLevel="0" r="555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collapsed="false" customFormat="false" customHeight="false" hidden="false" ht="13.3" outlineLevel="0" r="556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collapsed="false" customFormat="false" customHeight="false" hidden="false" ht="13.3" outlineLevel="0" r="557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collapsed="false" customFormat="false" customHeight="false" hidden="false" ht="13.3" outlineLevel="0" r="558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collapsed="false" customFormat="false" customHeight="false" hidden="false" ht="13.3" outlineLevel="0" r="559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collapsed="false" customFormat="false" customHeight="false" hidden="false" ht="13.3" outlineLevel="0" r="560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collapsed="false" customFormat="false" customHeight="false" hidden="false" ht="13.3" outlineLevel="0" r="561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collapsed="false" customFormat="false" customHeight="false" hidden="false" ht="13.3" outlineLevel="0" r="562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collapsed="false" customFormat="false" customHeight="false" hidden="false" ht="13.3" outlineLevel="0" r="563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collapsed="false" customFormat="false" customHeight="false" hidden="false" ht="13.3" outlineLevel="0" r="564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collapsed="false" customFormat="false" customHeight="false" hidden="false" ht="13.3" outlineLevel="0" r="565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collapsed="false" customFormat="false" customHeight="false" hidden="false" ht="13.3" outlineLevel="0" r="566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collapsed="false" customFormat="false" customHeight="false" hidden="false" ht="13.3" outlineLevel="0" r="567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collapsed="false" customFormat="false" customHeight="false" hidden="false" ht="13.3" outlineLevel="0" r="568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collapsed="false" customFormat="false" customHeight="false" hidden="false" ht="13.3" outlineLevel="0" r="569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collapsed="false" customFormat="false" customHeight="false" hidden="false" ht="13.3" outlineLevel="0" r="570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collapsed="false" customFormat="false" customHeight="false" hidden="false" ht="13.3" outlineLevel="0" r="571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collapsed="false" customFormat="false" customHeight="false" hidden="false" ht="13.3" outlineLevel="0" r="572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collapsed="false" customFormat="false" customHeight="false" hidden="false" ht="13.3" outlineLevel="0" r="573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collapsed="false" customFormat="false" customHeight="false" hidden="false" ht="13.3" outlineLevel="0" r="574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collapsed="false" customFormat="false" customHeight="false" hidden="false" ht="13.3" outlineLevel="0" r="575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collapsed="false" customFormat="false" customHeight="false" hidden="false" ht="13.3" outlineLevel="0" r="576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collapsed="false" customFormat="false" customHeight="false" hidden="false" ht="13.3" outlineLevel="0" r="577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collapsed="false" customFormat="false" customHeight="false" hidden="false" ht="13.3" outlineLevel="0" r="578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collapsed="false" customFormat="false" customHeight="false" hidden="false" ht="13.3" outlineLevel="0" r="579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collapsed="false" customFormat="false" customHeight="false" hidden="false" ht="13.3" outlineLevel="0" r="580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collapsed="false" customFormat="false" customHeight="false" hidden="false" ht="13.3" outlineLevel="0" r="581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collapsed="false" customFormat="false" customHeight="false" hidden="false" ht="13.3" outlineLevel="0" r="582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collapsed="false" customFormat="false" customHeight="false" hidden="false" ht="13.3" outlineLevel="0" r="583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collapsed="false" customFormat="false" customHeight="false" hidden="false" ht="13.3" outlineLevel="0" r="584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collapsed="false" customFormat="false" customHeight="false" hidden="false" ht="13.3" outlineLevel="0" r="585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collapsed="false" customFormat="false" customHeight="false" hidden="false" ht="13.3" outlineLevel="0" r="586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collapsed="false" customFormat="false" customHeight="false" hidden="false" ht="13.3" outlineLevel="0" r="587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collapsed="false" customFormat="false" customHeight="false" hidden="false" ht="13.3" outlineLevel="0" r="588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collapsed="false" customFormat="false" customHeight="false" hidden="false" ht="13.3" outlineLevel="0" r="589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collapsed="false" customFormat="false" customHeight="false" hidden="false" ht="13.3" outlineLevel="0" r="590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collapsed="false" customFormat="false" customHeight="false" hidden="false" ht="13.3" outlineLevel="0" r="591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collapsed="false" customFormat="false" customHeight="false" hidden="false" ht="13.3" outlineLevel="0" r="592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collapsed="false" customFormat="false" customHeight="false" hidden="false" ht="13.3" outlineLevel="0" r="593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collapsed="false" customFormat="false" customHeight="false" hidden="false" ht="13.3" outlineLevel="0" r="594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collapsed="false" customFormat="false" customHeight="false" hidden="false" ht="13.3" outlineLevel="0" r="595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collapsed="false" customFormat="false" customHeight="false" hidden="false" ht="13.3" outlineLevel="0" r="596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collapsed="false" customFormat="false" customHeight="false" hidden="false" ht="13.3" outlineLevel="0" r="597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collapsed="false" customFormat="false" customHeight="false" hidden="false" ht="13.3" outlineLevel="0" r="598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collapsed="false" customFormat="false" customHeight="false" hidden="false" ht="13.3" outlineLevel="0" r="599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collapsed="false" customFormat="false" customHeight="false" hidden="false" ht="13.3" outlineLevel="0" r="600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collapsed="false" customFormat="false" customHeight="false" hidden="false" ht="13.3" outlineLevel="0" r="601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collapsed="false" customFormat="false" customHeight="false" hidden="false" ht="13.3" outlineLevel="0" r="602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collapsed="false" customFormat="false" customHeight="false" hidden="false" ht="13.3" outlineLevel="0" r="603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collapsed="false" customFormat="false" customHeight="false" hidden="false" ht="13.3" outlineLevel="0" r="604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collapsed="false" customFormat="false" customHeight="false" hidden="false" ht="13.3" outlineLevel="0" r="605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collapsed="false" customFormat="false" customHeight="false" hidden="false" ht="13.3" outlineLevel="0" r="606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collapsed="false" customFormat="false" customHeight="false" hidden="false" ht="13.3" outlineLevel="0" r="607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collapsed="false" customFormat="false" customHeight="false" hidden="false" ht="13.3" outlineLevel="0" r="608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collapsed="false" customFormat="false" customHeight="false" hidden="false" ht="13.3" outlineLevel="0" r="609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collapsed="false" customFormat="false" customHeight="false" hidden="false" ht="13.3" outlineLevel="0" r="610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collapsed="false" customFormat="false" customHeight="false" hidden="false" ht="13.3" outlineLevel="0" r="611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collapsed="false" customFormat="false" customHeight="false" hidden="false" ht="13.3" outlineLevel="0" r="612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collapsed="false" customFormat="false" customHeight="false" hidden="false" ht="13.3" outlineLevel="0" r="613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collapsed="false" customFormat="false" customHeight="false" hidden="false" ht="13.3" outlineLevel="0" r="614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collapsed="false" customFormat="false" customHeight="false" hidden="false" ht="13.3" outlineLevel="0" r="615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collapsed="false" customFormat="false" customHeight="false" hidden="false" ht="13.3" outlineLevel="0" r="616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collapsed="false" customFormat="false" customHeight="false" hidden="false" ht="13.3" outlineLevel="0" r="617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collapsed="false" customFormat="false" customHeight="false" hidden="false" ht="13.3" outlineLevel="0" r="618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collapsed="false" customFormat="false" customHeight="false" hidden="false" ht="13.3" outlineLevel="0" r="619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collapsed="false" customFormat="false" customHeight="false" hidden="false" ht="13.3" outlineLevel="0" r="620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collapsed="false" customFormat="false" customHeight="false" hidden="false" ht="13.3" outlineLevel="0" r="621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collapsed="false" customFormat="false" customHeight="false" hidden="false" ht="13.3" outlineLevel="0" r="622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collapsed="false" customFormat="false" customHeight="false" hidden="false" ht="13.3" outlineLevel="0" r="623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collapsed="false" customFormat="false" customHeight="false" hidden="false" ht="13.3" outlineLevel="0" r="624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collapsed="false" customFormat="false" customHeight="false" hidden="false" ht="13.3" outlineLevel="0" r="625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collapsed="false" customFormat="false" customHeight="false" hidden="false" ht="13.3" outlineLevel="0" r="626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collapsed="false" customFormat="false" customHeight="false" hidden="false" ht="13.3" outlineLevel="0" r="627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collapsed="false" customFormat="false" customHeight="false" hidden="false" ht="13.3" outlineLevel="0" r="628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collapsed="false" customFormat="false" customHeight="false" hidden="false" ht="13.3" outlineLevel="0" r="629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collapsed="false" customFormat="false" customHeight="false" hidden="false" ht="13.3" outlineLevel="0" r="630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collapsed="false" customFormat="false" customHeight="false" hidden="false" ht="13.3" outlineLevel="0" r="631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collapsed="false" customFormat="false" customHeight="false" hidden="false" ht="13.3" outlineLevel="0" r="632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collapsed="false" customFormat="false" customHeight="false" hidden="false" ht="13.3" outlineLevel="0" r="633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collapsed="false" customFormat="false" customHeight="false" hidden="false" ht="13.3" outlineLevel="0" r="634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collapsed="false" customFormat="false" customHeight="false" hidden="false" ht="13.3" outlineLevel="0" r="635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collapsed="false" customFormat="false" customHeight="false" hidden="false" ht="13.3" outlineLevel="0" r="636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collapsed="false" customFormat="false" customHeight="false" hidden="false" ht="13.3" outlineLevel="0" r="637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collapsed="false" customFormat="false" customHeight="false" hidden="false" ht="13.3" outlineLevel="0" r="638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collapsed="false" customFormat="false" customHeight="false" hidden="false" ht="13.3" outlineLevel="0" r="639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collapsed="false" customFormat="false" customHeight="false" hidden="false" ht="13.3" outlineLevel="0" r="640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collapsed="false" customFormat="false" customHeight="false" hidden="false" ht="13.3" outlineLevel="0" r="641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collapsed="false" customFormat="false" customHeight="false" hidden="false" ht="13.3" outlineLevel="0" r="642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collapsed="false" customFormat="false" customHeight="false" hidden="false" ht="13.3" outlineLevel="0" r="643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collapsed="false" customFormat="false" customHeight="false" hidden="false" ht="13.3" outlineLevel="0" r="644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collapsed="false" customFormat="false" customHeight="false" hidden="false" ht="13.3" outlineLevel="0" r="645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collapsed="false" customFormat="false" customHeight="false" hidden="false" ht="13.3" outlineLevel="0" r="646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collapsed="false" customFormat="false" customHeight="false" hidden="false" ht="13.3" outlineLevel="0" r="647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collapsed="false" customFormat="false" customHeight="false" hidden="false" ht="13.3" outlineLevel="0" r="648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collapsed="false" customFormat="false" customHeight="false" hidden="false" ht="13.3" outlineLevel="0" r="649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collapsed="false" customFormat="false" customHeight="false" hidden="false" ht="13.3" outlineLevel="0" r="650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collapsed="false" customFormat="false" customHeight="false" hidden="false" ht="13.3" outlineLevel="0" r="651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collapsed="false" customFormat="false" customHeight="false" hidden="false" ht="13.3" outlineLevel="0" r="652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collapsed="false" customFormat="false" customHeight="false" hidden="false" ht="13.3" outlineLevel="0" r="653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collapsed="false" customFormat="false" customHeight="false" hidden="false" ht="13.3" outlineLevel="0" r="654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collapsed="false" customFormat="false" customHeight="false" hidden="false" ht="13.3" outlineLevel="0" r="655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collapsed="false" customFormat="false" customHeight="false" hidden="false" ht="13.3" outlineLevel="0" r="656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collapsed="false" customFormat="false" customHeight="false" hidden="false" ht="13.3" outlineLevel="0" r="657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collapsed="false" customFormat="false" customHeight="false" hidden="false" ht="13.3" outlineLevel="0" r="658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collapsed="false" customFormat="false" customHeight="false" hidden="false" ht="13.3" outlineLevel="0" r="659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collapsed="false" customFormat="false" customHeight="false" hidden="false" ht="13.3" outlineLevel="0" r="660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collapsed="false" customFormat="false" customHeight="false" hidden="false" ht="13.3" outlineLevel="0" r="661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collapsed="false" customFormat="false" customHeight="false" hidden="false" ht="13.3" outlineLevel="0" r="662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collapsed="false" customFormat="false" customHeight="false" hidden="false" ht="13.3" outlineLevel="0" r="663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collapsed="false" customFormat="false" customHeight="false" hidden="false" ht="13.3" outlineLevel="0" r="664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collapsed="false" customFormat="false" customHeight="false" hidden="false" ht="13.3" outlineLevel="0" r="665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collapsed="false" customFormat="false" customHeight="false" hidden="false" ht="13.3" outlineLevel="0" r="666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collapsed="false" customFormat="false" customHeight="false" hidden="false" ht="13.3" outlineLevel="0" r="667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collapsed="false" customFormat="false" customHeight="false" hidden="false" ht="13.3" outlineLevel="0" r="668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collapsed="false" customFormat="false" customHeight="false" hidden="false" ht="13.3" outlineLevel="0" r="669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collapsed="false" customFormat="false" customHeight="false" hidden="false" ht="13.3" outlineLevel="0" r="670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collapsed="false" customFormat="false" customHeight="false" hidden="false" ht="13.3" outlineLevel="0" r="671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collapsed="false" customFormat="false" customHeight="false" hidden="false" ht="13.3" outlineLevel="0" r="672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collapsed="false" customFormat="false" customHeight="false" hidden="false" ht="13.3" outlineLevel="0" r="673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collapsed="false" customFormat="false" customHeight="false" hidden="false" ht="13.3" outlineLevel="0" r="674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collapsed="false" customFormat="false" customHeight="false" hidden="false" ht="13.3" outlineLevel="0" r="675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collapsed="false" customFormat="false" customHeight="false" hidden="false" ht="13.3" outlineLevel="0" r="676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collapsed="false" customFormat="false" customHeight="false" hidden="false" ht="13.3" outlineLevel="0" r="677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collapsed="false" customFormat="false" customHeight="false" hidden="false" ht="13.3" outlineLevel="0" r="678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collapsed="false" customFormat="false" customHeight="false" hidden="false" ht="13.3" outlineLevel="0" r="679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collapsed="false" customFormat="false" customHeight="false" hidden="false" ht="13.3" outlineLevel="0" r="680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collapsed="false" customFormat="false" customHeight="false" hidden="false" ht="13.3" outlineLevel="0" r="681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collapsed="false" customFormat="false" customHeight="false" hidden="false" ht="13.3" outlineLevel="0" r="682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collapsed="false" customFormat="false" customHeight="false" hidden="false" ht="13.3" outlineLevel="0" r="683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collapsed="false" customFormat="false" customHeight="false" hidden="false" ht="13.3" outlineLevel="0" r="684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collapsed="false" customFormat="false" customHeight="false" hidden="false" ht="13.3" outlineLevel="0" r="685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collapsed="false" customFormat="false" customHeight="false" hidden="false" ht="13.3" outlineLevel="0" r="686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collapsed="false" customFormat="false" customHeight="false" hidden="false" ht="13.3" outlineLevel="0" r="687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collapsed="false" customFormat="false" customHeight="false" hidden="false" ht="13.3" outlineLevel="0" r="688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collapsed="false" customFormat="false" customHeight="false" hidden="false" ht="13.3" outlineLevel="0" r="689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collapsed="false" customFormat="false" customHeight="false" hidden="false" ht="13.3" outlineLevel="0" r="690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collapsed="false" customFormat="false" customHeight="false" hidden="false" ht="13.3" outlineLevel="0" r="691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collapsed="false" customFormat="false" customHeight="false" hidden="false" ht="13.3" outlineLevel="0" r="692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collapsed="false" customFormat="false" customHeight="false" hidden="false" ht="13.3" outlineLevel="0" r="693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collapsed="false" customFormat="false" customHeight="false" hidden="false" ht="13.3" outlineLevel="0" r="694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collapsed="false" customFormat="false" customHeight="false" hidden="false" ht="13.3" outlineLevel="0" r="695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collapsed="false" customFormat="false" customHeight="false" hidden="false" ht="13.3" outlineLevel="0" r="696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collapsed="false" customFormat="false" customHeight="false" hidden="false" ht="13.3" outlineLevel="0" r="697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collapsed="false" customFormat="false" customHeight="false" hidden="false" ht="13.3" outlineLevel="0" r="698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collapsed="false" customFormat="false" customHeight="false" hidden="false" ht="13.3" outlineLevel="0" r="699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collapsed="false" customFormat="false" customHeight="false" hidden="false" ht="13.3" outlineLevel="0" r="700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collapsed="false" customFormat="false" customHeight="false" hidden="false" ht="13.3" outlineLevel="0" r="701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collapsed="false" customFormat="false" customHeight="false" hidden="false" ht="13.3" outlineLevel="0" r="702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collapsed="false" customFormat="false" customHeight="false" hidden="false" ht="13.3" outlineLevel="0" r="703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collapsed="false" customFormat="false" customHeight="false" hidden="false" ht="13.3" outlineLevel="0" r="704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collapsed="false" customFormat="false" customHeight="false" hidden="false" ht="13.3" outlineLevel="0" r="705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collapsed="false" customFormat="false" customHeight="false" hidden="false" ht="13.3" outlineLevel="0" r="706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collapsed="false" customFormat="false" customHeight="false" hidden="false" ht="13.3" outlineLevel="0" r="707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collapsed="false" customFormat="false" customHeight="false" hidden="false" ht="13.3" outlineLevel="0" r="708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collapsed="false" customFormat="false" customHeight="false" hidden="false" ht="13.3" outlineLevel="0" r="709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collapsed="false" customFormat="false" customHeight="false" hidden="false" ht="13.3" outlineLevel="0" r="710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collapsed="false" customFormat="false" customHeight="false" hidden="false" ht="13.3" outlineLevel="0" r="711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collapsed="false" customFormat="false" customHeight="false" hidden="false" ht="13.3" outlineLevel="0" r="712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collapsed="false" customFormat="false" customHeight="false" hidden="false" ht="13.3" outlineLevel="0" r="713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collapsed="false" customFormat="false" customHeight="false" hidden="false" ht="13.3" outlineLevel="0" r="714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collapsed="false" customFormat="false" customHeight="false" hidden="false" ht="13.3" outlineLevel="0" r="715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collapsed="false" customFormat="false" customHeight="false" hidden="false" ht="13.3" outlineLevel="0" r="716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collapsed="false" customFormat="false" customHeight="false" hidden="false" ht="13.3" outlineLevel="0" r="717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collapsed="false" customFormat="false" customHeight="false" hidden="false" ht="13.3" outlineLevel="0" r="718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collapsed="false" customFormat="false" customHeight="false" hidden="false" ht="13.3" outlineLevel="0" r="719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collapsed="false" customFormat="false" customHeight="false" hidden="false" ht="13.3" outlineLevel="0" r="720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collapsed="false" customFormat="false" customHeight="false" hidden="false" ht="13.3" outlineLevel="0" r="721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collapsed="false" customFormat="false" customHeight="false" hidden="false" ht="13.3" outlineLevel="0" r="722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collapsed="false" customFormat="false" customHeight="false" hidden="false" ht="13.3" outlineLevel="0" r="723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collapsed="false" customFormat="false" customHeight="false" hidden="false" ht="13.3" outlineLevel="0" r="724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collapsed="false" customFormat="false" customHeight="false" hidden="false" ht="13.3" outlineLevel="0" r="725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collapsed="false" customFormat="false" customHeight="false" hidden="false" ht="13.3" outlineLevel="0" r="726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collapsed="false" customFormat="false" customHeight="false" hidden="false" ht="13.3" outlineLevel="0" r="727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collapsed="false" customFormat="false" customHeight="false" hidden="false" ht="13.3" outlineLevel="0" r="728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collapsed="false" customFormat="false" customHeight="false" hidden="false" ht="13.3" outlineLevel="0" r="729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collapsed="false" customFormat="false" customHeight="false" hidden="false" ht="13.3" outlineLevel="0" r="730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collapsed="false" customFormat="false" customHeight="false" hidden="false" ht="13.3" outlineLevel="0" r="731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collapsed="false" customFormat="false" customHeight="false" hidden="false" ht="13.3" outlineLevel="0" r="732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collapsed="false" customFormat="false" customHeight="false" hidden="false" ht="13.3" outlineLevel="0" r="733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collapsed="false" customFormat="false" customHeight="false" hidden="false" ht="13.3" outlineLevel="0" r="734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collapsed="false" customFormat="false" customHeight="false" hidden="false" ht="13.3" outlineLevel="0" r="735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collapsed="false" customFormat="false" customHeight="false" hidden="false" ht="13.3" outlineLevel="0" r="736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collapsed="false" customFormat="false" customHeight="false" hidden="false" ht="13.3" outlineLevel="0" r="737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collapsed="false" customFormat="false" customHeight="false" hidden="false" ht="13.3" outlineLevel="0" r="738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collapsed="false" customFormat="false" customHeight="false" hidden="false" ht="13.3" outlineLevel="0" r="739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collapsed="false" customFormat="false" customHeight="false" hidden="false" ht="13.3" outlineLevel="0" r="740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collapsed="false" customFormat="false" customHeight="false" hidden="false" ht="13.3" outlineLevel="0" r="741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collapsed="false" customFormat="false" customHeight="false" hidden="false" ht="13.3" outlineLevel="0" r="742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collapsed="false" customFormat="false" customHeight="false" hidden="false" ht="13.3" outlineLevel="0" r="743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collapsed="false" customFormat="false" customHeight="false" hidden="false" ht="13.3" outlineLevel="0" r="744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collapsed="false" customFormat="false" customHeight="false" hidden="false" ht="13.3" outlineLevel="0" r="745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collapsed="false" customFormat="false" customHeight="false" hidden="false" ht="13.3" outlineLevel="0" r="746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collapsed="false" customFormat="false" customHeight="false" hidden="false" ht="13.3" outlineLevel="0" r="747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collapsed="false" customFormat="false" customHeight="false" hidden="false" ht="13.3" outlineLevel="0" r="748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collapsed="false" customFormat="false" customHeight="false" hidden="false" ht="13.3" outlineLevel="0" r="749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collapsed="false" customFormat="false" customHeight="false" hidden="false" ht="13.3" outlineLevel="0" r="750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collapsed="false" customFormat="false" customHeight="false" hidden="false" ht="13.3" outlineLevel="0" r="751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collapsed="false" customFormat="false" customHeight="false" hidden="false" ht="13.3" outlineLevel="0" r="752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collapsed="false" customFormat="false" customHeight="false" hidden="false" ht="13.3" outlineLevel="0" r="753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collapsed="false" customFormat="false" customHeight="false" hidden="false" ht="13.3" outlineLevel="0" r="754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collapsed="false" customFormat="false" customHeight="false" hidden="false" ht="13.3" outlineLevel="0" r="755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collapsed="false" customFormat="false" customHeight="false" hidden="false" ht="13.3" outlineLevel="0" r="756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collapsed="false" customFormat="false" customHeight="false" hidden="false" ht="13.3" outlineLevel="0" r="757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collapsed="false" customFormat="false" customHeight="false" hidden="false" ht="13.3" outlineLevel="0" r="758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collapsed="false" customFormat="false" customHeight="false" hidden="false" ht="13.3" outlineLevel="0" r="759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collapsed="false" customFormat="false" customHeight="false" hidden="false" ht="13.3" outlineLevel="0" r="760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collapsed="false" customFormat="false" customHeight="false" hidden="false" ht="13.3" outlineLevel="0" r="761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collapsed="false" customFormat="false" customHeight="false" hidden="false" ht="13.3" outlineLevel="0" r="762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collapsed="false" customFormat="false" customHeight="false" hidden="false" ht="13.3" outlineLevel="0" r="763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collapsed="false" customFormat="false" customHeight="false" hidden="false" ht="13.3" outlineLevel="0" r="764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collapsed="false" customFormat="false" customHeight="false" hidden="false" ht="13.3" outlineLevel="0" r="765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collapsed="false" customFormat="false" customHeight="false" hidden="false" ht="13.3" outlineLevel="0" r="766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collapsed="false" customFormat="false" customHeight="false" hidden="false" ht="13.3" outlineLevel="0" r="767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collapsed="false" customFormat="false" customHeight="false" hidden="false" ht="13.3" outlineLevel="0" r="768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collapsed="false" customFormat="false" customHeight="false" hidden="false" ht="13.3" outlineLevel="0" r="769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collapsed="false" customFormat="false" customHeight="false" hidden="false" ht="13.3" outlineLevel="0" r="770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collapsed="false" customFormat="false" customHeight="false" hidden="false" ht="13.3" outlineLevel="0" r="771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collapsed="false" customFormat="false" customHeight="false" hidden="false" ht="13.3" outlineLevel="0" r="772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collapsed="false" customFormat="false" customHeight="false" hidden="false" ht="13.3" outlineLevel="0" r="773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collapsed="false" customFormat="false" customHeight="false" hidden="false" ht="13.3" outlineLevel="0" r="774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collapsed="false" customFormat="false" customHeight="false" hidden="false" ht="13.3" outlineLevel="0" r="775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collapsed="false" customFormat="false" customHeight="false" hidden="false" ht="13.3" outlineLevel="0" r="776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collapsed="false" customFormat="false" customHeight="false" hidden="false" ht="13.3" outlineLevel="0" r="777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collapsed="false" customFormat="false" customHeight="false" hidden="false" ht="13.3" outlineLevel="0" r="778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collapsed="false" customFormat="false" customHeight="false" hidden="false" ht="13.3" outlineLevel="0" r="779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collapsed="false" customFormat="false" customHeight="false" hidden="false" ht="13.3" outlineLevel="0" r="780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collapsed="false" customFormat="false" customHeight="false" hidden="false" ht="13.3" outlineLevel="0" r="781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collapsed="false" customFormat="false" customHeight="false" hidden="false" ht="13.3" outlineLevel="0" r="782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collapsed="false" customFormat="false" customHeight="false" hidden="false" ht="13.3" outlineLevel="0" r="783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collapsed="false" customFormat="false" customHeight="false" hidden="false" ht="13.3" outlineLevel="0" r="784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collapsed="false" customFormat="false" customHeight="false" hidden="false" ht="13.3" outlineLevel="0" r="785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collapsed="false" customFormat="false" customHeight="false" hidden="false" ht="13.3" outlineLevel="0" r="786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collapsed="false" customFormat="false" customHeight="false" hidden="false" ht="13.3" outlineLevel="0" r="787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collapsed="false" customFormat="false" customHeight="false" hidden="false" ht="13.3" outlineLevel="0" r="788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collapsed="false" customFormat="false" customHeight="false" hidden="false" ht="13.3" outlineLevel="0" r="789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collapsed="false" customFormat="false" customHeight="false" hidden="false" ht="13.3" outlineLevel="0" r="790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collapsed="false" customFormat="false" customHeight="false" hidden="false" ht="13.3" outlineLevel="0" r="791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collapsed="false" customFormat="false" customHeight="false" hidden="false" ht="13.3" outlineLevel="0" r="792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collapsed="false" customFormat="false" customHeight="false" hidden="false" ht="13.3" outlineLevel="0" r="793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collapsed="false" customFormat="false" customHeight="false" hidden="false" ht="13.3" outlineLevel="0" r="794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collapsed="false" customFormat="false" customHeight="false" hidden="false" ht="13.3" outlineLevel="0" r="795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collapsed="false" customFormat="false" customHeight="false" hidden="false" ht="13.3" outlineLevel="0" r="796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collapsed="false" customFormat="false" customHeight="false" hidden="false" ht="13.3" outlineLevel="0" r="797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collapsed="false" customFormat="false" customHeight="false" hidden="false" ht="13.3" outlineLevel="0" r="798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collapsed="false" customFormat="false" customHeight="false" hidden="false" ht="13.3" outlineLevel="0" r="799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collapsed="false" customFormat="false" customHeight="false" hidden="false" ht="13.3" outlineLevel="0" r="800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collapsed="false" customFormat="false" customHeight="false" hidden="false" ht="13.3" outlineLevel="0" r="801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collapsed="false" customFormat="false" customHeight="false" hidden="false" ht="13.3" outlineLevel="0" r="802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collapsed="false" customFormat="false" customHeight="false" hidden="false" ht="13.3" outlineLevel="0" r="803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collapsed="false" customFormat="false" customHeight="false" hidden="false" ht="13.3" outlineLevel="0" r="804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collapsed="false" customFormat="false" customHeight="false" hidden="false" ht="13.3" outlineLevel="0" r="805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collapsed="false" customFormat="false" customHeight="false" hidden="false" ht="13.3" outlineLevel="0" r="806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collapsed="false" customFormat="false" customHeight="false" hidden="false" ht="13.3" outlineLevel="0" r="807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collapsed="false" customFormat="false" customHeight="false" hidden="false" ht="13.3" outlineLevel="0" r="808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collapsed="false" customFormat="false" customHeight="false" hidden="false" ht="13.3" outlineLevel="0" r="809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collapsed="false" customFormat="false" customHeight="false" hidden="false" ht="13.3" outlineLevel="0" r="810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collapsed="false" customFormat="false" customHeight="false" hidden="false" ht="13.3" outlineLevel="0" r="811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collapsed="false" customFormat="false" customHeight="false" hidden="false" ht="13.3" outlineLevel="0" r="812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collapsed="false" customFormat="false" customHeight="false" hidden="false" ht="13.3" outlineLevel="0" r="813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collapsed="false" customFormat="false" customHeight="false" hidden="false" ht="13.3" outlineLevel="0" r="814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collapsed="false" customFormat="false" customHeight="false" hidden="false" ht="13.3" outlineLevel="0" r="815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collapsed="false" customFormat="false" customHeight="false" hidden="false" ht="13.3" outlineLevel="0" r="816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collapsed="false" customFormat="false" customHeight="false" hidden="false" ht="13.3" outlineLevel="0" r="817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collapsed="false" customFormat="false" customHeight="false" hidden="false" ht="13.3" outlineLevel="0" r="818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collapsed="false" customFormat="false" customHeight="false" hidden="false" ht="13.3" outlineLevel="0" r="819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collapsed="false" customFormat="false" customHeight="false" hidden="false" ht="13.3" outlineLevel="0" r="820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collapsed="false" customFormat="false" customHeight="false" hidden="false" ht="13.3" outlineLevel="0" r="821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collapsed="false" customFormat="false" customHeight="false" hidden="false" ht="13.3" outlineLevel="0" r="822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collapsed="false" customFormat="false" customHeight="false" hidden="false" ht="13.3" outlineLevel="0" r="823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collapsed="false" customFormat="false" customHeight="false" hidden="false" ht="13.3" outlineLevel="0" r="824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collapsed="false" customFormat="false" customHeight="false" hidden="false" ht="13.3" outlineLevel="0" r="825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collapsed="false" customFormat="false" customHeight="false" hidden="false" ht="13.3" outlineLevel="0" r="826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collapsed="false" customFormat="false" customHeight="false" hidden="false" ht="13.3" outlineLevel="0" r="827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collapsed="false" customFormat="false" customHeight="false" hidden="false" ht="13.3" outlineLevel="0" r="828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collapsed="false" customFormat="false" customHeight="false" hidden="false" ht="13.3" outlineLevel="0" r="829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collapsed="false" customFormat="false" customHeight="false" hidden="false" ht="13.3" outlineLevel="0" r="830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collapsed="false" customFormat="false" customHeight="false" hidden="false" ht="13.3" outlineLevel="0" r="831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collapsed="false" customFormat="false" customHeight="false" hidden="false" ht="13.3" outlineLevel="0" r="832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collapsed="false" customFormat="false" customHeight="false" hidden="false" ht="13.3" outlineLevel="0" r="833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collapsed="false" customFormat="false" customHeight="false" hidden="false" ht="13.3" outlineLevel="0" r="834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collapsed="false" customFormat="false" customHeight="false" hidden="false" ht="13.3" outlineLevel="0" r="835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collapsed="false" customFormat="false" customHeight="false" hidden="false" ht="13.3" outlineLevel="0" r="836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collapsed="false" customFormat="false" customHeight="false" hidden="false" ht="13.3" outlineLevel="0" r="837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collapsed="false" customFormat="false" customHeight="false" hidden="false" ht="13.3" outlineLevel="0" r="838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collapsed="false" customFormat="false" customHeight="false" hidden="false" ht="13.3" outlineLevel="0" r="839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collapsed="false" customFormat="false" customHeight="false" hidden="false" ht="13.3" outlineLevel="0" r="840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collapsed="false" customFormat="false" customHeight="false" hidden="false" ht="13.3" outlineLevel="0" r="841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collapsed="false" customFormat="false" customHeight="false" hidden="false" ht="13.3" outlineLevel="0" r="842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collapsed="false" customFormat="false" customHeight="false" hidden="false" ht="13.3" outlineLevel="0" r="843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collapsed="false" customFormat="false" customHeight="false" hidden="false" ht="13.3" outlineLevel="0" r="844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collapsed="false" customFormat="false" customHeight="false" hidden="false" ht="13.3" outlineLevel="0" r="845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collapsed="false" customFormat="false" customHeight="false" hidden="false" ht="13.3" outlineLevel="0" r="846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collapsed="false" customFormat="false" customHeight="false" hidden="false" ht="13.3" outlineLevel="0" r="847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collapsed="false" customFormat="false" customHeight="false" hidden="false" ht="13.3" outlineLevel="0" r="848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collapsed="false" customFormat="false" customHeight="false" hidden="false" ht="13.3" outlineLevel="0" r="849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collapsed="false" customFormat="false" customHeight="false" hidden="false" ht="13.3" outlineLevel="0" r="850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collapsed="false" customFormat="false" customHeight="false" hidden="false" ht="13.3" outlineLevel="0" r="851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collapsed="false" customFormat="false" customHeight="false" hidden="false" ht="13.3" outlineLevel="0" r="852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collapsed="false" customFormat="false" customHeight="false" hidden="false" ht="13.3" outlineLevel="0" r="853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collapsed="false" customFormat="false" customHeight="false" hidden="false" ht="13.3" outlineLevel="0" r="854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collapsed="false" customFormat="false" customHeight="false" hidden="false" ht="13.3" outlineLevel="0" r="855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collapsed="false" customFormat="false" customHeight="false" hidden="false" ht="13.3" outlineLevel="0" r="856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collapsed="false" customFormat="false" customHeight="false" hidden="false" ht="13.3" outlineLevel="0" r="857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collapsed="false" customFormat="false" customHeight="false" hidden="false" ht="13.3" outlineLevel="0" r="858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collapsed="false" customFormat="false" customHeight="false" hidden="false" ht="13.3" outlineLevel="0" r="859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collapsed="false" customFormat="false" customHeight="false" hidden="false" ht="13.3" outlineLevel="0" r="860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collapsed="false" customFormat="false" customHeight="false" hidden="false" ht="13.3" outlineLevel="0" r="861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collapsed="false" customFormat="false" customHeight="false" hidden="false" ht="13.3" outlineLevel="0" r="862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collapsed="false" customFormat="false" customHeight="false" hidden="false" ht="13.3" outlineLevel="0" r="863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collapsed="false" customFormat="false" customHeight="false" hidden="false" ht="13.3" outlineLevel="0" r="864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collapsed="false" customFormat="false" customHeight="false" hidden="false" ht="13.3" outlineLevel="0" r="865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collapsed="false" customFormat="false" customHeight="false" hidden="false" ht="13.3" outlineLevel="0" r="866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collapsed="false" customFormat="false" customHeight="false" hidden="false" ht="13.3" outlineLevel="0" r="867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collapsed="false" customFormat="false" customHeight="false" hidden="false" ht="13.3" outlineLevel="0" r="868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collapsed="false" customFormat="false" customHeight="false" hidden="false" ht="13.3" outlineLevel="0" r="869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collapsed="false" customFormat="false" customHeight="false" hidden="false" ht="13.3" outlineLevel="0" r="870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collapsed="false" customFormat="false" customHeight="false" hidden="false" ht="13.3" outlineLevel="0" r="871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collapsed="false" customFormat="false" customHeight="false" hidden="false" ht="13.3" outlineLevel="0" r="872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collapsed="false" customFormat="false" customHeight="false" hidden="false" ht="13.3" outlineLevel="0" r="873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collapsed="false" customFormat="false" customHeight="false" hidden="false" ht="13.3" outlineLevel="0" r="874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collapsed="false" customFormat="false" customHeight="false" hidden="false" ht="13.3" outlineLevel="0" r="875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collapsed="false" customFormat="false" customHeight="false" hidden="false" ht="13.3" outlineLevel="0" r="876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collapsed="false" customFormat="false" customHeight="false" hidden="false" ht="13.3" outlineLevel="0" r="877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collapsed="false" customFormat="false" customHeight="false" hidden="false" ht="13.3" outlineLevel="0" r="878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collapsed="false" customFormat="false" customHeight="false" hidden="false" ht="13.3" outlineLevel="0" r="879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collapsed="false" customFormat="false" customHeight="false" hidden="false" ht="13.3" outlineLevel="0" r="880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collapsed="false" customFormat="false" customHeight="false" hidden="false" ht="13.3" outlineLevel="0" r="881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collapsed="false" customFormat="false" customHeight="false" hidden="false" ht="13.3" outlineLevel="0" r="882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collapsed="false" customFormat="false" customHeight="false" hidden="false" ht="13.3" outlineLevel="0" r="883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collapsed="false" customFormat="false" customHeight="false" hidden="false" ht="13.3" outlineLevel="0" r="884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collapsed="false" customFormat="false" customHeight="false" hidden="false" ht="13.3" outlineLevel="0" r="885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collapsed="false" customFormat="false" customHeight="false" hidden="false" ht="13.3" outlineLevel="0" r="886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collapsed="false" customFormat="false" customHeight="false" hidden="false" ht="13.3" outlineLevel="0" r="887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collapsed="false" customFormat="false" customHeight="false" hidden="false" ht="13.3" outlineLevel="0" r="888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collapsed="false" customFormat="false" customHeight="false" hidden="false" ht="13.3" outlineLevel="0" r="889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collapsed="false" customFormat="false" customHeight="false" hidden="false" ht="13.3" outlineLevel="0" r="890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collapsed="false" customFormat="false" customHeight="false" hidden="false" ht="13.3" outlineLevel="0" r="891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collapsed="false" customFormat="false" customHeight="false" hidden="false" ht="13.3" outlineLevel="0" r="892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collapsed="false" customFormat="false" customHeight="false" hidden="false" ht="13.3" outlineLevel="0" r="893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collapsed="false" customFormat="false" customHeight="false" hidden="false" ht="13.3" outlineLevel="0" r="894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collapsed="false" customFormat="false" customHeight="false" hidden="false" ht="13.3" outlineLevel="0" r="895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collapsed="false" customFormat="false" customHeight="false" hidden="false" ht="13.3" outlineLevel="0" r="896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collapsed="false" customFormat="false" customHeight="false" hidden="false" ht="13.3" outlineLevel="0" r="897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collapsed="false" customFormat="false" customHeight="false" hidden="false" ht="13.3" outlineLevel="0" r="898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collapsed="false" customFormat="false" customHeight="false" hidden="false" ht="13.3" outlineLevel="0" r="899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collapsed="false" customFormat="false" customHeight="false" hidden="false" ht="13.3" outlineLevel="0" r="900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collapsed="false" customFormat="false" customHeight="false" hidden="false" ht="13.3" outlineLevel="0" r="901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collapsed="false" customFormat="false" customHeight="false" hidden="false" ht="13.3" outlineLevel="0" r="902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collapsed="false" customFormat="false" customHeight="false" hidden="false" ht="13.3" outlineLevel="0" r="903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collapsed="false" customFormat="false" customHeight="false" hidden="false" ht="13.3" outlineLevel="0" r="904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collapsed="false" customFormat="false" customHeight="false" hidden="false" ht="13.3" outlineLevel="0" r="905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collapsed="false" customFormat="false" customHeight="false" hidden="false" ht="13.3" outlineLevel="0" r="906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collapsed="false" customFormat="false" customHeight="false" hidden="false" ht="13.3" outlineLevel="0" r="907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collapsed="false" customFormat="false" customHeight="false" hidden="false" ht="13.3" outlineLevel="0" r="908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collapsed="false" customFormat="false" customHeight="false" hidden="false" ht="13.3" outlineLevel="0" r="909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collapsed="false" customFormat="false" customHeight="false" hidden="false" ht="13.3" outlineLevel="0" r="910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collapsed="false" customFormat="false" customHeight="false" hidden="false" ht="13.3" outlineLevel="0" r="911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collapsed="false" customFormat="false" customHeight="false" hidden="false" ht="13.3" outlineLevel="0" r="912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collapsed="false" customFormat="false" customHeight="false" hidden="false" ht="13.3" outlineLevel="0" r="913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collapsed="false" customFormat="false" customHeight="false" hidden="false" ht="13.3" outlineLevel="0" r="914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collapsed="false" customFormat="false" customHeight="false" hidden="false" ht="13.3" outlineLevel="0" r="915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collapsed="false" customFormat="false" customHeight="false" hidden="false" ht="13.3" outlineLevel="0" r="916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collapsed="false" customFormat="false" customHeight="false" hidden="false" ht="13.3" outlineLevel="0" r="917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collapsed="false" customFormat="false" customHeight="false" hidden="false" ht="13.3" outlineLevel="0" r="918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collapsed="false" customFormat="false" customHeight="false" hidden="false" ht="13.3" outlineLevel="0" r="919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collapsed="false" customFormat="false" customHeight="false" hidden="false" ht="13.3" outlineLevel="0" r="920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collapsed="false" customFormat="false" customHeight="false" hidden="false" ht="13.3" outlineLevel="0" r="921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collapsed="false" customFormat="false" customHeight="false" hidden="false" ht="13.3" outlineLevel="0" r="922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collapsed="false" customFormat="false" customHeight="false" hidden="false" ht="13.3" outlineLevel="0" r="923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collapsed="false" customFormat="false" customHeight="false" hidden="false" ht="13.3" outlineLevel="0" r="924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collapsed="false" customFormat="false" customHeight="false" hidden="false" ht="13.3" outlineLevel="0" r="925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collapsed="false" customFormat="false" customHeight="false" hidden="false" ht="13.3" outlineLevel="0" r="926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collapsed="false" customFormat="false" customHeight="false" hidden="false" ht="13.3" outlineLevel="0" r="927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collapsed="false" customFormat="false" customHeight="false" hidden="false" ht="13.3" outlineLevel="0" r="928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collapsed="false" customFormat="false" customHeight="false" hidden="false" ht="13.3" outlineLevel="0" r="929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collapsed="false" customFormat="false" customHeight="false" hidden="false" ht="13.3" outlineLevel="0" r="930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collapsed="false" customFormat="false" customHeight="false" hidden="false" ht="13.3" outlineLevel="0" r="931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collapsed="false" customFormat="false" customHeight="false" hidden="false" ht="13.3" outlineLevel="0" r="932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collapsed="false" customFormat="false" customHeight="false" hidden="false" ht="13.3" outlineLevel="0" r="933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collapsed="false" customFormat="false" customHeight="false" hidden="false" ht="13.3" outlineLevel="0" r="934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collapsed="false" customFormat="false" customHeight="false" hidden="false" ht="13.3" outlineLevel="0" r="935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collapsed="false" customFormat="false" customHeight="false" hidden="false" ht="13.3" outlineLevel="0" r="936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collapsed="false" customFormat="false" customHeight="false" hidden="false" ht="13.3" outlineLevel="0" r="937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collapsed="false" customFormat="false" customHeight="false" hidden="false" ht="13.3" outlineLevel="0" r="938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collapsed="false" customFormat="false" customHeight="false" hidden="false" ht="13.3" outlineLevel="0" r="939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collapsed="false" customFormat="false" customHeight="false" hidden="false" ht="13.3" outlineLevel="0" r="940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collapsed="false" customFormat="false" customHeight="false" hidden="false" ht="13.3" outlineLevel="0" r="941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collapsed="false" customFormat="false" customHeight="false" hidden="false" ht="13.3" outlineLevel="0" r="942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collapsed="false" customFormat="false" customHeight="false" hidden="false" ht="13.3" outlineLevel="0" r="943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collapsed="false" customFormat="false" customHeight="false" hidden="false" ht="13.3" outlineLevel="0" r="944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collapsed="false" customFormat="false" customHeight="false" hidden="false" ht="13.3" outlineLevel="0" r="945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collapsed="false" customFormat="false" customHeight="false" hidden="false" ht="13.3" outlineLevel="0" r="946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collapsed="false" customFormat="false" customHeight="false" hidden="false" ht="13.3" outlineLevel="0" r="947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collapsed="false" customFormat="false" customHeight="false" hidden="false" ht="13.3" outlineLevel="0" r="948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collapsed="false" customFormat="false" customHeight="false" hidden="false" ht="13.3" outlineLevel="0" r="949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collapsed="false" customFormat="false" customHeight="false" hidden="false" ht="13.3" outlineLevel="0" r="950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collapsed="false" customFormat="false" customHeight="false" hidden="false" ht="13.3" outlineLevel="0" r="951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collapsed="false" customFormat="false" customHeight="false" hidden="false" ht="13.3" outlineLevel="0" r="952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collapsed="false" customFormat="false" customHeight="false" hidden="false" ht="13.3" outlineLevel="0" r="953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collapsed="false" customFormat="false" customHeight="false" hidden="false" ht="13.3" outlineLevel="0" r="954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collapsed="false" customFormat="false" customHeight="false" hidden="false" ht="13.3" outlineLevel="0" r="955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collapsed="false" customFormat="false" customHeight="false" hidden="false" ht="13.3" outlineLevel="0" r="956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collapsed="false" customFormat="false" customHeight="false" hidden="false" ht="13.3" outlineLevel="0" r="957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collapsed="false" customFormat="false" customHeight="false" hidden="false" ht="13.3" outlineLevel="0" r="958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collapsed="false" customFormat="false" customHeight="false" hidden="false" ht="13.3" outlineLevel="0" r="959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collapsed="false" customFormat="false" customHeight="false" hidden="false" ht="13.3" outlineLevel="0" r="960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collapsed="false" customFormat="false" customHeight="false" hidden="false" ht="13.3" outlineLevel="0" r="961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collapsed="false" customFormat="false" customHeight="false" hidden="false" ht="13.3" outlineLevel="0" r="962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collapsed="false" customFormat="false" customHeight="false" hidden="false" ht="13.3" outlineLevel="0" r="963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collapsed="false" customFormat="false" customHeight="false" hidden="false" ht="13.3" outlineLevel="0" r="964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collapsed="false" customFormat="false" customHeight="false" hidden="false" ht="13.3" outlineLevel="0" r="965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collapsed="false" customFormat="false" customHeight="false" hidden="false" ht="13.3" outlineLevel="0" r="966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collapsed="false" customFormat="false" customHeight="false" hidden="false" ht="13.3" outlineLevel="0" r="967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collapsed="false" customFormat="false" customHeight="false" hidden="false" ht="13.3" outlineLevel="0" r="968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collapsed="false" customFormat="false" customHeight="false" hidden="false" ht="13.3" outlineLevel="0" r="969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collapsed="false" customFormat="false" customHeight="false" hidden="false" ht="13.3" outlineLevel="0" r="970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collapsed="false" customFormat="false" customHeight="false" hidden="false" ht="13.3" outlineLevel="0" r="971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collapsed="false" customFormat="false" customHeight="false" hidden="false" ht="13.3" outlineLevel="0" r="972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collapsed="false" customFormat="false" customHeight="false" hidden="false" ht="13.3" outlineLevel="0" r="973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collapsed="false" customFormat="false" customHeight="false" hidden="false" ht="13.3" outlineLevel="0" r="974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collapsed="false" customFormat="false" customHeight="false" hidden="false" ht="13.3" outlineLevel="0" r="975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collapsed="false" customFormat="false" customHeight="false" hidden="false" ht="13.3" outlineLevel="0" r="976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collapsed="false" customFormat="false" customHeight="false" hidden="false" ht="13.3" outlineLevel="0" r="977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collapsed="false" customFormat="false" customHeight="false" hidden="false" ht="13.3" outlineLevel="0" r="978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collapsed="false" customFormat="false" customHeight="false" hidden="false" ht="13.3" outlineLevel="0" r="979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collapsed="false" customFormat="false" customHeight="false" hidden="false" ht="13.3" outlineLevel="0" r="980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collapsed="false" customFormat="false" customHeight="false" hidden="false" ht="13.3" outlineLevel="0" r="981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collapsed="false" customFormat="false" customHeight="false" hidden="false" ht="13.3" outlineLevel="0" r="982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collapsed="false" customFormat="false" customHeight="false" hidden="false" ht="13.3" outlineLevel="0" r="983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collapsed="false" customFormat="false" customHeight="false" hidden="false" ht="13.3" outlineLevel="0" r="984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collapsed="false" customFormat="false" customHeight="false" hidden="false" ht="13.3" outlineLevel="0" r="985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collapsed="false" customFormat="false" customHeight="false" hidden="false" ht="13.3" outlineLevel="0" r="986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collapsed="false" customFormat="false" customHeight="false" hidden="false" ht="13.3" outlineLevel="0" r="987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collapsed="false" customFormat="false" customHeight="false" hidden="false" ht="13.3" outlineLevel="0" r="988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collapsed="false" customFormat="false" customHeight="false" hidden="false" ht="13.3" outlineLevel="0" r="989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collapsed="false" customFormat="false" customHeight="false" hidden="false" ht="13.3" outlineLevel="0" r="990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collapsed="false" customFormat="false" customHeight="false" hidden="false" ht="13.3" outlineLevel="0" r="991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collapsed="false" customFormat="false" customHeight="false" hidden="false" ht="13.3" outlineLevel="0" r="992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collapsed="false" customFormat="false" customHeight="false" hidden="false" ht="13.3" outlineLevel="0" r="993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collapsed="false" customFormat="false" customHeight="false" hidden="false" ht="13.3" outlineLevel="0" r="994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collapsed="false" customFormat="false" customHeight="false" hidden="false" ht="13.3" outlineLevel="0" r="995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collapsed="false" customFormat="false" customHeight="false" hidden="false" ht="13.3" outlineLevel="0" r="996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collapsed="false" customFormat="false" customHeight="false" hidden="false" ht="13.3" outlineLevel="0" r="997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collapsed="false" customFormat="false" customHeight="false" hidden="false" ht="13.3" outlineLevel="0" r="998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collapsed="false" customFormat="false" customHeight="false" hidden="false" ht="13.3" outlineLevel="0" r="999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collapsed="false" customFormat="false" customHeight="false" hidden="false" ht="13.3" outlineLevel="0" r="1000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collapsed="false" customFormat="false" customHeight="false" hidden="false" ht="13.3" outlineLevel="0" r="1001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collapsed="false" customFormat="false" customHeight="false" hidden="false" ht="13.3" outlineLevel="0" r="1002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collapsed="false" customFormat="false" customHeight="false" hidden="false" ht="13.3" outlineLevel="0" r="1003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collapsed="false" customFormat="false" customHeight="false" hidden="false" ht="13.3" outlineLevel="0" r="1004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collapsed="false" customFormat="false" customHeight="false" hidden="false" ht="13.3" outlineLevel="0" r="1005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collapsed="false" customFormat="false" customHeight="false" hidden="false" ht="13.3" outlineLevel="0" r="1006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collapsed="false" customFormat="false" customHeight="false" hidden="false" ht="13.3" outlineLevel="0" r="1007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collapsed="false" customFormat="false" customHeight="false" hidden="false" ht="13.3" outlineLevel="0" r="1008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collapsed="false" customFormat="false" customHeight="false" hidden="false" ht="13.3" outlineLevel="0" r="1009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collapsed="false" customFormat="false" customHeight="false" hidden="false" ht="13.3" outlineLevel="0" r="1010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collapsed="false" customFormat="false" customHeight="false" hidden="false" ht="13.3" outlineLevel="0" r="1011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collapsed="false" customFormat="false" customHeight="false" hidden="false" ht="13.3" outlineLevel="0" r="1012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collapsed="false" customFormat="false" customHeight="false" hidden="false" ht="13.3" outlineLevel="0" r="1013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collapsed="false" customFormat="false" customHeight="false" hidden="false" ht="13.3" outlineLevel="0" r="1014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collapsed="false" customFormat="false" customHeight="false" hidden="false" ht="13.3" outlineLevel="0" r="1015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collapsed="false" customFormat="false" customHeight="false" hidden="false" ht="13.3" outlineLevel="0" r="1016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collapsed="false" customFormat="false" customHeight="false" hidden="false" ht="13.3" outlineLevel="0" r="1017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collapsed="false" customFormat="false" customHeight="false" hidden="false" ht="13.3" outlineLevel="0" r="1018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collapsed="false" customFormat="false" customHeight="false" hidden="false" ht="13.3" outlineLevel="0" r="1019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collapsed="false" customFormat="false" customHeight="false" hidden="false" ht="13.3" outlineLevel="0" r="1020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collapsed="false" customFormat="false" customHeight="false" hidden="false" ht="13.3" outlineLevel="0" r="1021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collapsed="false" customFormat="false" customHeight="false" hidden="false" ht="13.3" outlineLevel="0" r="1022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collapsed="false" customFormat="false" customHeight="false" hidden="false" ht="13.3" outlineLevel="0" r="1023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collapsed="false" customFormat="false" customHeight="false" hidden="false" ht="13.3" outlineLevel="0" r="1024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collapsed="false" customFormat="false" customHeight="false" hidden="false" ht="13.3" outlineLevel="0" r="1025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collapsed="false" customFormat="false" customHeight="false" hidden="false" ht="13.3" outlineLevel="0" r="1026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collapsed="false" customFormat="false" customHeight="false" hidden="false" ht="13.3" outlineLevel="0" r="1027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collapsed="false" customFormat="false" customHeight="false" hidden="false" ht="13.3" outlineLevel="0" r="1028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collapsed="false" customFormat="false" customHeight="false" hidden="false" ht="13.3" outlineLevel="0" r="1029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collapsed="false" customFormat="false" customHeight="false" hidden="false" ht="13.3" outlineLevel="0" r="1030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collapsed="false" customFormat="false" customHeight="false" hidden="false" ht="13.3" outlineLevel="0" r="1031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collapsed="false" customFormat="false" customHeight="false" hidden="false" ht="13.3" outlineLevel="0" r="1032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collapsed="false" customFormat="false" customHeight="false" hidden="false" ht="13.3" outlineLevel="0" r="1033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collapsed="false" customFormat="false" customHeight="false" hidden="false" ht="13.3" outlineLevel="0" r="1034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collapsed="false" customFormat="false" customHeight="false" hidden="false" ht="13.3" outlineLevel="0" r="1035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collapsed="false" customFormat="false" customHeight="false" hidden="false" ht="13.3" outlineLevel="0" r="1036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collapsed="false" customFormat="false" customHeight="false" hidden="false" ht="13.3" outlineLevel="0" r="1037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collapsed="false" customFormat="false" customHeight="false" hidden="false" ht="13.3" outlineLevel="0" r="1038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collapsed="false" customFormat="false" customHeight="false" hidden="false" ht="13.3" outlineLevel="0" r="1039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collapsed="false" customFormat="false" customHeight="false" hidden="false" ht="13.3" outlineLevel="0" r="1040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collapsed="false" customFormat="false" customHeight="false" hidden="false" ht="13.3" outlineLevel="0" r="1041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collapsed="false" customFormat="false" customHeight="false" hidden="false" ht="13.3" outlineLevel="0" r="1042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collapsed="false" customFormat="false" customHeight="false" hidden="false" ht="13.3" outlineLevel="0" r="1043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collapsed="false" customFormat="false" customHeight="false" hidden="false" ht="13.3" outlineLevel="0" r="1044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collapsed="false" customFormat="false" customHeight="false" hidden="false" ht="13.3" outlineLevel="0" r="1045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collapsed="false" customFormat="false" customHeight="false" hidden="false" ht="13.3" outlineLevel="0" r="1046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collapsed="false" customFormat="false" customHeight="false" hidden="false" ht="13.3" outlineLevel="0" r="1047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collapsed="false" customFormat="false" customHeight="false" hidden="false" ht="13.3" outlineLevel="0" r="1048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collapsed="false" customFormat="false" customHeight="false" hidden="false" ht="13.3" outlineLevel="0" r="1049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collapsed="false" customFormat="false" customHeight="false" hidden="false" ht="13.3" outlineLevel="0" r="1050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collapsed="false" customFormat="false" customHeight="false" hidden="false" ht="13.3" outlineLevel="0" r="1051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collapsed="false" customFormat="false" customHeight="false" hidden="false" ht="13.3" outlineLevel="0" r="1052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collapsed="false" customFormat="false" customHeight="false" hidden="false" ht="13.3" outlineLevel="0" r="1053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collapsed="false" customFormat="false" customHeight="false" hidden="false" ht="13.3" outlineLevel="0" r="1054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collapsed="false" customFormat="false" customHeight="false" hidden="false" ht="13.3" outlineLevel="0" r="1055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collapsed="false" customFormat="false" customHeight="false" hidden="false" ht="13.3" outlineLevel="0" r="1056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collapsed="false" customFormat="false" customHeight="false" hidden="false" ht="13.3" outlineLevel="0" r="1057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collapsed="false" customFormat="false" customHeight="false" hidden="false" ht="13.3" outlineLevel="0" r="1058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collapsed="false" customFormat="false" customHeight="false" hidden="false" ht="13.3" outlineLevel="0" r="1059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collapsed="false" customFormat="false" customHeight="false" hidden="false" ht="13.3" outlineLevel="0" r="1060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collapsed="false" customFormat="false" customHeight="false" hidden="false" ht="13.3" outlineLevel="0" r="1061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collapsed="false" customFormat="false" customHeight="false" hidden="false" ht="13.3" outlineLevel="0" r="1062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collapsed="false" customFormat="false" customHeight="false" hidden="false" ht="13.3" outlineLevel="0" r="1063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collapsed="false" customFormat="false" customHeight="false" hidden="false" ht="13.3" outlineLevel="0" r="1064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collapsed="false" customFormat="false" customHeight="false" hidden="false" ht="13.3" outlineLevel="0" r="1065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collapsed="false" customFormat="false" customHeight="false" hidden="false" ht="13.3" outlineLevel="0" r="1066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collapsed="false" customFormat="false" customHeight="false" hidden="false" ht="13.3" outlineLevel="0" r="1067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collapsed="false" customFormat="false" customHeight="false" hidden="false" ht="13.3" outlineLevel="0" r="1068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collapsed="false" customFormat="false" customHeight="false" hidden="false" ht="13.3" outlineLevel="0" r="1069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collapsed="false" customFormat="false" customHeight="false" hidden="false" ht="13.3" outlineLevel="0" r="1070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collapsed="false" customFormat="false" customHeight="false" hidden="false" ht="13.3" outlineLevel="0" r="1071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collapsed="false" customFormat="false" customHeight="false" hidden="false" ht="13.3" outlineLevel="0" r="1072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collapsed="false" customFormat="false" customHeight="false" hidden="false" ht="13.3" outlineLevel="0" r="1073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collapsed="false" customFormat="false" customHeight="false" hidden="false" ht="13.3" outlineLevel="0" r="1074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collapsed="false" customFormat="false" customHeight="false" hidden="false" ht="13.3" outlineLevel="0" r="1075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collapsed="false" customFormat="false" customHeight="false" hidden="false" ht="13.3" outlineLevel="0" r="1076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collapsed="false" customFormat="false" customHeight="false" hidden="false" ht="13.3" outlineLevel="0" r="1077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collapsed="false" customFormat="false" customHeight="false" hidden="false" ht="13.3" outlineLevel="0" r="1078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collapsed="false" customFormat="false" customHeight="false" hidden="false" ht="13.3" outlineLevel="0" r="1079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collapsed="false" customFormat="false" customHeight="false" hidden="false" ht="13.3" outlineLevel="0" r="1080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collapsed="false" customFormat="false" customHeight="false" hidden="false" ht="13.3" outlineLevel="0" r="1081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collapsed="false" customFormat="false" customHeight="false" hidden="false" ht="13.3" outlineLevel="0" r="1082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collapsed="false" customFormat="false" customHeight="false" hidden="false" ht="13.3" outlineLevel="0" r="1083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collapsed="false" customFormat="false" customHeight="false" hidden="false" ht="13.3" outlineLevel="0" r="1084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collapsed="false" customFormat="false" customHeight="false" hidden="false" ht="13.3" outlineLevel="0" r="1085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collapsed="false" customFormat="false" customHeight="false" hidden="false" ht="13.3" outlineLevel="0" r="1086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collapsed="false" customFormat="false" customHeight="false" hidden="false" ht="13.3" outlineLevel="0" r="1087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collapsed="false" customFormat="false" customHeight="false" hidden="false" ht="13.3" outlineLevel="0" r="1088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collapsed="false" customFormat="false" customHeight="false" hidden="false" ht="13.3" outlineLevel="0" r="1089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collapsed="false" customFormat="false" customHeight="false" hidden="false" ht="13.3" outlineLevel="0" r="1090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collapsed="false" customFormat="false" customHeight="false" hidden="false" ht="13.3" outlineLevel="0" r="1091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collapsed="false" customFormat="false" customHeight="false" hidden="false" ht="13.3" outlineLevel="0" r="1092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collapsed="false" customFormat="false" customHeight="false" hidden="false" ht="13.3" outlineLevel="0" r="1093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collapsed="false" customFormat="false" customHeight="false" hidden="false" ht="13.3" outlineLevel="0" r="1094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collapsed="false" customFormat="false" customHeight="false" hidden="false" ht="13.3" outlineLevel="0" r="1095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collapsed="false" customFormat="false" customHeight="false" hidden="false" ht="13.3" outlineLevel="0" r="1096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collapsed="false" customFormat="false" customHeight="false" hidden="false" ht="13.3" outlineLevel="0" r="1097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collapsed="false" customFormat="false" customHeight="false" hidden="false" ht="13.3" outlineLevel="0" r="1098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collapsed="false" customFormat="false" customHeight="false" hidden="false" ht="13.3" outlineLevel="0" r="1099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collapsed="false" customFormat="false" customHeight="false" hidden="false" ht="13.3" outlineLevel="0" r="1100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collapsed="false" customFormat="false" customHeight="false" hidden="false" ht="13.3" outlineLevel="0" r="1101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collapsed="false" customFormat="false" customHeight="false" hidden="false" ht="13.3" outlineLevel="0" r="1102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collapsed="false" customFormat="false" customHeight="false" hidden="false" ht="13.3" outlineLevel="0" r="1103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collapsed="false" customFormat="false" customHeight="false" hidden="false" ht="13.3" outlineLevel="0" r="1104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collapsed="false" customFormat="false" customHeight="false" hidden="false" ht="13.3" outlineLevel="0" r="1105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collapsed="false" customFormat="false" customHeight="false" hidden="false" ht="13.3" outlineLevel="0" r="1106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collapsed="false" customFormat="false" customHeight="false" hidden="false" ht="13.3" outlineLevel="0" r="1107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collapsed="false" customFormat="false" customHeight="false" hidden="false" ht="13.3" outlineLevel="0" r="1108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collapsed="false" customFormat="false" customHeight="false" hidden="false" ht="13.3" outlineLevel="0" r="1109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collapsed="false" customFormat="false" customHeight="false" hidden="false" ht="13.3" outlineLevel="0" r="1110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collapsed="false" customFormat="false" customHeight="false" hidden="false" ht="13.3" outlineLevel="0" r="1111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collapsed="false" customFormat="false" customHeight="false" hidden="false" ht="13.3" outlineLevel="0" r="1112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collapsed="false" customFormat="false" customHeight="false" hidden="false" ht="13.3" outlineLevel="0" r="1113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collapsed="false" customFormat="false" customHeight="false" hidden="false" ht="13.3" outlineLevel="0" r="1114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collapsed="false" customFormat="false" customHeight="false" hidden="false" ht="13.3" outlineLevel="0" r="1115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collapsed="false" customFormat="false" customHeight="false" hidden="false" ht="13.3" outlineLevel="0" r="1116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collapsed="false" customFormat="false" customHeight="false" hidden="false" ht="13.3" outlineLevel="0" r="1117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collapsed="false" customFormat="false" customHeight="false" hidden="false" ht="13.3" outlineLevel="0" r="1118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collapsed="false" customFormat="false" customHeight="false" hidden="false" ht="13.3" outlineLevel="0" r="1119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collapsed="false" customFormat="false" customHeight="false" hidden="false" ht="13.3" outlineLevel="0" r="1120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collapsed="false" customFormat="false" customHeight="false" hidden="false" ht="13.3" outlineLevel="0" r="1121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collapsed="false" customFormat="false" customHeight="false" hidden="false" ht="13.3" outlineLevel="0" r="1122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collapsed="false" customFormat="false" customHeight="false" hidden="false" ht="13.3" outlineLevel="0" r="1123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collapsed="false" customFormat="false" customHeight="false" hidden="false" ht="13.3" outlineLevel="0" r="1124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collapsed="false" customFormat="false" customHeight="false" hidden="false" ht="13.3" outlineLevel="0" r="1125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collapsed="false" customFormat="false" customHeight="false" hidden="false" ht="13.3" outlineLevel="0" r="1126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collapsed="false" customFormat="false" customHeight="false" hidden="false" ht="13.3" outlineLevel="0" r="1127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collapsed="false" customFormat="false" customHeight="false" hidden="false" ht="13.3" outlineLevel="0" r="1128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collapsed="false" customFormat="false" customHeight="false" hidden="false" ht="13.3" outlineLevel="0" r="1129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collapsed="false" customFormat="false" customHeight="false" hidden="false" ht="13.3" outlineLevel="0" r="1130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collapsed="false" customFormat="false" customHeight="false" hidden="false" ht="13.3" outlineLevel="0" r="1131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collapsed="false" customFormat="false" customHeight="false" hidden="false" ht="13.3" outlineLevel="0" r="1132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collapsed="false" customFormat="false" customHeight="false" hidden="false" ht="13.3" outlineLevel="0" r="1133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collapsed="false" customFormat="false" customHeight="false" hidden="false" ht="13.3" outlineLevel="0" r="1134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collapsed="false" customFormat="false" customHeight="false" hidden="false" ht="13.3" outlineLevel="0" r="1135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collapsed="false" customFormat="false" customHeight="false" hidden="false" ht="13.3" outlineLevel="0" r="1136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collapsed="false" customFormat="false" customHeight="false" hidden="false" ht="13.3" outlineLevel="0" r="1137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collapsed="false" customFormat="false" customHeight="false" hidden="false" ht="13.3" outlineLevel="0" r="1138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collapsed="false" customFormat="false" customHeight="false" hidden="false" ht="13.3" outlineLevel="0" r="1139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collapsed="false" customFormat="false" customHeight="false" hidden="false" ht="13.3" outlineLevel="0" r="1140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collapsed="false" customFormat="false" customHeight="false" hidden="false" ht="13.3" outlineLevel="0" r="1141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collapsed="false" customFormat="false" customHeight="false" hidden="false" ht="13.3" outlineLevel="0" r="1142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collapsed="false" customFormat="false" customHeight="false" hidden="false" ht="13.3" outlineLevel="0" r="1143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collapsed="false" customFormat="false" customHeight="false" hidden="false" ht="13.3" outlineLevel="0" r="1144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collapsed="false" customFormat="false" customHeight="false" hidden="false" ht="13.3" outlineLevel="0" r="1145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collapsed="false" customFormat="false" customHeight="false" hidden="false" ht="13.3" outlineLevel="0" r="1146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collapsed="false" customFormat="false" customHeight="false" hidden="false" ht="13.3" outlineLevel="0" r="1147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collapsed="false" customFormat="false" customHeight="false" hidden="false" ht="13.3" outlineLevel="0" r="1148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collapsed="false" customFormat="false" customHeight="false" hidden="false" ht="13.3" outlineLevel="0" r="1149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collapsed="false" customFormat="false" customHeight="false" hidden="false" ht="13.3" outlineLevel="0" r="1150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collapsed="false" customFormat="false" customHeight="false" hidden="false" ht="13.3" outlineLevel="0" r="1151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collapsed="false" customFormat="false" customHeight="false" hidden="false" ht="13.3" outlineLevel="0" r="1152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collapsed="false" customFormat="false" customHeight="false" hidden="false" ht="13.3" outlineLevel="0" r="1153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collapsed="false" customFormat="false" customHeight="false" hidden="false" ht="13.3" outlineLevel="0" r="1154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collapsed="false" customFormat="false" customHeight="false" hidden="false" ht="13.3" outlineLevel="0" r="1155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collapsed="false" customFormat="false" customHeight="false" hidden="false" ht="13.3" outlineLevel="0" r="1156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collapsed="false" customFormat="false" customHeight="false" hidden="false" ht="13.3" outlineLevel="0" r="1157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collapsed="false" customFormat="false" customHeight="false" hidden="false" ht="13.3" outlineLevel="0" r="1158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collapsed="false" customFormat="false" customHeight="false" hidden="false" ht="13.3" outlineLevel="0" r="1159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collapsed="false" customFormat="false" customHeight="false" hidden="false" ht="13.3" outlineLevel="0" r="1160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collapsed="false" customFormat="false" customHeight="false" hidden="false" ht="13.3" outlineLevel="0" r="1161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collapsed="false" customFormat="false" customHeight="false" hidden="false" ht="13.3" outlineLevel="0" r="1162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collapsed="false" customFormat="false" customHeight="false" hidden="false" ht="13.3" outlineLevel="0" r="1163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collapsed="false" customFormat="false" customHeight="false" hidden="false" ht="13.3" outlineLevel="0" r="1164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collapsed="false" customFormat="false" customHeight="false" hidden="false" ht="13.3" outlineLevel="0" r="1165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collapsed="false" customFormat="false" customHeight="false" hidden="false" ht="13.3" outlineLevel="0" r="1166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collapsed="false" customFormat="false" customHeight="false" hidden="false" ht="13.3" outlineLevel="0" r="1167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collapsed="false" customFormat="false" customHeight="false" hidden="false" ht="13.3" outlineLevel="0" r="1168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collapsed="false" customFormat="false" customHeight="false" hidden="false" ht="13.3" outlineLevel="0" r="1169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collapsed="false" customFormat="false" customHeight="false" hidden="false" ht="13.3" outlineLevel="0" r="1170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collapsed="false" customFormat="false" customHeight="false" hidden="false" ht="13.3" outlineLevel="0" r="1171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collapsed="false" customFormat="false" customHeight="false" hidden="false" ht="13.3" outlineLevel="0" r="1172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collapsed="false" customFormat="false" customHeight="false" hidden="false" ht="13.3" outlineLevel="0" r="1173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collapsed="false" customFormat="false" customHeight="false" hidden="false" ht="13.3" outlineLevel="0" r="1174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collapsed="false" customFormat="false" customHeight="false" hidden="false" ht="13.3" outlineLevel="0" r="1175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collapsed="false" customFormat="false" customHeight="false" hidden="false" ht="13.3" outlineLevel="0" r="1176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collapsed="false" customFormat="false" customHeight="false" hidden="false" ht="13.3" outlineLevel="0" r="1177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collapsed="false" customFormat="false" customHeight="false" hidden="false" ht="13.3" outlineLevel="0" r="1178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collapsed="false" customFormat="false" customHeight="false" hidden="false" ht="13.3" outlineLevel="0" r="1179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collapsed="false" customFormat="false" customHeight="false" hidden="false" ht="13.3" outlineLevel="0" r="1180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collapsed="false" customFormat="false" customHeight="false" hidden="false" ht="13.3" outlineLevel="0" r="1181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collapsed="false" customFormat="false" customHeight="false" hidden="false" ht="13.3" outlineLevel="0" r="1182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collapsed="false" customFormat="false" customHeight="false" hidden="false" ht="13.3" outlineLevel="0" r="1183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collapsed="false" customFormat="false" customHeight="false" hidden="false" ht="13.3" outlineLevel="0" r="1184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collapsed="false" customFormat="false" customHeight="false" hidden="false" ht="13.3" outlineLevel="0" r="1185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collapsed="false" customFormat="false" customHeight="false" hidden="false" ht="13.3" outlineLevel="0" r="1186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collapsed="false" customFormat="false" customHeight="false" hidden="false" ht="13.3" outlineLevel="0" r="1187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collapsed="false" customFormat="false" customHeight="false" hidden="false" ht="13.3" outlineLevel="0" r="1188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collapsed="false" customFormat="false" customHeight="false" hidden="false" ht="13.3" outlineLevel="0" r="1189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collapsed="false" customFormat="false" customHeight="false" hidden="false" ht="13.3" outlineLevel="0" r="1190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collapsed="false" customFormat="false" customHeight="false" hidden="false" ht="13.3" outlineLevel="0" r="1191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collapsed="false" customFormat="false" customHeight="false" hidden="false" ht="13.3" outlineLevel="0" r="1192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collapsed="false" customFormat="false" customHeight="false" hidden="false" ht="13.3" outlineLevel="0" r="1193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collapsed="false" customFormat="false" customHeight="false" hidden="false" ht="13.3" outlineLevel="0" r="1194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collapsed="false" customFormat="false" customHeight="false" hidden="false" ht="13.3" outlineLevel="0" r="1195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collapsed="false" customFormat="false" customHeight="false" hidden="false" ht="13.3" outlineLevel="0" r="1196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collapsed="false" customFormat="false" customHeight="false" hidden="false" ht="13.3" outlineLevel="0" r="1197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collapsed="false" customFormat="false" customHeight="false" hidden="false" ht="13.3" outlineLevel="0" r="1198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collapsed="false" customFormat="false" customHeight="false" hidden="false" ht="13.3" outlineLevel="0" r="1199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collapsed="false" customFormat="false" customHeight="false" hidden="false" ht="13.3" outlineLevel="0" r="1200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collapsed="false" customFormat="false" customHeight="false" hidden="false" ht="13.3" outlineLevel="0" r="1201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collapsed="false" customFormat="false" customHeight="false" hidden="false" ht="13.3" outlineLevel="0" r="1202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collapsed="false" customFormat="false" customHeight="false" hidden="false" ht="13.3" outlineLevel="0" r="1203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collapsed="false" customFormat="false" customHeight="false" hidden="false" ht="13.3" outlineLevel="0" r="1204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collapsed="false" customFormat="false" customHeight="false" hidden="false" ht="13.3" outlineLevel="0" r="1205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collapsed="false" customFormat="false" customHeight="false" hidden="false" ht="13.3" outlineLevel="0" r="1206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collapsed="false" customFormat="false" customHeight="false" hidden="false" ht="13.3" outlineLevel="0" r="1207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collapsed="false" customFormat="false" customHeight="false" hidden="false" ht="13.3" outlineLevel="0" r="1208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collapsed="false" customFormat="false" customHeight="false" hidden="false" ht="13.3" outlineLevel="0" r="1209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collapsed="false" customFormat="false" customHeight="false" hidden="false" ht="13.3" outlineLevel="0" r="1210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collapsed="false" customFormat="false" customHeight="false" hidden="false" ht="13.3" outlineLevel="0" r="1211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collapsed="false" customFormat="false" customHeight="false" hidden="false" ht="13.3" outlineLevel="0" r="1212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collapsed="false" customFormat="false" customHeight="false" hidden="false" ht="13.3" outlineLevel="0" r="1213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collapsed="false" customFormat="false" customHeight="false" hidden="false" ht="13.3" outlineLevel="0" r="1214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collapsed="false" customFormat="false" customHeight="false" hidden="false" ht="13.3" outlineLevel="0" r="1215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collapsed="false" customFormat="false" customHeight="false" hidden="false" ht="13.3" outlineLevel="0" r="1216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collapsed="false" customFormat="false" customHeight="false" hidden="false" ht="13.3" outlineLevel="0" r="1217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collapsed="false" customFormat="false" customHeight="false" hidden="false" ht="13.3" outlineLevel="0" r="1218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collapsed="false" customFormat="false" customHeight="false" hidden="false" ht="13.3" outlineLevel="0" r="1219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collapsed="false" customFormat="false" customHeight="false" hidden="false" ht="13.3" outlineLevel="0" r="1220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collapsed="false" customFormat="false" customHeight="false" hidden="false" ht="13.3" outlineLevel="0" r="1221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collapsed="false" customFormat="false" customHeight="false" hidden="false" ht="13.3" outlineLevel="0" r="1222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collapsed="false" customFormat="false" customHeight="false" hidden="false" ht="13.3" outlineLevel="0" r="1223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collapsed="false" customFormat="false" customHeight="false" hidden="false" ht="13.3" outlineLevel="0" r="1224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collapsed="false" customFormat="false" customHeight="false" hidden="false" ht="13.3" outlineLevel="0" r="1225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collapsed="false" customFormat="false" customHeight="false" hidden="false" ht="13.3" outlineLevel="0" r="1226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collapsed="false" customFormat="false" customHeight="false" hidden="false" ht="13.3" outlineLevel="0" r="1227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collapsed="false" customFormat="false" customHeight="false" hidden="false" ht="13.3" outlineLevel="0" r="1228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collapsed="false" customFormat="false" customHeight="false" hidden="false" ht="13.3" outlineLevel="0" r="1229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collapsed="false" customFormat="false" customHeight="false" hidden="false" ht="13.3" outlineLevel="0" r="1230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collapsed="false" customFormat="false" customHeight="false" hidden="false" ht="13.3" outlineLevel="0" r="1231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collapsed="false" customFormat="false" customHeight="false" hidden="false" ht="13.3" outlineLevel="0" r="1232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collapsed="false" customFormat="false" customHeight="false" hidden="false" ht="13.3" outlineLevel="0" r="1233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collapsed="false" customFormat="false" customHeight="false" hidden="false" ht="13.3" outlineLevel="0" r="1234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collapsed="false" customFormat="false" customHeight="false" hidden="false" ht="13.3" outlineLevel="0" r="1235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collapsed="false" customFormat="false" customHeight="false" hidden="false" ht="13.3" outlineLevel="0" r="1236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collapsed="false" customFormat="false" customHeight="false" hidden="false" ht="13.3" outlineLevel="0" r="1237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collapsed="false" customFormat="false" customHeight="false" hidden="false" ht="13.3" outlineLevel="0" r="1238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collapsed="false" customFormat="false" customHeight="false" hidden="false" ht="13.3" outlineLevel="0" r="1239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collapsed="false" customFormat="false" customHeight="false" hidden="false" ht="13.3" outlineLevel="0" r="1240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collapsed="false" customFormat="false" customHeight="false" hidden="false" ht="13.3" outlineLevel="0" r="1241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collapsed="false" customFormat="false" customHeight="false" hidden="false" ht="13.3" outlineLevel="0" r="1242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collapsed="false" customFormat="false" customHeight="false" hidden="false" ht="13.3" outlineLevel="0" r="1243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collapsed="false" customFormat="false" customHeight="false" hidden="false" ht="13.3" outlineLevel="0" r="1244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collapsed="false" customFormat="false" customHeight="false" hidden="false" ht="13.3" outlineLevel="0" r="1245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collapsed="false" customFormat="false" customHeight="false" hidden="false" ht="13.3" outlineLevel="0" r="1246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collapsed="false" customFormat="false" customHeight="false" hidden="false" ht="13.3" outlineLevel="0" r="1247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collapsed="false" customFormat="false" customHeight="false" hidden="false" ht="13.3" outlineLevel="0" r="1248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collapsed="false" customFormat="false" customHeight="false" hidden="false" ht="13.3" outlineLevel="0" r="1249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collapsed="false" customFormat="false" customHeight="false" hidden="false" ht="13.3" outlineLevel="0" r="1250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collapsed="false" customFormat="false" customHeight="false" hidden="false" ht="13.3" outlineLevel="0" r="1251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collapsed="false" customFormat="false" customHeight="false" hidden="false" ht="13.3" outlineLevel="0" r="1252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collapsed="false" customFormat="false" customHeight="false" hidden="false" ht="13.3" outlineLevel="0" r="1253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collapsed="false" customFormat="false" customHeight="false" hidden="false" ht="13.3" outlineLevel="0" r="1254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collapsed="false" customFormat="false" customHeight="false" hidden="false" ht="13.3" outlineLevel="0" r="1255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collapsed="false" customFormat="false" customHeight="false" hidden="false" ht="13.3" outlineLevel="0" r="1256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collapsed="false" customFormat="false" customHeight="false" hidden="false" ht="13.3" outlineLevel="0" r="1257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collapsed="false" customFormat="false" customHeight="false" hidden="false" ht="13.3" outlineLevel="0" r="1258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collapsed="false" customFormat="false" customHeight="false" hidden="false" ht="13.3" outlineLevel="0" r="1259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collapsed="false" customFormat="false" customHeight="false" hidden="false" ht="13.3" outlineLevel="0" r="1260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collapsed="false" customFormat="false" customHeight="false" hidden="false" ht="13.3" outlineLevel="0" r="1261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collapsed="false" customFormat="false" customHeight="false" hidden="false" ht="13.3" outlineLevel="0" r="1262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collapsed="false" customFormat="false" customHeight="false" hidden="false" ht="13.3" outlineLevel="0" r="1263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collapsed="false" customFormat="false" customHeight="false" hidden="false" ht="13.3" outlineLevel="0" r="1264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collapsed="false" customFormat="false" customHeight="false" hidden="false" ht="13.3" outlineLevel="0" r="1265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collapsed="false" customFormat="false" customHeight="false" hidden="false" ht="13.3" outlineLevel="0" r="1266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collapsed="false" customFormat="false" customHeight="false" hidden="false" ht="13.3" outlineLevel="0" r="1267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collapsed="false" customFormat="false" customHeight="false" hidden="false" ht="13.3" outlineLevel="0" r="1268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collapsed="false" customFormat="false" customHeight="false" hidden="false" ht="13.3" outlineLevel="0" r="1269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collapsed="false" customFormat="false" customHeight="false" hidden="false" ht="13.3" outlineLevel="0" r="1270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collapsed="false" customFormat="false" customHeight="false" hidden="false" ht="13.3" outlineLevel="0" r="1271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collapsed="false" customFormat="false" customHeight="false" hidden="false" ht="13.3" outlineLevel="0" r="1272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collapsed="false" customFormat="false" customHeight="false" hidden="false" ht="13.3" outlineLevel="0" r="1273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collapsed="false" customFormat="false" customHeight="false" hidden="false" ht="13.3" outlineLevel="0" r="1274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collapsed="false" customFormat="false" customHeight="false" hidden="false" ht="13.3" outlineLevel="0" r="1275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collapsed="false" customFormat="false" customHeight="false" hidden="false" ht="13.3" outlineLevel="0" r="1276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collapsed="false" customFormat="false" customHeight="false" hidden="false" ht="13.3" outlineLevel="0" r="1277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collapsed="false" customFormat="false" customHeight="false" hidden="false" ht="13.3" outlineLevel="0" r="1278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collapsed="false" customFormat="false" customHeight="false" hidden="false" ht="13.3" outlineLevel="0" r="1279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collapsed="false" customFormat="false" customHeight="false" hidden="false" ht="13.3" outlineLevel="0" r="1280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collapsed="false" customFormat="false" customHeight="false" hidden="false" ht="13.3" outlineLevel="0" r="1281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collapsed="false" customFormat="false" customHeight="false" hidden="false" ht="13.3" outlineLevel="0" r="1282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collapsed="false" customFormat="false" customHeight="false" hidden="false" ht="13.3" outlineLevel="0" r="1283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collapsed="false" customFormat="false" customHeight="false" hidden="false" ht="13.3" outlineLevel="0" r="1284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collapsed="false" customFormat="false" customHeight="false" hidden="false" ht="13.3" outlineLevel="0" r="1285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collapsed="false" customFormat="false" customHeight="false" hidden="false" ht="13.3" outlineLevel="0" r="1286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collapsed="false" customFormat="false" customHeight="false" hidden="false" ht="13.3" outlineLevel="0" r="1287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collapsed="false" customFormat="false" customHeight="false" hidden="false" ht="13.3" outlineLevel="0" r="1288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collapsed="false" customFormat="false" customHeight="false" hidden="false" ht="13.3" outlineLevel="0" r="1289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collapsed="false" customFormat="false" customHeight="false" hidden="false" ht="13.3" outlineLevel="0" r="1290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collapsed="false" customFormat="false" customHeight="false" hidden="false" ht="13.3" outlineLevel="0" r="1291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collapsed="false" customFormat="false" customHeight="false" hidden="false" ht="13.3" outlineLevel="0" r="1292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collapsed="false" customFormat="false" customHeight="false" hidden="false" ht="13.3" outlineLevel="0" r="1293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collapsed="false" customFormat="false" customHeight="false" hidden="false" ht="13.3" outlineLevel="0" r="1294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collapsed="false" customFormat="false" customHeight="false" hidden="false" ht="13.3" outlineLevel="0" r="1295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collapsed="false" customFormat="false" customHeight="false" hidden="false" ht="13.3" outlineLevel="0" r="1296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collapsed="false" customFormat="false" customHeight="false" hidden="false" ht="13.3" outlineLevel="0" r="1297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collapsed="false" customFormat="false" customHeight="false" hidden="false" ht="13.3" outlineLevel="0" r="1298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collapsed="false" customFormat="false" customHeight="false" hidden="false" ht="13.3" outlineLevel="0" r="1299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collapsed="false" customFormat="false" customHeight="false" hidden="false" ht="13.3" outlineLevel="0" r="1300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collapsed="false" customFormat="false" customHeight="false" hidden="false" ht="13.3" outlineLevel="0" r="1301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collapsed="false" customFormat="false" customHeight="false" hidden="false" ht="13.3" outlineLevel="0" r="1302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collapsed="false" customFormat="false" customHeight="false" hidden="false" ht="13.3" outlineLevel="0" r="1303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collapsed="false" customFormat="false" customHeight="false" hidden="false" ht="13.3" outlineLevel="0" r="1304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collapsed="false" customFormat="false" customHeight="false" hidden="false" ht="13.3" outlineLevel="0" r="1305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collapsed="false" customFormat="false" customHeight="false" hidden="false" ht="13.3" outlineLevel="0" r="1306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collapsed="false" customFormat="false" customHeight="false" hidden="false" ht="13.3" outlineLevel="0" r="1307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collapsed="false" customFormat="false" customHeight="false" hidden="false" ht="13.3" outlineLevel="0" r="1308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collapsed="false" customFormat="false" customHeight="false" hidden="false" ht="13.3" outlineLevel="0" r="1309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collapsed="false" customFormat="false" customHeight="false" hidden="false" ht="13.3" outlineLevel="0" r="1310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collapsed="false" customFormat="false" customHeight="false" hidden="false" ht="13.3" outlineLevel="0" r="1311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collapsed="false" customFormat="false" customHeight="false" hidden="false" ht="13.3" outlineLevel="0" r="1312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collapsed="false" customFormat="false" customHeight="false" hidden="false" ht="13.3" outlineLevel="0" r="1313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collapsed="false" customFormat="false" customHeight="false" hidden="false" ht="13.3" outlineLevel="0" r="1314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collapsed="false" customFormat="false" customHeight="false" hidden="false" ht="13.3" outlineLevel="0" r="1315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collapsed="false" customFormat="false" customHeight="false" hidden="false" ht="13.3" outlineLevel="0" r="1316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collapsed="false" customFormat="false" customHeight="false" hidden="false" ht="13.3" outlineLevel="0" r="1317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collapsed="false" customFormat="false" customHeight="false" hidden="false" ht="13.3" outlineLevel="0" r="1318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collapsed="false" customFormat="false" customHeight="false" hidden="false" ht="13.3" outlineLevel="0" r="1319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collapsed="false" customFormat="false" customHeight="false" hidden="false" ht="13.3" outlineLevel="0" r="1320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collapsed="false" customFormat="false" customHeight="false" hidden="false" ht="13.3" outlineLevel="0" r="1321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collapsed="false" customFormat="false" customHeight="false" hidden="false" ht="13.3" outlineLevel="0" r="1322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collapsed="false" customFormat="false" customHeight="false" hidden="false" ht="13.3" outlineLevel="0" r="1323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collapsed="false" customFormat="false" customHeight="false" hidden="false" ht="13.3" outlineLevel="0" r="1324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collapsed="false" customFormat="false" customHeight="false" hidden="false" ht="13.3" outlineLevel="0" r="1325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collapsed="false" customFormat="false" customHeight="false" hidden="false" ht="13.3" outlineLevel="0" r="1326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collapsed="false" customFormat="false" customHeight="false" hidden="false" ht="13.3" outlineLevel="0" r="1327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collapsed="false" customFormat="false" customHeight="false" hidden="false" ht="13.3" outlineLevel="0" r="1328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collapsed="false" customFormat="false" customHeight="false" hidden="false" ht="13.3" outlineLevel="0" r="1329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collapsed="false" customFormat="false" customHeight="false" hidden="false" ht="13.3" outlineLevel="0" r="1330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collapsed="false" customFormat="false" customHeight="false" hidden="false" ht="13.3" outlineLevel="0" r="1331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collapsed="false" customFormat="false" customHeight="false" hidden="false" ht="13.3" outlineLevel="0" r="1332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collapsed="false" customFormat="false" customHeight="false" hidden="false" ht="13.3" outlineLevel="0" r="1333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collapsed="false" customFormat="false" customHeight="false" hidden="false" ht="13.3" outlineLevel="0" r="1334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collapsed="false" customFormat="false" customHeight="false" hidden="false" ht="13.3" outlineLevel="0" r="1335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collapsed="false" customFormat="false" customHeight="false" hidden="false" ht="13.3" outlineLevel="0" r="1336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collapsed="false" customFormat="false" customHeight="false" hidden="false" ht="13.3" outlineLevel="0" r="1337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collapsed="false" customFormat="false" customHeight="false" hidden="false" ht="13.3" outlineLevel="0" r="1338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collapsed="false" customFormat="false" customHeight="false" hidden="false" ht="13.3" outlineLevel="0" r="1339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collapsed="false" customFormat="false" customHeight="false" hidden="false" ht="13.3" outlineLevel="0" r="1340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collapsed="false" customFormat="false" customHeight="false" hidden="false" ht="13.3" outlineLevel="0" r="1341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collapsed="false" customFormat="false" customHeight="false" hidden="false" ht="13.3" outlineLevel="0" r="1342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collapsed="false" customFormat="false" customHeight="false" hidden="false" ht="13.3" outlineLevel="0" r="1343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collapsed="false" customFormat="false" customHeight="false" hidden="false" ht="13.3" outlineLevel="0" r="1344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collapsed="false" customFormat="false" customHeight="false" hidden="false" ht="13.3" outlineLevel="0" r="1345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collapsed="false" customFormat="false" customHeight="false" hidden="false" ht="13.3" outlineLevel="0" r="1346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collapsed="false" customFormat="false" customHeight="false" hidden="false" ht="13.3" outlineLevel="0" r="1347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collapsed="false" customFormat="false" customHeight="false" hidden="false" ht="13.3" outlineLevel="0" r="1348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collapsed="false" customFormat="false" customHeight="false" hidden="false" ht="13.3" outlineLevel="0" r="1349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collapsed="false" customFormat="false" customHeight="false" hidden="false" ht="13.3" outlineLevel="0" r="1350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collapsed="false" customFormat="false" customHeight="false" hidden="false" ht="13.3" outlineLevel="0" r="1351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collapsed="false" customFormat="false" customHeight="false" hidden="false" ht="13.3" outlineLevel="0" r="1352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collapsed="false" customFormat="false" customHeight="false" hidden="false" ht="13.3" outlineLevel="0" r="1353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collapsed="false" customFormat="false" customHeight="false" hidden="false" ht="13.3" outlineLevel="0" r="1354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collapsed="false" customFormat="false" customHeight="false" hidden="false" ht="13.3" outlineLevel="0" r="1355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collapsed="false" customFormat="false" customHeight="false" hidden="false" ht="13.3" outlineLevel="0" r="1356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collapsed="false" customFormat="false" customHeight="false" hidden="false" ht="13.3" outlineLevel="0" r="1357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collapsed="false" customFormat="false" customHeight="false" hidden="false" ht="13.3" outlineLevel="0" r="1358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collapsed="false" customFormat="false" customHeight="false" hidden="false" ht="13.3" outlineLevel="0" r="1359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collapsed="false" customFormat="false" customHeight="false" hidden="false" ht="13.3" outlineLevel="0" r="1360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collapsed="false" customFormat="false" customHeight="false" hidden="false" ht="13.3" outlineLevel="0" r="1361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collapsed="false" customFormat="false" customHeight="false" hidden="false" ht="13.3" outlineLevel="0" r="1362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collapsed="false" customFormat="false" customHeight="false" hidden="false" ht="13.3" outlineLevel="0" r="1363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collapsed="false" customFormat="false" customHeight="false" hidden="false" ht="13.3" outlineLevel="0" r="1364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collapsed="false" customFormat="false" customHeight="false" hidden="false" ht="13.3" outlineLevel="0" r="1365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collapsed="false" customFormat="false" customHeight="false" hidden="false" ht="13.3" outlineLevel="0" r="1366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collapsed="false" customFormat="false" customHeight="false" hidden="false" ht="13.3" outlineLevel="0" r="1367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collapsed="false" customFormat="false" customHeight="false" hidden="false" ht="13.3" outlineLevel="0" r="1368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collapsed="false" customFormat="false" customHeight="false" hidden="false" ht="13.3" outlineLevel="0" r="1369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collapsed="false" customFormat="false" customHeight="false" hidden="false" ht="13.3" outlineLevel="0" r="1370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collapsed="false" customFormat="false" customHeight="false" hidden="false" ht="13.3" outlineLevel="0" r="1371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collapsed="false" customFormat="false" customHeight="false" hidden="false" ht="13.3" outlineLevel="0" r="1372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collapsed="false" customFormat="false" customHeight="false" hidden="false" ht="13.3" outlineLevel="0" r="1373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collapsed="false" customFormat="false" customHeight="false" hidden="false" ht="13.3" outlineLevel="0" r="1374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collapsed="false" customFormat="false" customHeight="false" hidden="false" ht="13.3" outlineLevel="0" r="1375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collapsed="false" customFormat="false" customHeight="false" hidden="false" ht="13.3" outlineLevel="0" r="1376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collapsed="false" customFormat="false" customHeight="false" hidden="false" ht="13.3" outlineLevel="0" r="1377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collapsed="false" customFormat="false" customHeight="false" hidden="false" ht="13.3" outlineLevel="0" r="1378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collapsed="false" customFormat="false" customHeight="false" hidden="false" ht="13.3" outlineLevel="0" r="1379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collapsed="false" customFormat="false" customHeight="false" hidden="false" ht="13.3" outlineLevel="0" r="1380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collapsed="false" customFormat="false" customHeight="false" hidden="false" ht="13.3" outlineLevel="0" r="1381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collapsed="false" customFormat="false" customHeight="false" hidden="false" ht="13.3" outlineLevel="0" r="1382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collapsed="false" customFormat="false" customHeight="false" hidden="false" ht="13.3" outlineLevel="0" r="1383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collapsed="false" customFormat="false" customHeight="false" hidden="false" ht="13.3" outlineLevel="0" r="1384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collapsed="false" customFormat="false" customHeight="false" hidden="false" ht="13.3" outlineLevel="0" r="1385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collapsed="false" customFormat="false" customHeight="false" hidden="false" ht="13.3" outlineLevel="0" r="1386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collapsed="false" customFormat="false" customHeight="false" hidden="false" ht="13.3" outlineLevel="0" r="1387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collapsed="false" customFormat="false" customHeight="false" hidden="false" ht="13.3" outlineLevel="0" r="1388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collapsed="false" customFormat="false" customHeight="false" hidden="false" ht="13.3" outlineLevel="0" r="1389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collapsed="false" customFormat="false" customHeight="false" hidden="false" ht="13.3" outlineLevel="0" r="1390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collapsed="false" customFormat="false" customHeight="false" hidden="false" ht="13.3" outlineLevel="0" r="1391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collapsed="false" customFormat="false" customHeight="false" hidden="false" ht="13.3" outlineLevel="0" r="1392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collapsed="false" customFormat="false" customHeight="false" hidden="false" ht="13.3" outlineLevel="0" r="1393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collapsed="false" customFormat="false" customHeight="false" hidden="false" ht="13.3" outlineLevel="0" r="1394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collapsed="false" customFormat="false" customHeight="false" hidden="false" ht="13.3" outlineLevel="0" r="1395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collapsed="false" customFormat="false" customHeight="false" hidden="false" ht="13.3" outlineLevel="0" r="1396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collapsed="false" customFormat="false" customHeight="false" hidden="false" ht="13.3" outlineLevel="0" r="1397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collapsed="false" customFormat="false" customHeight="false" hidden="false" ht="13.3" outlineLevel="0" r="1398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collapsed="false" customFormat="false" customHeight="false" hidden="false" ht="13.3" outlineLevel="0" r="1399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collapsed="false" customFormat="false" customHeight="false" hidden="false" ht="13.3" outlineLevel="0" r="1400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collapsed="false" customFormat="false" customHeight="false" hidden="false" ht="13.3" outlineLevel="0" r="1401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collapsed="false" customFormat="false" customHeight="false" hidden="false" ht="13.3" outlineLevel="0" r="1402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collapsed="false" customFormat="false" customHeight="false" hidden="false" ht="13.3" outlineLevel="0" r="1403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collapsed="false" customFormat="false" customHeight="false" hidden="false" ht="13.3" outlineLevel="0" r="1404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collapsed="false" customFormat="false" customHeight="false" hidden="false" ht="13.3" outlineLevel="0" r="1405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collapsed="false" customFormat="false" customHeight="false" hidden="false" ht="13.3" outlineLevel="0" r="1406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collapsed="false" customFormat="false" customHeight="false" hidden="false" ht="13.3" outlineLevel="0" r="1407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collapsed="false" customFormat="false" customHeight="false" hidden="false" ht="13.3" outlineLevel="0" r="1408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collapsed="false" customFormat="false" customHeight="false" hidden="false" ht="13.3" outlineLevel="0" r="1409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collapsed="false" customFormat="false" customHeight="false" hidden="false" ht="13.3" outlineLevel="0" r="1410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collapsed="false" customFormat="false" customHeight="false" hidden="false" ht="13.3" outlineLevel="0" r="1411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collapsed="false" customFormat="false" customHeight="false" hidden="false" ht="13.3" outlineLevel="0" r="1412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collapsed="false" customFormat="false" customHeight="false" hidden="false" ht="13.3" outlineLevel="0" r="1413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collapsed="false" customFormat="false" customHeight="false" hidden="false" ht="13.3" outlineLevel="0" r="1414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collapsed="false" customFormat="false" customHeight="false" hidden="false" ht="13.3" outlineLevel="0" r="1415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collapsed="false" customFormat="false" customHeight="false" hidden="false" ht="13.3" outlineLevel="0" r="1416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collapsed="false" customFormat="false" customHeight="false" hidden="false" ht="13.3" outlineLevel="0" r="1417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collapsed="false" customFormat="false" customHeight="false" hidden="false" ht="13.3" outlineLevel="0" r="1418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collapsed="false" customFormat="false" customHeight="false" hidden="false" ht="13.3" outlineLevel="0" r="1419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collapsed="false" customFormat="false" customHeight="false" hidden="false" ht="13.3" outlineLevel="0" r="1420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collapsed="false" customFormat="false" customHeight="false" hidden="false" ht="13.3" outlineLevel="0" r="1421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collapsed="false" customFormat="false" customHeight="false" hidden="false" ht="13.3" outlineLevel="0" r="1422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collapsed="false" customFormat="false" customHeight="false" hidden="false" ht="13.3" outlineLevel="0" r="1423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collapsed="false" customFormat="false" customHeight="false" hidden="false" ht="13.3" outlineLevel="0" r="1424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collapsed="false" customFormat="false" customHeight="false" hidden="false" ht="13.3" outlineLevel="0" r="1425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collapsed="false" customFormat="false" customHeight="false" hidden="false" ht="13.3" outlineLevel="0" r="1426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collapsed="false" customFormat="false" customHeight="false" hidden="false" ht="13.3" outlineLevel="0" r="1427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collapsed="false" customFormat="false" customHeight="false" hidden="false" ht="13.3" outlineLevel="0" r="1428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collapsed="false" customFormat="false" customHeight="false" hidden="false" ht="13.3" outlineLevel="0" r="1429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collapsed="false" customFormat="false" customHeight="false" hidden="false" ht="13.3" outlineLevel="0" r="1430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collapsed="false" customFormat="false" customHeight="false" hidden="false" ht="13.3" outlineLevel="0" r="1431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collapsed="false" customFormat="false" customHeight="false" hidden="false" ht="13.3" outlineLevel="0" r="1432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collapsed="false" customFormat="false" customHeight="false" hidden="false" ht="13.3" outlineLevel="0" r="1433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collapsed="false" customFormat="false" customHeight="false" hidden="false" ht="13.3" outlineLevel="0" r="1434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collapsed="false" customFormat="false" customHeight="false" hidden="false" ht="13.3" outlineLevel="0" r="1435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collapsed="false" customFormat="false" customHeight="false" hidden="false" ht="13.3" outlineLevel="0" r="1436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collapsed="false" customFormat="false" customHeight="false" hidden="false" ht="13.3" outlineLevel="0" r="1437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collapsed="false" customFormat="false" customHeight="false" hidden="false" ht="13.3" outlineLevel="0" r="1438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collapsed="false" customFormat="false" customHeight="false" hidden="false" ht="13.3" outlineLevel="0" r="1439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collapsed="false" customFormat="false" customHeight="false" hidden="false" ht="13.3" outlineLevel="0" r="1440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collapsed="false" customFormat="false" customHeight="false" hidden="false" ht="13.3" outlineLevel="0" r="1441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collapsed="false" customFormat="false" customHeight="false" hidden="false" ht="13.3" outlineLevel="0" r="1442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collapsed="false" customFormat="false" customHeight="false" hidden="false" ht="13.3" outlineLevel="0" r="1443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collapsed="false" customFormat="false" customHeight="false" hidden="false" ht="13.3" outlineLevel="0" r="1444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collapsed="false" customFormat="false" customHeight="false" hidden="false" ht="13.3" outlineLevel="0" r="1445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collapsed="false" customFormat="false" customHeight="false" hidden="false" ht="13.3" outlineLevel="0" r="1446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collapsed="false" customFormat="false" customHeight="false" hidden="false" ht="13.3" outlineLevel="0" r="1447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collapsed="false" customFormat="false" customHeight="false" hidden="false" ht="13.3" outlineLevel="0" r="1448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collapsed="false" customFormat="false" customHeight="false" hidden="false" ht="13.3" outlineLevel="0" r="1449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collapsed="false" customFormat="false" customHeight="false" hidden="false" ht="13.3" outlineLevel="0" r="1450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collapsed="false" customFormat="false" customHeight="false" hidden="false" ht="13.3" outlineLevel="0" r="1451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collapsed="false" customFormat="false" customHeight="false" hidden="false" ht="13.3" outlineLevel="0" r="1452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collapsed="false" customFormat="false" customHeight="false" hidden="false" ht="13.3" outlineLevel="0" r="1453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collapsed="false" customFormat="false" customHeight="false" hidden="false" ht="13.3" outlineLevel="0" r="1454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collapsed="false" customFormat="false" customHeight="false" hidden="false" ht="13.3" outlineLevel="0" r="1455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collapsed="false" customFormat="false" customHeight="false" hidden="false" ht="13.3" outlineLevel="0" r="1456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collapsed="false" customFormat="false" customHeight="false" hidden="false" ht="13.3" outlineLevel="0" r="1457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collapsed="false" customFormat="false" customHeight="false" hidden="false" ht="13.3" outlineLevel="0" r="1458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collapsed="false" customFormat="false" customHeight="false" hidden="false" ht="13.3" outlineLevel="0" r="1459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collapsed="false" customFormat="false" customHeight="false" hidden="false" ht="13.3" outlineLevel="0" r="1460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collapsed="false" customFormat="false" customHeight="false" hidden="false" ht="13.3" outlineLevel="0" r="1461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collapsed="false" customFormat="false" customHeight="false" hidden="false" ht="13.3" outlineLevel="0" r="1462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collapsed="false" customFormat="false" customHeight="false" hidden="false" ht="13.3" outlineLevel="0" r="1463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collapsed="false" customFormat="false" customHeight="false" hidden="false" ht="13.3" outlineLevel="0" r="1464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collapsed="false" customFormat="false" customHeight="false" hidden="false" ht="13.3" outlineLevel="0" r="1465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collapsed="false" customFormat="false" customHeight="false" hidden="false" ht="13.3" outlineLevel="0" r="1466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collapsed="false" customFormat="false" customHeight="false" hidden="false" ht="13.3" outlineLevel="0" r="1467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collapsed="false" customFormat="false" customHeight="false" hidden="false" ht="13.3" outlineLevel="0" r="1468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collapsed="false" customFormat="false" customHeight="false" hidden="false" ht="13.3" outlineLevel="0" r="1469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collapsed="false" customFormat="false" customHeight="false" hidden="false" ht="13.3" outlineLevel="0" r="1470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collapsed="false" customFormat="false" customHeight="false" hidden="false" ht="13.3" outlineLevel="0" r="1471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collapsed="false" customFormat="false" customHeight="false" hidden="false" ht="13.3" outlineLevel="0" r="1472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collapsed="false" customFormat="false" customHeight="false" hidden="false" ht="13.3" outlineLevel="0" r="1473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collapsed="false" customFormat="false" customHeight="false" hidden="false" ht="13.3" outlineLevel="0" r="1474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collapsed="false" customFormat="false" customHeight="false" hidden="false" ht="13.3" outlineLevel="0" r="1475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collapsed="false" customFormat="false" customHeight="false" hidden="false" ht="13.3" outlineLevel="0" r="1476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collapsed="false" customFormat="false" customHeight="false" hidden="false" ht="13.3" outlineLevel="0" r="1477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collapsed="false" customFormat="false" customHeight="false" hidden="false" ht="13.3" outlineLevel="0" r="1478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collapsed="false" customFormat="false" customHeight="false" hidden="false" ht="13.3" outlineLevel="0" r="1479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collapsed="false" customFormat="false" customHeight="false" hidden="false" ht="13.3" outlineLevel="0" r="1480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collapsed="false" customFormat="false" customHeight="false" hidden="false" ht="13.3" outlineLevel="0" r="1481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collapsed="false" customFormat="false" customHeight="false" hidden="false" ht="13.3" outlineLevel="0" r="1482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collapsed="false" customFormat="false" customHeight="false" hidden="false" ht="13.3" outlineLevel="0" r="1483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collapsed="false" customFormat="false" customHeight="false" hidden="false" ht="13.3" outlineLevel="0" r="1484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collapsed="false" customFormat="false" customHeight="false" hidden="false" ht="13.3" outlineLevel="0" r="1485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collapsed="false" customFormat="false" customHeight="false" hidden="false" ht="13.3" outlineLevel="0" r="1486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collapsed="false" customFormat="false" customHeight="false" hidden="false" ht="13.3" outlineLevel="0" r="1487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collapsed="false" customFormat="false" customHeight="false" hidden="false" ht="13.3" outlineLevel="0" r="1488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collapsed="false" customFormat="false" customHeight="false" hidden="false" ht="13.3" outlineLevel="0" r="1489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collapsed="false" customFormat="false" customHeight="false" hidden="false" ht="13.3" outlineLevel="0" r="1490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collapsed="false" customFormat="false" customHeight="false" hidden="false" ht="13.3" outlineLevel="0" r="1491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collapsed="false" customFormat="false" customHeight="false" hidden="false" ht="13.3" outlineLevel="0" r="1492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collapsed="false" customFormat="false" customHeight="false" hidden="false" ht="13.3" outlineLevel="0" r="1493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collapsed="false" customFormat="false" customHeight="false" hidden="false" ht="13.3" outlineLevel="0" r="1494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collapsed="false" customFormat="false" customHeight="false" hidden="false" ht="13.3" outlineLevel="0" r="1495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collapsed="false" customFormat="false" customHeight="false" hidden="false" ht="13.3" outlineLevel="0" r="1496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collapsed="false" customFormat="false" customHeight="false" hidden="false" ht="13.3" outlineLevel="0" r="1497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collapsed="false" customFormat="false" customHeight="false" hidden="false" ht="13.3" outlineLevel="0" r="1498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collapsed="false" customFormat="false" customHeight="false" hidden="false" ht="13.3" outlineLevel="0" r="1499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collapsed="false" customFormat="false" customHeight="false" hidden="false" ht="13.3" outlineLevel="0" r="1500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collapsed="false" customFormat="false" customHeight="false" hidden="false" ht="13.3" outlineLevel="0" r="1501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collapsed="false" customFormat="false" customHeight="false" hidden="false" ht="13.3" outlineLevel="0" r="1502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collapsed="false" customFormat="false" customHeight="false" hidden="false" ht="13.3" outlineLevel="0" r="1503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collapsed="false" customFormat="false" customHeight="false" hidden="false" ht="13.3" outlineLevel="0" r="1504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collapsed="false" customFormat="false" customHeight="false" hidden="false" ht="13.3" outlineLevel="0" r="1505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collapsed="false" customFormat="false" customHeight="false" hidden="false" ht="13.3" outlineLevel="0" r="1506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collapsed="false" customFormat="false" customHeight="false" hidden="false" ht="13.3" outlineLevel="0" r="1507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collapsed="false" customFormat="false" customHeight="false" hidden="false" ht="13.3" outlineLevel="0" r="1508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collapsed="false" customFormat="false" customHeight="false" hidden="false" ht="13.3" outlineLevel="0" r="1509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collapsed="false" customFormat="false" customHeight="false" hidden="false" ht="13.3" outlineLevel="0" r="1510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collapsed="false" customFormat="false" customHeight="false" hidden="false" ht="13.3" outlineLevel="0" r="1511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collapsed="false" customFormat="false" customHeight="false" hidden="false" ht="13.3" outlineLevel="0" r="1512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collapsed="false" customFormat="false" customHeight="false" hidden="false" ht="13.3" outlineLevel="0" r="1513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collapsed="false" customFormat="false" customHeight="false" hidden="false" ht="13.3" outlineLevel="0" r="1514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collapsed="false" customFormat="false" customHeight="false" hidden="false" ht="13.3" outlineLevel="0" r="1515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collapsed="false" customFormat="false" customHeight="false" hidden="false" ht="13.3" outlineLevel="0" r="1516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collapsed="false" customFormat="false" customHeight="false" hidden="false" ht="13.3" outlineLevel="0" r="1517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collapsed="false" customFormat="false" customHeight="false" hidden="false" ht="13.3" outlineLevel="0" r="1518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collapsed="false" customFormat="false" customHeight="false" hidden="false" ht="13.3" outlineLevel="0" r="1519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collapsed="false" customFormat="false" customHeight="false" hidden="false" ht="13.3" outlineLevel="0" r="1520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collapsed="false" customFormat="false" customHeight="false" hidden="false" ht="13.3" outlineLevel="0" r="1521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collapsed="false" customFormat="false" customHeight="false" hidden="false" ht="13.3" outlineLevel="0" r="1522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collapsed="false" customFormat="false" customHeight="false" hidden="false" ht="13.3" outlineLevel="0" r="1523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collapsed="false" customFormat="false" customHeight="false" hidden="false" ht="13.3" outlineLevel="0" r="1524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collapsed="false" customFormat="false" customHeight="false" hidden="false" ht="13.3" outlineLevel="0" r="1525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collapsed="false" customFormat="false" customHeight="false" hidden="false" ht="13.3" outlineLevel="0" r="1526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collapsed="false" customFormat="false" customHeight="false" hidden="false" ht="13.3" outlineLevel="0" r="1527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collapsed="false" customFormat="false" customHeight="false" hidden="false" ht="13.3" outlineLevel="0" r="1528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collapsed="false" customFormat="false" customHeight="false" hidden="false" ht="13.3" outlineLevel="0" r="1529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collapsed="false" customFormat="false" customHeight="false" hidden="false" ht="13.3" outlineLevel="0" r="1530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collapsed="false" customFormat="false" customHeight="false" hidden="false" ht="13.3" outlineLevel="0" r="1531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collapsed="false" customFormat="false" customHeight="false" hidden="false" ht="13.3" outlineLevel="0" r="1532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collapsed="false" customFormat="false" customHeight="false" hidden="false" ht="13.3" outlineLevel="0" r="1533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collapsed="false" customFormat="false" customHeight="false" hidden="false" ht="13.3" outlineLevel="0" r="1534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collapsed="false" customFormat="false" customHeight="false" hidden="false" ht="13.3" outlineLevel="0" r="1535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collapsed="false" customFormat="false" customHeight="false" hidden="false" ht="13.3" outlineLevel="0" r="1536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collapsed="false" customFormat="false" customHeight="false" hidden="false" ht="13.3" outlineLevel="0" r="1537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collapsed="false" customFormat="false" customHeight="false" hidden="false" ht="13.3" outlineLevel="0" r="1538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collapsed="false" customFormat="false" customHeight="false" hidden="false" ht="13.3" outlineLevel="0" r="1539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collapsed="false" customFormat="false" customHeight="false" hidden="false" ht="13.3" outlineLevel="0" r="1540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collapsed="false" customFormat="false" customHeight="false" hidden="false" ht="13.3" outlineLevel="0" r="1541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collapsed="false" customFormat="false" customHeight="false" hidden="false" ht="13.3" outlineLevel="0" r="1542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collapsed="false" customFormat="false" customHeight="false" hidden="false" ht="13.3" outlineLevel="0" r="1543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collapsed="false" customFormat="false" customHeight="false" hidden="false" ht="13.3" outlineLevel="0" r="1544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collapsed="false" customFormat="false" customHeight="false" hidden="false" ht="13.3" outlineLevel="0" r="1545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collapsed="false" customFormat="false" customHeight="false" hidden="false" ht="13.3" outlineLevel="0" r="1546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collapsed="false" customFormat="false" customHeight="false" hidden="false" ht="13.3" outlineLevel="0" r="1547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collapsed="false" customFormat="false" customHeight="false" hidden="false" ht="13.3" outlineLevel="0" r="1548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collapsed="false" customFormat="false" customHeight="false" hidden="false" ht="13.3" outlineLevel="0" r="1549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collapsed="false" customFormat="false" customHeight="false" hidden="false" ht="13.3" outlineLevel="0" r="1550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collapsed="false" customFormat="false" customHeight="false" hidden="false" ht="13.3" outlineLevel="0" r="1551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collapsed="false" customFormat="false" customHeight="false" hidden="false" ht="13.3" outlineLevel="0" r="1552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collapsed="false" customFormat="false" customHeight="false" hidden="false" ht="13.3" outlineLevel="0" r="1553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collapsed="false" customFormat="false" customHeight="false" hidden="false" ht="13.3" outlineLevel="0" r="1554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collapsed="false" customFormat="false" customHeight="false" hidden="false" ht="13.3" outlineLevel="0" r="1555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collapsed="false" customFormat="false" customHeight="false" hidden="false" ht="13.3" outlineLevel="0" r="1556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collapsed="false" customFormat="false" customHeight="false" hidden="false" ht="13.3" outlineLevel="0" r="1557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collapsed="false" customFormat="false" customHeight="false" hidden="false" ht="13.3" outlineLevel="0" r="1558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collapsed="false" customFormat="false" customHeight="false" hidden="false" ht="13.3" outlineLevel="0" r="1559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collapsed="false" customFormat="false" customHeight="false" hidden="false" ht="13.3" outlineLevel="0" r="1560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collapsed="false" customFormat="false" customHeight="false" hidden="false" ht="13.3" outlineLevel="0" r="1561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collapsed="false" customFormat="false" customHeight="false" hidden="false" ht="13.3" outlineLevel="0" r="1562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collapsed="false" customFormat="false" customHeight="false" hidden="false" ht="13.3" outlineLevel="0" r="1563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collapsed="false" customFormat="false" customHeight="false" hidden="false" ht="13.3" outlineLevel="0" r="1564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collapsed="false" customFormat="false" customHeight="false" hidden="false" ht="13.3" outlineLevel="0" r="1565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collapsed="false" customFormat="false" customHeight="false" hidden="false" ht="13.3" outlineLevel="0" r="1566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collapsed="false" customFormat="false" customHeight="false" hidden="false" ht="13.3" outlineLevel="0" r="1567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collapsed="false" customFormat="false" customHeight="false" hidden="false" ht="13.3" outlineLevel="0" r="1568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collapsed="false" customFormat="false" customHeight="false" hidden="false" ht="13.3" outlineLevel="0" r="1569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collapsed="false" customFormat="false" customHeight="false" hidden="false" ht="13.3" outlineLevel="0" r="1570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collapsed="false" customFormat="false" customHeight="false" hidden="false" ht="13.3" outlineLevel="0" r="1571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collapsed="false" customFormat="false" customHeight="false" hidden="false" ht="13.3" outlineLevel="0" r="1572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collapsed="false" customFormat="false" customHeight="false" hidden="false" ht="13.3" outlineLevel="0" r="1573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collapsed="false" customFormat="false" customHeight="false" hidden="false" ht="13.3" outlineLevel="0" r="1574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collapsed="false" customFormat="false" customHeight="false" hidden="false" ht="13.3" outlineLevel="0" r="1575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collapsed="false" customFormat="false" customHeight="false" hidden="false" ht="13.3" outlineLevel="0" r="1576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collapsed="false" customFormat="false" customHeight="false" hidden="false" ht="13.3" outlineLevel="0" r="1577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collapsed="false" customFormat="false" customHeight="false" hidden="false" ht="13.3" outlineLevel="0" r="1578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collapsed="false" customFormat="false" customHeight="false" hidden="false" ht="13.3" outlineLevel="0" r="1579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collapsed="false" customFormat="false" customHeight="false" hidden="false" ht="13.3" outlineLevel="0" r="1580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collapsed="false" customFormat="false" customHeight="false" hidden="false" ht="13.3" outlineLevel="0" r="1581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collapsed="false" customFormat="false" customHeight="false" hidden="false" ht="13.3" outlineLevel="0" r="1582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collapsed="false" customFormat="false" customHeight="false" hidden="false" ht="13.3" outlineLevel="0" r="1583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collapsed="false" customFormat="false" customHeight="false" hidden="false" ht="13.3" outlineLevel="0" r="1584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collapsed="false" customFormat="false" customHeight="false" hidden="false" ht="13.3" outlineLevel="0" r="1585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collapsed="false" customFormat="false" customHeight="false" hidden="false" ht="13.3" outlineLevel="0" r="1586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collapsed="false" customFormat="false" customHeight="false" hidden="false" ht="13.3" outlineLevel="0" r="1587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collapsed="false" customFormat="false" customHeight="false" hidden="false" ht="13.3" outlineLevel="0" r="1588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collapsed="false" customFormat="false" customHeight="false" hidden="false" ht="13.3" outlineLevel="0" r="1589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collapsed="false" customFormat="false" customHeight="false" hidden="false" ht="13.3" outlineLevel="0" r="1590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collapsed="false" customFormat="false" customHeight="false" hidden="false" ht="13.3" outlineLevel="0" r="1591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collapsed="false" customFormat="false" customHeight="false" hidden="false" ht="13.3" outlineLevel="0" r="1592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collapsed="false" customFormat="false" customHeight="false" hidden="false" ht="13.3" outlineLevel="0" r="1593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collapsed="false" customFormat="false" customHeight="false" hidden="false" ht="13.3" outlineLevel="0" r="1594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collapsed="false" customFormat="false" customHeight="false" hidden="false" ht="13.3" outlineLevel="0" r="1595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collapsed="false" customFormat="false" customHeight="false" hidden="false" ht="13.3" outlineLevel="0" r="1596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collapsed="false" customFormat="false" customHeight="false" hidden="false" ht="13.3" outlineLevel="0" r="1597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collapsed="false" customFormat="false" customHeight="false" hidden="false" ht="13.3" outlineLevel="0" r="1598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collapsed="false" customFormat="false" customHeight="false" hidden="false" ht="13.3" outlineLevel="0" r="1599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collapsed="false" customFormat="false" customHeight="false" hidden="false" ht="13.3" outlineLevel="0" r="1600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collapsed="false" customFormat="false" customHeight="false" hidden="false" ht="13.3" outlineLevel="0" r="1601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collapsed="false" customFormat="false" customHeight="false" hidden="false" ht="13.3" outlineLevel="0" r="1602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collapsed="false" customFormat="false" customHeight="false" hidden="false" ht="13.3" outlineLevel="0" r="1603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collapsed="false" customFormat="false" customHeight="false" hidden="false" ht="13.3" outlineLevel="0" r="1604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collapsed="false" customFormat="false" customHeight="false" hidden="false" ht="13.3" outlineLevel="0" r="1605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collapsed="false" customFormat="false" customHeight="false" hidden="false" ht="13.3" outlineLevel="0" r="1606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collapsed="false" customFormat="false" customHeight="false" hidden="false" ht="13.3" outlineLevel="0" r="1607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collapsed="false" customFormat="false" customHeight="false" hidden="false" ht="13.3" outlineLevel="0" r="1608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collapsed="false" customFormat="false" customHeight="false" hidden="false" ht="13.3" outlineLevel="0" r="1609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collapsed="false" customFormat="false" customHeight="false" hidden="false" ht="13.3" outlineLevel="0" r="1610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collapsed="false" customFormat="false" customHeight="false" hidden="false" ht="13.3" outlineLevel="0" r="1611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collapsed="false" customFormat="false" customHeight="false" hidden="false" ht="13.3" outlineLevel="0" r="1612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collapsed="false" customFormat="false" customHeight="false" hidden="false" ht="13.3" outlineLevel="0" r="1613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collapsed="false" customFormat="false" customHeight="false" hidden="false" ht="13.3" outlineLevel="0" r="1614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collapsed="false" customFormat="false" customHeight="false" hidden="false" ht="13.3" outlineLevel="0" r="1615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collapsed="false" customFormat="false" customHeight="false" hidden="false" ht="13.3" outlineLevel="0" r="1616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collapsed="false" customFormat="false" customHeight="false" hidden="false" ht="13.3" outlineLevel="0" r="1617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collapsed="false" customFormat="false" customHeight="false" hidden="false" ht="13.3" outlineLevel="0" r="1618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collapsed="false" customFormat="false" customHeight="false" hidden="false" ht="13.3" outlineLevel="0" r="1619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collapsed="false" customFormat="false" customHeight="false" hidden="false" ht="13.3" outlineLevel="0" r="1620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collapsed="false" customFormat="false" customHeight="false" hidden="false" ht="13.3" outlineLevel="0" r="1621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collapsed="false" customFormat="false" customHeight="false" hidden="false" ht="13.3" outlineLevel="0" r="1622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collapsed="false" customFormat="false" customHeight="false" hidden="false" ht="13.3" outlineLevel="0" r="1623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collapsed="false" customFormat="false" customHeight="false" hidden="false" ht="13.3" outlineLevel="0" r="1624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collapsed="false" customFormat="false" customHeight="false" hidden="false" ht="13.3" outlineLevel="0" r="1625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collapsed="false" customFormat="false" customHeight="false" hidden="false" ht="13.3" outlineLevel="0" r="1626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collapsed="false" customFormat="false" customHeight="false" hidden="false" ht="13.3" outlineLevel="0" r="1627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collapsed="false" customFormat="false" customHeight="false" hidden="false" ht="13.3" outlineLevel="0" r="1628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collapsed="false" customFormat="false" customHeight="false" hidden="false" ht="13.3" outlineLevel="0" r="1629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collapsed="false" customFormat="false" customHeight="false" hidden="false" ht="13.3" outlineLevel="0" r="1630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collapsed="false" customFormat="false" customHeight="false" hidden="false" ht="13.3" outlineLevel="0" r="1631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collapsed="false" customFormat="false" customHeight="false" hidden="false" ht="13.3" outlineLevel="0" r="1632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collapsed="false" customFormat="false" customHeight="false" hidden="false" ht="13.3" outlineLevel="0" r="1633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collapsed="false" customFormat="false" customHeight="false" hidden="false" ht="13.3" outlineLevel="0" r="1634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collapsed="false" customFormat="false" customHeight="false" hidden="false" ht="13.3" outlineLevel="0" r="1635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collapsed="false" customFormat="false" customHeight="false" hidden="false" ht="13.3" outlineLevel="0" r="1636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collapsed="false" customFormat="false" customHeight="false" hidden="false" ht="13.3" outlineLevel="0" r="1637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collapsed="false" customFormat="false" customHeight="false" hidden="false" ht="13.3" outlineLevel="0" r="1638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collapsed="false" customFormat="false" customHeight="false" hidden="false" ht="13.3" outlineLevel="0" r="1639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collapsed="false" customFormat="false" customHeight="false" hidden="false" ht="13.3" outlineLevel="0" r="1640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collapsed="false" customFormat="false" customHeight="false" hidden="false" ht="13.3" outlineLevel="0" r="1641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collapsed="false" customFormat="false" customHeight="false" hidden="false" ht="13.3" outlineLevel="0" r="1642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collapsed="false" customFormat="false" customHeight="false" hidden="false" ht="13.3" outlineLevel="0" r="1643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collapsed="false" customFormat="false" customHeight="false" hidden="false" ht="13.3" outlineLevel="0" r="1644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collapsed="false" customFormat="false" customHeight="false" hidden="false" ht="13.3" outlineLevel="0" r="1645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collapsed="false" customFormat="false" customHeight="false" hidden="false" ht="13.3" outlineLevel="0" r="1646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collapsed="false" customFormat="false" customHeight="false" hidden="false" ht="13.3" outlineLevel="0" r="1647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collapsed="false" customFormat="false" customHeight="false" hidden="false" ht="13.3" outlineLevel="0" r="1648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collapsed="false" customFormat="false" customHeight="false" hidden="false" ht="13.3" outlineLevel="0" r="1649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collapsed="false" customFormat="false" customHeight="false" hidden="false" ht="13.3" outlineLevel="0" r="1650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collapsed="false" customFormat="false" customHeight="false" hidden="false" ht="13.3" outlineLevel="0" r="1651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collapsed="false" customFormat="false" customHeight="false" hidden="false" ht="13.3" outlineLevel="0" r="1652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collapsed="false" customFormat="false" customHeight="false" hidden="false" ht="13.3" outlineLevel="0" r="1653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collapsed="false" customFormat="false" customHeight="false" hidden="false" ht="13.3" outlineLevel="0" r="1654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collapsed="false" customFormat="false" customHeight="false" hidden="false" ht="13.3" outlineLevel="0" r="1655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collapsed="false" customFormat="false" customHeight="false" hidden="false" ht="13.3" outlineLevel="0" r="1656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collapsed="false" customFormat="false" customHeight="false" hidden="false" ht="13.3" outlineLevel="0" r="1657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collapsed="false" customFormat="false" customHeight="false" hidden="false" ht="13.3" outlineLevel="0" r="1658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collapsed="false" customFormat="false" customHeight="false" hidden="false" ht="13.3" outlineLevel="0" r="1659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collapsed="false" customFormat="false" customHeight="false" hidden="false" ht="13.3" outlineLevel="0" r="1660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collapsed="false" customFormat="false" customHeight="false" hidden="false" ht="13.3" outlineLevel="0" r="1661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collapsed="false" customFormat="false" customHeight="false" hidden="false" ht="13.3" outlineLevel="0" r="1662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collapsed="false" customFormat="false" customHeight="false" hidden="false" ht="13.3" outlineLevel="0" r="1663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collapsed="false" customFormat="false" customHeight="false" hidden="false" ht="13.3" outlineLevel="0" r="1664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collapsed="false" customFormat="false" customHeight="false" hidden="false" ht="13.3" outlineLevel="0" r="1665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collapsed="false" customFormat="false" customHeight="false" hidden="false" ht="13.3" outlineLevel="0" r="1666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collapsed="false" customFormat="false" customHeight="false" hidden="false" ht="13.3" outlineLevel="0" r="1667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collapsed="false" customFormat="false" customHeight="false" hidden="false" ht="13.3" outlineLevel="0" r="1668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collapsed="false" customFormat="false" customHeight="false" hidden="false" ht="13.3" outlineLevel="0" r="1669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collapsed="false" customFormat="false" customHeight="false" hidden="false" ht="13.3" outlineLevel="0" r="1670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collapsed="false" customFormat="false" customHeight="false" hidden="false" ht="13.3" outlineLevel="0" r="1671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collapsed="false" customFormat="false" customHeight="false" hidden="false" ht="13.3" outlineLevel="0" r="1672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collapsed="false" customFormat="false" customHeight="false" hidden="false" ht="13.3" outlineLevel="0" r="1673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collapsed="false" customFormat="false" customHeight="false" hidden="false" ht="13.3" outlineLevel="0" r="1674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collapsed="false" customFormat="false" customHeight="false" hidden="false" ht="13.3" outlineLevel="0" r="1675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collapsed="false" customFormat="false" customHeight="false" hidden="false" ht="13.3" outlineLevel="0" r="1676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collapsed="false" customFormat="false" customHeight="false" hidden="false" ht="13.3" outlineLevel="0" r="1677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collapsed="false" customFormat="false" customHeight="false" hidden="false" ht="13.3" outlineLevel="0" r="1678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collapsed="false" customFormat="false" customHeight="false" hidden="false" ht="13.3" outlineLevel="0" r="1679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collapsed="false" customFormat="false" customHeight="false" hidden="false" ht="13.3" outlineLevel="0" r="1680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collapsed="false" customFormat="false" customHeight="false" hidden="false" ht="13.3" outlineLevel="0" r="1681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collapsed="false" customFormat="false" customHeight="false" hidden="false" ht="13.3" outlineLevel="0" r="1682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collapsed="false" customFormat="false" customHeight="false" hidden="false" ht="13.3" outlineLevel="0" r="1683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collapsed="false" customFormat="false" customHeight="false" hidden="false" ht="13.3" outlineLevel="0" r="1684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collapsed="false" customFormat="false" customHeight="false" hidden="false" ht="13.3" outlineLevel="0" r="1685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collapsed="false" customFormat="false" customHeight="false" hidden="false" ht="13.3" outlineLevel="0" r="1686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collapsed="false" customFormat="false" customHeight="false" hidden="false" ht="13.3" outlineLevel="0" r="1687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collapsed="false" customFormat="false" customHeight="false" hidden="false" ht="13.3" outlineLevel="0" r="1688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collapsed="false" customFormat="false" customHeight="false" hidden="false" ht="13.3" outlineLevel="0" r="1689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collapsed="false" customFormat="false" customHeight="false" hidden="false" ht="13.3" outlineLevel="0" r="1690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collapsed="false" customFormat="false" customHeight="false" hidden="false" ht="13.3" outlineLevel="0" r="1691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collapsed="false" customFormat="false" customHeight="false" hidden="false" ht="13.3" outlineLevel="0" r="1692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collapsed="false" customFormat="false" customHeight="false" hidden="false" ht="13.3" outlineLevel="0" r="1693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collapsed="false" customFormat="false" customHeight="false" hidden="false" ht="13.3" outlineLevel="0" r="1694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collapsed="false" customFormat="false" customHeight="false" hidden="false" ht="13.3" outlineLevel="0" r="1695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collapsed="false" customFormat="false" customHeight="false" hidden="false" ht="13.3" outlineLevel="0" r="1696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collapsed="false" customFormat="false" customHeight="false" hidden="false" ht="13.3" outlineLevel="0" r="1697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collapsed="false" customFormat="false" customHeight="false" hidden="false" ht="13.3" outlineLevel="0" r="1698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collapsed="false" customFormat="false" customHeight="false" hidden="false" ht="13.3" outlineLevel="0" r="1699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collapsed="false" customFormat="false" customHeight="false" hidden="false" ht="13.3" outlineLevel="0" r="1700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collapsed="false" customFormat="false" customHeight="false" hidden="false" ht="13.3" outlineLevel="0" r="1701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collapsed="false" customFormat="false" customHeight="false" hidden="false" ht="13.3" outlineLevel="0" r="1702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collapsed="false" customFormat="false" customHeight="false" hidden="false" ht="13.3" outlineLevel="0" r="1703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collapsed="false" customFormat="false" customHeight="false" hidden="false" ht="13.3" outlineLevel="0" r="1704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collapsed="false" customFormat="false" customHeight="false" hidden="false" ht="13.3" outlineLevel="0" r="1705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collapsed="false" customFormat="false" customHeight="false" hidden="false" ht="13.3" outlineLevel="0" r="1706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collapsed="false" customFormat="false" customHeight="false" hidden="false" ht="13.3" outlineLevel="0" r="1707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collapsed="false" customFormat="false" customHeight="false" hidden="false" ht="13.3" outlineLevel="0" r="1708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collapsed="false" customFormat="false" customHeight="false" hidden="false" ht="13.3" outlineLevel="0" r="1709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collapsed="false" customFormat="false" customHeight="false" hidden="false" ht="13.3" outlineLevel="0" r="1710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collapsed="false" customFormat="false" customHeight="false" hidden="false" ht="13.3" outlineLevel="0" r="1711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collapsed="false" customFormat="false" customHeight="false" hidden="false" ht="13.3" outlineLevel="0" r="1712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collapsed="false" customFormat="false" customHeight="false" hidden="false" ht="13.3" outlineLevel="0" r="1713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collapsed="false" customFormat="false" customHeight="false" hidden="false" ht="13.3" outlineLevel="0" r="1714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collapsed="false" customFormat="false" customHeight="false" hidden="false" ht="13.3" outlineLevel="0" r="1715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collapsed="false" customFormat="false" customHeight="false" hidden="false" ht="13.3" outlineLevel="0" r="1716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collapsed="false" customFormat="false" customHeight="false" hidden="false" ht="13.3" outlineLevel="0" r="1717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collapsed="false" customFormat="false" customHeight="false" hidden="false" ht="13.3" outlineLevel="0" r="1718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collapsed="false" customFormat="false" customHeight="false" hidden="false" ht="13.3" outlineLevel="0" r="1719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collapsed="false" customFormat="false" customHeight="false" hidden="false" ht="13.3" outlineLevel="0" r="1720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collapsed="false" customFormat="false" customHeight="false" hidden="false" ht="13.3" outlineLevel="0" r="1721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collapsed="false" customFormat="false" customHeight="false" hidden="false" ht="13.3" outlineLevel="0" r="1722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collapsed="false" customFormat="false" customHeight="false" hidden="false" ht="13.3" outlineLevel="0" r="1723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collapsed="false" customFormat="false" customHeight="false" hidden="false" ht="13.3" outlineLevel="0" r="1724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collapsed="false" customFormat="false" customHeight="false" hidden="false" ht="13.3" outlineLevel="0" r="1725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collapsed="false" customFormat="false" customHeight="false" hidden="false" ht="13.3" outlineLevel="0" r="1726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collapsed="false" customFormat="false" customHeight="false" hidden="false" ht="13.3" outlineLevel="0" r="1727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collapsed="false" customFormat="false" customHeight="false" hidden="false" ht="13.3" outlineLevel="0" r="1728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collapsed="false" customFormat="false" customHeight="false" hidden="false" ht="13.3" outlineLevel="0" r="1729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collapsed="false" customFormat="false" customHeight="false" hidden="false" ht="13.3" outlineLevel="0" r="1730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collapsed="false" customFormat="false" customHeight="false" hidden="false" ht="13.3" outlineLevel="0" r="1731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collapsed="false" customFormat="false" customHeight="false" hidden="false" ht="13.3" outlineLevel="0" r="1732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collapsed="false" customFormat="false" customHeight="false" hidden="false" ht="13.3" outlineLevel="0" r="1733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collapsed="false" customFormat="false" customHeight="false" hidden="false" ht="13.3" outlineLevel="0" r="1734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collapsed="false" customFormat="false" customHeight="false" hidden="false" ht="13.3" outlineLevel="0" r="1735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collapsed="false" customFormat="false" customHeight="false" hidden="false" ht="13.3" outlineLevel="0" r="1736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collapsed="false" customFormat="false" customHeight="false" hidden="false" ht="13.3" outlineLevel="0" r="1737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collapsed="false" customFormat="false" customHeight="false" hidden="false" ht="13.3" outlineLevel="0" r="1738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collapsed="false" customFormat="false" customHeight="false" hidden="false" ht="13.3" outlineLevel="0" r="1739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collapsed="false" customFormat="false" customHeight="false" hidden="false" ht="13.3" outlineLevel="0" r="1740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collapsed="false" customFormat="false" customHeight="false" hidden="false" ht="13.3" outlineLevel="0" r="1741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collapsed="false" customFormat="false" customHeight="false" hidden="false" ht="13.3" outlineLevel="0" r="1742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collapsed="false" customFormat="false" customHeight="false" hidden="false" ht="13.3" outlineLevel="0" r="1743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collapsed="false" customFormat="false" customHeight="false" hidden="false" ht="13.3" outlineLevel="0" r="1744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collapsed="false" customFormat="false" customHeight="false" hidden="false" ht="13.3" outlineLevel="0" r="1745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collapsed="false" customFormat="false" customHeight="false" hidden="false" ht="13.3" outlineLevel="0" r="1746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collapsed="false" customFormat="false" customHeight="false" hidden="false" ht="13.3" outlineLevel="0" r="1747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collapsed="false" customFormat="false" customHeight="false" hidden="false" ht="13.3" outlineLevel="0" r="1748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collapsed="false" customFormat="false" customHeight="false" hidden="false" ht="13.3" outlineLevel="0" r="1749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collapsed="false" customFormat="false" customHeight="false" hidden="false" ht="13.3" outlineLevel="0" r="1750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collapsed="false" customFormat="false" customHeight="false" hidden="false" ht="13.3" outlineLevel="0" r="1751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collapsed="false" customFormat="false" customHeight="false" hidden="false" ht="13.3" outlineLevel="0" r="1752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collapsed="false" customFormat="false" customHeight="false" hidden="false" ht="13.3" outlineLevel="0" r="1753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collapsed="false" customFormat="false" customHeight="false" hidden="false" ht="13.3" outlineLevel="0" r="1754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collapsed="false" customFormat="false" customHeight="false" hidden="false" ht="13.3" outlineLevel="0" r="1755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collapsed="false" customFormat="false" customHeight="false" hidden="false" ht="13.3" outlineLevel="0" r="1756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collapsed="false" customFormat="false" customHeight="false" hidden="false" ht="13.3" outlineLevel="0" r="1757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collapsed="false" customFormat="false" customHeight="false" hidden="false" ht="13.3" outlineLevel="0" r="1758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collapsed="false" customFormat="false" customHeight="false" hidden="false" ht="13.3" outlineLevel="0" r="1759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collapsed="false" customFormat="false" customHeight="false" hidden="false" ht="13.3" outlineLevel="0" r="1760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collapsed="false" customFormat="false" customHeight="false" hidden="false" ht="13.3" outlineLevel="0" r="1761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collapsed="false" customFormat="false" customHeight="false" hidden="false" ht="13.3" outlineLevel="0" r="1762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collapsed="false" customFormat="false" customHeight="false" hidden="false" ht="13.3" outlineLevel="0" r="1763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collapsed="false" customFormat="false" customHeight="false" hidden="false" ht="13.3" outlineLevel="0" r="1764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collapsed="false" customFormat="false" customHeight="false" hidden="false" ht="13.3" outlineLevel="0" r="1765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collapsed="false" customFormat="false" customHeight="false" hidden="false" ht="13.3" outlineLevel="0" r="1766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collapsed="false" customFormat="false" customHeight="false" hidden="false" ht="13.3" outlineLevel="0" r="1767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collapsed="false" customFormat="false" customHeight="false" hidden="false" ht="13.3" outlineLevel="0" r="1768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collapsed="false" customFormat="false" customHeight="false" hidden="false" ht="13.3" outlineLevel="0" r="1769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collapsed="false" customFormat="false" customHeight="false" hidden="false" ht="13.3" outlineLevel="0" r="1770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collapsed="false" customFormat="false" customHeight="false" hidden="false" ht="13.3" outlineLevel="0" r="1771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collapsed="false" customFormat="false" customHeight="false" hidden="false" ht="13.3" outlineLevel="0" r="1772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collapsed="false" customFormat="false" customHeight="false" hidden="false" ht="13.3" outlineLevel="0" r="1773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collapsed="false" customFormat="false" customHeight="false" hidden="false" ht="13.3" outlineLevel="0" r="1774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collapsed="false" customFormat="false" customHeight="false" hidden="false" ht="13.3" outlineLevel="0" r="1775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collapsed="false" customFormat="false" customHeight="false" hidden="false" ht="13.3" outlineLevel="0" r="1776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collapsed="false" customFormat="false" customHeight="false" hidden="false" ht="13.3" outlineLevel="0" r="1777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collapsed="false" customFormat="false" customHeight="false" hidden="false" ht="13.3" outlineLevel="0" r="1778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collapsed="false" customFormat="false" customHeight="false" hidden="false" ht="13.3" outlineLevel="0" r="1779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collapsed="false" customFormat="false" customHeight="false" hidden="false" ht="13.3" outlineLevel="0" r="1780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collapsed="false" customFormat="false" customHeight="false" hidden="false" ht="13.3" outlineLevel="0" r="1781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collapsed="false" customFormat="false" customHeight="false" hidden="false" ht="13.3" outlineLevel="0" r="1782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collapsed="false" customFormat="false" customHeight="false" hidden="false" ht="13.3" outlineLevel="0" r="1783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collapsed="false" customFormat="false" customHeight="false" hidden="false" ht="13.3" outlineLevel="0" r="1784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collapsed="false" customFormat="false" customHeight="false" hidden="false" ht="13.3" outlineLevel="0" r="1785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collapsed="false" customFormat="false" customHeight="false" hidden="false" ht="13.3" outlineLevel="0" r="1786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collapsed="false" customFormat="false" customHeight="false" hidden="false" ht="13.3" outlineLevel="0" r="1787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collapsed="false" customFormat="false" customHeight="false" hidden="false" ht="13.3" outlineLevel="0" r="1788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collapsed="false" customFormat="false" customHeight="false" hidden="false" ht="13.3" outlineLevel="0" r="1789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collapsed="false" customFormat="false" customHeight="false" hidden="false" ht="13.3" outlineLevel="0" r="1790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collapsed="false" customFormat="false" customHeight="false" hidden="false" ht="13.3" outlineLevel="0" r="1791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collapsed="false" customFormat="false" customHeight="false" hidden="false" ht="13.3" outlineLevel="0" r="1792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collapsed="false" customFormat="false" customHeight="false" hidden="false" ht="13.3" outlineLevel="0" r="1793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collapsed="false" customFormat="false" customHeight="false" hidden="false" ht="13.3" outlineLevel="0" r="1794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collapsed="false" customFormat="false" customHeight="false" hidden="false" ht="13.3" outlineLevel="0" r="1795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collapsed="false" customFormat="false" customHeight="false" hidden="false" ht="13.3" outlineLevel="0" r="1796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collapsed="false" customFormat="false" customHeight="false" hidden="false" ht="13.3" outlineLevel="0" r="1797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collapsed="false" customFormat="false" customHeight="false" hidden="false" ht="13.3" outlineLevel="0" r="1798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collapsed="false" customFormat="false" customHeight="false" hidden="false" ht="13.3" outlineLevel="0" r="1799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collapsed="false" customFormat="false" customHeight="false" hidden="false" ht="13.3" outlineLevel="0" r="1800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collapsed="false" customFormat="false" customHeight="false" hidden="false" ht="13.3" outlineLevel="0" r="1801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collapsed="false" customFormat="false" customHeight="false" hidden="false" ht="13.3" outlineLevel="0" r="1802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collapsed="false" customFormat="false" customHeight="false" hidden="false" ht="13.3" outlineLevel="0" r="1803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collapsed="false" customFormat="false" customHeight="false" hidden="false" ht="13.3" outlineLevel="0" r="1804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collapsed="false" customFormat="false" customHeight="false" hidden="false" ht="13.3" outlineLevel="0" r="1805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collapsed="false" customFormat="false" customHeight="false" hidden="false" ht="13.3" outlineLevel="0" r="1806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collapsed="false" customFormat="false" customHeight="false" hidden="false" ht="13.3" outlineLevel="0" r="1807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collapsed="false" customFormat="false" customHeight="false" hidden="false" ht="13.3" outlineLevel="0" r="1808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collapsed="false" customFormat="false" customHeight="false" hidden="false" ht="13.3" outlineLevel="0" r="1809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collapsed="false" customFormat="false" customHeight="false" hidden="false" ht="13.3" outlineLevel="0" r="1810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collapsed="false" customFormat="false" customHeight="false" hidden="false" ht="13.3" outlineLevel="0" r="1811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collapsed="false" customFormat="false" customHeight="false" hidden="false" ht="13.3" outlineLevel="0" r="1812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collapsed="false" customFormat="false" customHeight="false" hidden="false" ht="13.3" outlineLevel="0" r="1813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collapsed="false" customFormat="false" customHeight="false" hidden="false" ht="13.3" outlineLevel="0" r="1814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collapsed="false" customFormat="false" customHeight="false" hidden="false" ht="13.3" outlineLevel="0" r="1815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collapsed="false" customFormat="false" customHeight="false" hidden="false" ht="13.3" outlineLevel="0" r="1816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collapsed="false" customFormat="false" customHeight="false" hidden="false" ht="13.3" outlineLevel="0" r="1817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collapsed="false" customFormat="false" customHeight="false" hidden="false" ht="13.3" outlineLevel="0" r="1818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collapsed="false" customFormat="false" customHeight="false" hidden="false" ht="13.3" outlineLevel="0" r="1819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collapsed="false" customFormat="false" customHeight="false" hidden="false" ht="13.3" outlineLevel="0" r="1820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collapsed="false" customFormat="false" customHeight="false" hidden="false" ht="13.3" outlineLevel="0" r="1821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collapsed="false" customFormat="false" customHeight="false" hidden="false" ht="13.3" outlineLevel="0" r="1822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collapsed="false" customFormat="false" customHeight="false" hidden="false" ht="13.3" outlineLevel="0" r="1823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collapsed="false" customFormat="false" customHeight="false" hidden="false" ht="13.3" outlineLevel="0" r="1824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collapsed="false" customFormat="false" customHeight="false" hidden="false" ht="13.3" outlineLevel="0" r="1825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collapsed="false" customFormat="false" customHeight="false" hidden="false" ht="13.3" outlineLevel="0" r="1826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collapsed="false" customFormat="false" customHeight="false" hidden="false" ht="13.3" outlineLevel="0" r="1827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collapsed="false" customFormat="false" customHeight="false" hidden="false" ht="13.3" outlineLevel="0" r="1828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collapsed="false" customFormat="false" customHeight="false" hidden="false" ht="13.3" outlineLevel="0" r="1829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collapsed="false" customFormat="false" customHeight="false" hidden="false" ht="13.3" outlineLevel="0" r="1830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collapsed="false" customFormat="false" customHeight="false" hidden="false" ht="13.3" outlineLevel="0" r="1831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collapsed="false" customFormat="false" customHeight="false" hidden="false" ht="13.3" outlineLevel="0" r="1832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collapsed="false" customFormat="false" customHeight="false" hidden="false" ht="13.3" outlineLevel="0" r="1833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collapsed="false" customFormat="false" customHeight="false" hidden="false" ht="13.3" outlineLevel="0" r="1834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collapsed="false" customFormat="false" customHeight="false" hidden="false" ht="13.3" outlineLevel="0" r="1835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collapsed="false" customFormat="false" customHeight="false" hidden="false" ht="13.3" outlineLevel="0" r="1836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collapsed="false" customFormat="false" customHeight="false" hidden="false" ht="13.3" outlineLevel="0" r="1837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collapsed="false" customFormat="false" customHeight="false" hidden="false" ht="13.3" outlineLevel="0" r="1838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collapsed="false" customFormat="false" customHeight="false" hidden="false" ht="13.3" outlineLevel="0" r="1839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collapsed="false" customFormat="false" customHeight="false" hidden="false" ht="13.3" outlineLevel="0" r="1840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collapsed="false" customFormat="false" customHeight="false" hidden="false" ht="13.3" outlineLevel="0" r="1841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collapsed="false" customFormat="false" customHeight="false" hidden="false" ht="13.3" outlineLevel="0" r="1842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collapsed="false" customFormat="false" customHeight="false" hidden="false" ht="13.3" outlineLevel="0" r="1843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collapsed="false" customFormat="false" customHeight="false" hidden="false" ht="13.3" outlineLevel="0" r="1844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collapsed="false" customFormat="false" customHeight="false" hidden="false" ht="13.3" outlineLevel="0" r="1845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collapsed="false" customFormat="false" customHeight="false" hidden="false" ht="13.3" outlineLevel="0" r="1846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collapsed="false" customFormat="false" customHeight="false" hidden="false" ht="13.3" outlineLevel="0" r="1847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collapsed="false" customFormat="false" customHeight="false" hidden="false" ht="13.3" outlineLevel="0" r="1848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collapsed="false" customFormat="false" customHeight="false" hidden="false" ht="13.3" outlineLevel="0" r="1849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collapsed="false" customFormat="false" customHeight="false" hidden="false" ht="13.3" outlineLevel="0" r="1850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collapsed="false" customFormat="false" customHeight="false" hidden="false" ht="13.3" outlineLevel="0" r="1851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collapsed="false" customFormat="false" customHeight="false" hidden="false" ht="13.3" outlineLevel="0" r="1852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collapsed="false" customFormat="false" customHeight="false" hidden="false" ht="13.3" outlineLevel="0" r="1853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collapsed="false" customFormat="false" customHeight="false" hidden="false" ht="13.3" outlineLevel="0" r="1854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collapsed="false" customFormat="false" customHeight="false" hidden="false" ht="13.3" outlineLevel="0" r="1855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collapsed="false" customFormat="false" customHeight="false" hidden="false" ht="13.3" outlineLevel="0" r="1856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collapsed="false" customFormat="false" customHeight="false" hidden="false" ht="13.3" outlineLevel="0" r="1857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collapsed="false" customFormat="false" customHeight="false" hidden="false" ht="13.3" outlineLevel="0" r="1858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collapsed="false" customFormat="false" customHeight="false" hidden="false" ht="13.3" outlineLevel="0" r="1859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collapsed="false" customFormat="false" customHeight="false" hidden="false" ht="13.3" outlineLevel="0" r="1860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collapsed="false" customFormat="false" customHeight="false" hidden="false" ht="13.3" outlineLevel="0" r="1861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collapsed="false" customFormat="false" customHeight="false" hidden="false" ht="13.3" outlineLevel="0" r="1862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collapsed="false" customFormat="false" customHeight="false" hidden="false" ht="13.3" outlineLevel="0" r="1863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collapsed="false" customFormat="false" customHeight="false" hidden="false" ht="13.3" outlineLevel="0" r="1864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collapsed="false" customFormat="false" customHeight="false" hidden="false" ht="13.3" outlineLevel="0" r="1865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collapsed="false" customFormat="false" customHeight="false" hidden="false" ht="13.3" outlineLevel="0" r="1866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collapsed="false" customFormat="false" customHeight="false" hidden="false" ht="13.3" outlineLevel="0" r="1867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collapsed="false" customFormat="false" customHeight="false" hidden="false" ht="13.3" outlineLevel="0" r="1868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collapsed="false" customFormat="false" customHeight="false" hidden="false" ht="13.3" outlineLevel="0" r="1869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collapsed="false" customFormat="false" customHeight="false" hidden="false" ht="13.3" outlineLevel="0" r="1870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collapsed="false" customFormat="false" customHeight="false" hidden="false" ht="13.3" outlineLevel="0" r="1871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collapsed="false" customFormat="false" customHeight="false" hidden="false" ht="13.3" outlineLevel="0" r="1872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collapsed="false" customFormat="false" customHeight="false" hidden="false" ht="13.3" outlineLevel="0" r="1873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collapsed="false" customFormat="false" customHeight="false" hidden="false" ht="13.3" outlineLevel="0" r="1874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collapsed="false" customFormat="false" customHeight="false" hidden="false" ht="13.3" outlineLevel="0" r="1875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collapsed="false" customFormat="false" customHeight="false" hidden="false" ht="13.3" outlineLevel="0" r="1876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collapsed="false" customFormat="false" customHeight="false" hidden="false" ht="13.3" outlineLevel="0" r="1877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collapsed="false" customFormat="false" customHeight="false" hidden="false" ht="13.3" outlineLevel="0" r="1878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collapsed="false" customFormat="false" customHeight="false" hidden="false" ht="13.3" outlineLevel="0" r="1879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collapsed="false" customFormat="false" customHeight="false" hidden="false" ht="13.3" outlineLevel="0" r="1880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collapsed="false" customFormat="false" customHeight="false" hidden="false" ht="13.3" outlineLevel="0" r="1881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collapsed="false" customFormat="false" customHeight="false" hidden="false" ht="13.3" outlineLevel="0" r="1882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collapsed="false" customFormat="false" customHeight="false" hidden="false" ht="13.3" outlineLevel="0" r="1883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collapsed="false" customFormat="false" customHeight="false" hidden="false" ht="13.3" outlineLevel="0" r="1884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collapsed="false" customFormat="false" customHeight="false" hidden="false" ht="13.3" outlineLevel="0" r="1885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collapsed="false" customFormat="false" customHeight="false" hidden="false" ht="13.3" outlineLevel="0" r="1886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collapsed="false" customFormat="false" customHeight="false" hidden="false" ht="13.3" outlineLevel="0" r="1887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collapsed="false" customFormat="false" customHeight="false" hidden="false" ht="13.3" outlineLevel="0" r="1888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collapsed="false" customFormat="false" customHeight="false" hidden="false" ht="13.3" outlineLevel="0" r="1889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collapsed="false" customFormat="false" customHeight="false" hidden="false" ht="13.3" outlineLevel="0" r="1890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collapsed="false" customFormat="false" customHeight="false" hidden="false" ht="13.3" outlineLevel="0" r="1891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collapsed="false" customFormat="false" customHeight="false" hidden="false" ht="13.3" outlineLevel="0" r="1892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collapsed="false" customFormat="false" customHeight="false" hidden="false" ht="13.3" outlineLevel="0" r="1893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collapsed="false" customFormat="false" customHeight="false" hidden="false" ht="13.3" outlineLevel="0" r="1894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collapsed="false" customFormat="false" customHeight="false" hidden="false" ht="13.3" outlineLevel="0" r="1895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collapsed="false" customFormat="false" customHeight="false" hidden="false" ht="13.3" outlineLevel="0" r="1896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collapsed="false" customFormat="false" customHeight="false" hidden="false" ht="13.3" outlineLevel="0" r="1897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collapsed="false" customFormat="false" customHeight="false" hidden="false" ht="13.3" outlineLevel="0" r="1898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collapsed="false" customFormat="false" customHeight="false" hidden="false" ht="13.3" outlineLevel="0" r="1899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collapsed="false" customFormat="false" customHeight="false" hidden="false" ht="13.3" outlineLevel="0" r="1900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collapsed="false" customFormat="false" customHeight="false" hidden="false" ht="13.3" outlineLevel="0" r="1901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collapsed="false" customFormat="false" customHeight="false" hidden="false" ht="13.3" outlineLevel="0" r="1902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collapsed="false" customFormat="false" customHeight="false" hidden="false" ht="13.3" outlineLevel="0" r="1903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collapsed="false" customFormat="false" customHeight="false" hidden="false" ht="13.3" outlineLevel="0" r="1904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collapsed="false" customFormat="false" customHeight="false" hidden="false" ht="13.3" outlineLevel="0" r="1905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collapsed="false" customFormat="false" customHeight="false" hidden="false" ht="13.3" outlineLevel="0" r="1906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collapsed="false" customFormat="false" customHeight="false" hidden="false" ht="13.3" outlineLevel="0" r="1907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collapsed="false" customFormat="false" customHeight="false" hidden="false" ht="13.3" outlineLevel="0" r="1908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collapsed="false" customFormat="false" customHeight="false" hidden="false" ht="13.3" outlineLevel="0" r="1909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collapsed="false" customFormat="false" customHeight="false" hidden="false" ht="13.3" outlineLevel="0" r="1910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collapsed="false" customFormat="false" customHeight="false" hidden="false" ht="13.3" outlineLevel="0" r="1911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collapsed="false" customFormat="false" customHeight="false" hidden="false" ht="13.3" outlineLevel="0" r="1912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collapsed="false" customFormat="false" customHeight="false" hidden="false" ht="13.3" outlineLevel="0" r="1913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collapsed="false" customFormat="false" customHeight="false" hidden="false" ht="13.3" outlineLevel="0" r="1914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collapsed="false" customFormat="false" customHeight="false" hidden="false" ht="13.3" outlineLevel="0" r="1915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collapsed="false" customFormat="false" customHeight="false" hidden="false" ht="13.3" outlineLevel="0" r="1916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collapsed="false" customFormat="false" customHeight="false" hidden="false" ht="13.3" outlineLevel="0" r="1917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collapsed="false" customFormat="false" customHeight="false" hidden="false" ht="13.3" outlineLevel="0" r="1918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collapsed="false" customFormat="false" customHeight="false" hidden="false" ht="13.3" outlineLevel="0" r="1919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collapsed="false" customFormat="false" customHeight="false" hidden="false" ht="13.3" outlineLevel="0" r="1920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collapsed="false" customFormat="false" customHeight="false" hidden="false" ht="13.3" outlineLevel="0" r="1921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collapsed="false" customFormat="false" customHeight="false" hidden="false" ht="13.3" outlineLevel="0" r="1922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collapsed="false" customFormat="false" customHeight="false" hidden="false" ht="13.3" outlineLevel="0" r="1923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collapsed="false" customFormat="false" customHeight="false" hidden="false" ht="13.3" outlineLevel="0" r="1924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collapsed="false" customFormat="false" customHeight="false" hidden="false" ht="13.3" outlineLevel="0" r="1925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collapsed="false" customFormat="false" customHeight="false" hidden="false" ht="13.3" outlineLevel="0" r="1926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collapsed="false" customFormat="false" customHeight="false" hidden="false" ht="13.3" outlineLevel="0" r="1927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collapsed="false" customFormat="false" customHeight="false" hidden="false" ht="13.3" outlineLevel="0" r="1928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collapsed="false" customFormat="false" customHeight="false" hidden="false" ht="13.3" outlineLevel="0" r="1929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collapsed="false" customFormat="false" customHeight="false" hidden="false" ht="13.3" outlineLevel="0" r="1930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collapsed="false" customFormat="false" customHeight="false" hidden="false" ht="13.3" outlineLevel="0" r="1931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collapsed="false" customFormat="false" customHeight="false" hidden="false" ht="13.3" outlineLevel="0" r="1932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collapsed="false" customFormat="false" customHeight="false" hidden="false" ht="13.3" outlineLevel="0" r="1933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collapsed="false" customFormat="false" customHeight="false" hidden="false" ht="13.3" outlineLevel="0" r="1934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collapsed="false" customFormat="false" customHeight="false" hidden="false" ht="13.3" outlineLevel="0" r="1935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collapsed="false" customFormat="false" customHeight="false" hidden="false" ht="13.3" outlineLevel="0" r="1936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collapsed="false" customFormat="false" customHeight="false" hidden="false" ht="13.3" outlineLevel="0" r="1937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collapsed="false" customFormat="false" customHeight="false" hidden="false" ht="13.3" outlineLevel="0" r="1938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collapsed="false" customFormat="false" customHeight="false" hidden="false" ht="13.3" outlineLevel="0" r="1939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collapsed="false" customFormat="false" customHeight="false" hidden="false" ht="13.3" outlineLevel="0" r="1940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collapsed="false" customFormat="false" customHeight="false" hidden="false" ht="13.3" outlineLevel="0" r="1941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collapsed="false" customFormat="false" customHeight="false" hidden="false" ht="13.3" outlineLevel="0" r="1942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collapsed="false" customFormat="false" customHeight="false" hidden="false" ht="13.3" outlineLevel="0" r="1943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collapsed="false" customFormat="false" customHeight="false" hidden="false" ht="13.3" outlineLevel="0" r="1944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collapsed="false" customFormat="false" customHeight="false" hidden="false" ht="13.3" outlineLevel="0" r="1945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collapsed="false" customFormat="false" customHeight="false" hidden="false" ht="13.3" outlineLevel="0" r="1946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collapsed="false" customFormat="false" customHeight="false" hidden="false" ht="13.3" outlineLevel="0" r="1947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collapsed="false" customFormat="false" customHeight="false" hidden="false" ht="13.3" outlineLevel="0" r="1948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collapsed="false" customFormat="false" customHeight="false" hidden="false" ht="13.3" outlineLevel="0" r="1949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collapsed="false" customFormat="false" customHeight="false" hidden="false" ht="13.3" outlineLevel="0" r="1950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collapsed="false" customFormat="false" customHeight="false" hidden="false" ht="13.3" outlineLevel="0" r="1951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collapsed="false" customFormat="false" customHeight="false" hidden="false" ht="13.3" outlineLevel="0" r="1952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collapsed="false" customFormat="false" customHeight="false" hidden="false" ht="13.3" outlineLevel="0" r="1953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collapsed="false" customFormat="false" customHeight="false" hidden="false" ht="13.3" outlineLevel="0" r="1954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collapsed="false" customFormat="false" customHeight="false" hidden="false" ht="13.3" outlineLevel="0" r="1955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collapsed="false" customFormat="false" customHeight="false" hidden="false" ht="13.3" outlineLevel="0" r="1956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collapsed="false" customFormat="false" customHeight="false" hidden="false" ht="13.3" outlineLevel="0" r="1957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collapsed="false" customFormat="false" customHeight="false" hidden="false" ht="13.3" outlineLevel="0" r="1958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collapsed="false" customFormat="false" customHeight="false" hidden="false" ht="13.3" outlineLevel="0" r="1959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collapsed="false" customFormat="false" customHeight="false" hidden="false" ht="13.3" outlineLevel="0" r="1960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collapsed="false" customFormat="false" customHeight="false" hidden="false" ht="13.3" outlineLevel="0" r="1961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collapsed="false" customFormat="false" customHeight="false" hidden="false" ht="13.3" outlineLevel="0" r="1962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collapsed="false" customFormat="false" customHeight="false" hidden="false" ht="13.3" outlineLevel="0" r="1963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collapsed="false" customFormat="false" customHeight="false" hidden="false" ht="13.3" outlineLevel="0" r="1964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collapsed="false" customFormat="false" customHeight="false" hidden="false" ht="13.3" outlineLevel="0" r="1965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collapsed="false" customFormat="false" customHeight="false" hidden="false" ht="13.3" outlineLevel="0" r="1966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collapsed="false" customFormat="false" customHeight="false" hidden="false" ht="13.3" outlineLevel="0" r="1967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collapsed="false" customFormat="false" customHeight="false" hidden="false" ht="13.3" outlineLevel="0" r="1968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collapsed="false" customFormat="false" customHeight="false" hidden="false" ht="13.3" outlineLevel="0" r="1969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collapsed="false" customFormat="false" customHeight="false" hidden="false" ht="13.3" outlineLevel="0" r="1970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collapsed="false" customFormat="false" customHeight="false" hidden="false" ht="13.3" outlineLevel="0" r="1971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collapsed="false" customFormat="false" customHeight="false" hidden="false" ht="13.3" outlineLevel="0" r="1972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collapsed="false" customFormat="false" customHeight="false" hidden="false" ht="13.3" outlineLevel="0" r="1973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collapsed="false" customFormat="false" customHeight="false" hidden="false" ht="13.3" outlineLevel="0" r="1974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collapsed="false" customFormat="false" customHeight="false" hidden="false" ht="13.3" outlineLevel="0" r="1975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collapsed="false" customFormat="false" customHeight="false" hidden="false" ht="13.3" outlineLevel="0" r="1976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collapsed="false" customFormat="false" customHeight="false" hidden="false" ht="13.3" outlineLevel="0" r="1977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collapsed="false" customFormat="false" customHeight="false" hidden="false" ht="13.3" outlineLevel="0" r="1978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collapsed="false" customFormat="false" customHeight="false" hidden="false" ht="13.3" outlineLevel="0" r="1979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collapsed="false" customFormat="false" customHeight="false" hidden="false" ht="13.3" outlineLevel="0" r="1980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collapsed="false" customFormat="false" customHeight="false" hidden="false" ht="13.3" outlineLevel="0" r="1981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collapsed="false" customFormat="false" customHeight="false" hidden="false" ht="13.3" outlineLevel="0" r="1982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collapsed="false" customFormat="false" customHeight="false" hidden="false" ht="13.3" outlineLevel="0" r="1983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collapsed="false" customFormat="false" customHeight="false" hidden="false" ht="13.3" outlineLevel="0" r="1984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collapsed="false" customFormat="false" customHeight="false" hidden="false" ht="13.3" outlineLevel="0" r="1985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collapsed="false" customFormat="false" customHeight="false" hidden="false" ht="13.3" outlineLevel="0" r="1986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collapsed="false" customFormat="false" customHeight="false" hidden="false" ht="13.3" outlineLevel="0" r="1987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collapsed="false" customFormat="false" customHeight="false" hidden="false" ht="13.3" outlineLevel="0" r="1988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collapsed="false" customFormat="false" customHeight="false" hidden="false" ht="13.3" outlineLevel="0" r="1989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collapsed="false" customFormat="false" customHeight="false" hidden="false" ht="13.3" outlineLevel="0" r="1990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collapsed="false" customFormat="false" customHeight="false" hidden="false" ht="13.3" outlineLevel="0" r="1991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collapsed="false" customFormat="false" customHeight="false" hidden="false" ht="13.3" outlineLevel="0" r="1992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collapsed="false" customFormat="false" customHeight="false" hidden="false" ht="13.3" outlineLevel="0" r="1993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collapsed="false" customFormat="false" customHeight="false" hidden="false" ht="13.3" outlineLevel="0" r="1994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collapsed="false" customFormat="false" customHeight="false" hidden="false" ht="13.3" outlineLevel="0" r="1995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collapsed="false" customFormat="false" customHeight="false" hidden="false" ht="13.3" outlineLevel="0" r="1996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collapsed="false" customFormat="false" customHeight="false" hidden="false" ht="13.3" outlineLevel="0" r="1997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collapsed="false" customFormat="false" customHeight="false" hidden="false" ht="13.3" outlineLevel="0" r="1998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collapsed="false" customFormat="false" customHeight="false" hidden="false" ht="13.3" outlineLevel="0" r="1999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collapsed="false" customFormat="false" customHeight="false" hidden="false" ht="13.3" outlineLevel="0" r="2000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collapsed="false" customFormat="false" customHeight="false" hidden="false" ht="13.3" outlineLevel="0" r="2001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collapsed="false" customFormat="false" customHeight="false" hidden="false" ht="13.3" outlineLevel="0" r="2002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collapsed="false" customFormat="false" customHeight="false" hidden="false" ht="13.3" outlineLevel="0" r="2003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collapsed="false" customFormat="false" customHeight="false" hidden="false" ht="13.3" outlineLevel="0" r="2004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collapsed="false" customFormat="false" customHeight="false" hidden="false" ht="13.3" outlineLevel="0" r="2005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collapsed="false" customFormat="false" customHeight="false" hidden="false" ht="13.3" outlineLevel="0" r="2006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collapsed="false" customFormat="false" customHeight="false" hidden="false" ht="13.3" outlineLevel="0" r="2007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collapsed="false" customFormat="false" customHeight="false" hidden="false" ht="13.3" outlineLevel="0" r="2008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collapsed="false" customFormat="false" customHeight="false" hidden="false" ht="13.3" outlineLevel="0" r="2009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collapsed="false" customFormat="false" customHeight="false" hidden="false" ht="13.3" outlineLevel="0" r="2010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collapsed="false" customFormat="false" customHeight="false" hidden="false" ht="13.3" outlineLevel="0" r="2011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collapsed="false" customFormat="false" customHeight="false" hidden="false" ht="13.3" outlineLevel="0" r="2012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collapsed="false" customFormat="false" customHeight="false" hidden="false" ht="13.3" outlineLevel="0" r="2013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collapsed="false" customFormat="false" customHeight="false" hidden="false" ht="13.3" outlineLevel="0" r="2014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collapsed="false" customFormat="false" customHeight="false" hidden="false" ht="13.3" outlineLevel="0" r="2015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collapsed="false" customFormat="false" customHeight="false" hidden="false" ht="13.3" outlineLevel="0" r="2016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collapsed="false" customFormat="false" customHeight="false" hidden="false" ht="13.3" outlineLevel="0" r="2017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collapsed="false" customFormat="false" customHeight="false" hidden="false" ht="13.3" outlineLevel="0" r="2018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collapsed="false" customFormat="false" customHeight="false" hidden="false" ht="13.3" outlineLevel="0" r="2019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collapsed="false" customFormat="false" customHeight="false" hidden="false" ht="13.3" outlineLevel="0" r="2020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collapsed="false" customFormat="false" customHeight="false" hidden="false" ht="13.3" outlineLevel="0" r="2021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collapsed="false" customFormat="false" customHeight="false" hidden="false" ht="13.3" outlineLevel="0" r="2022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collapsed="false" customFormat="false" customHeight="false" hidden="false" ht="13.3" outlineLevel="0" r="2023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collapsed="false" customFormat="false" customHeight="false" hidden="false" ht="13.3" outlineLevel="0" r="2024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collapsed="false" customFormat="false" customHeight="false" hidden="false" ht="13.3" outlineLevel="0" r="2025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collapsed="false" customFormat="false" customHeight="false" hidden="false" ht="13.3" outlineLevel="0" r="2026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collapsed="false" customFormat="false" customHeight="false" hidden="false" ht="13.3" outlineLevel="0" r="2027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collapsed="false" customFormat="false" customHeight="false" hidden="false" ht="13.3" outlineLevel="0" r="2028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collapsed="false" customFormat="false" customHeight="false" hidden="false" ht="13.3" outlineLevel="0" r="2029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collapsed="false" customFormat="false" customHeight="false" hidden="false" ht="13.3" outlineLevel="0" r="2030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collapsed="false" customFormat="false" customHeight="false" hidden="false" ht="13.3" outlineLevel="0" r="2031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collapsed="false" customFormat="false" customHeight="false" hidden="false" ht="13.3" outlineLevel="0" r="2032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collapsed="false" customFormat="false" customHeight="false" hidden="false" ht="13.3" outlineLevel="0" r="2033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collapsed="false" customFormat="false" customHeight="false" hidden="false" ht="13.3" outlineLevel="0" r="2034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collapsed="false" customFormat="false" customHeight="false" hidden="false" ht="13.3" outlineLevel="0" r="2035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collapsed="false" customFormat="false" customHeight="false" hidden="false" ht="13.3" outlineLevel="0" r="2036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collapsed="false" customFormat="false" customHeight="false" hidden="false" ht="13.3" outlineLevel="0" r="2037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collapsed="false" customFormat="false" customHeight="false" hidden="false" ht="13.3" outlineLevel="0" r="2038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collapsed="false" customFormat="false" customHeight="false" hidden="false" ht="13.3" outlineLevel="0" r="2039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collapsed="false" customFormat="false" customHeight="false" hidden="false" ht="13.3" outlineLevel="0" r="2040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collapsed="false" customFormat="false" customHeight="false" hidden="false" ht="13.3" outlineLevel="0" r="2041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collapsed="false" customFormat="false" customHeight="false" hidden="false" ht="13.3" outlineLevel="0" r="2042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collapsed="false" customFormat="false" customHeight="false" hidden="false" ht="13.3" outlineLevel="0" r="2043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collapsed="false" customFormat="false" customHeight="false" hidden="false" ht="13.3" outlineLevel="0" r="2044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collapsed="false" customFormat="false" customHeight="false" hidden="false" ht="13.3" outlineLevel="0" r="2045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collapsed="false" customFormat="false" customHeight="false" hidden="false" ht="13.3" outlineLevel="0" r="2046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collapsed="false" customFormat="false" customHeight="false" hidden="false" ht="13.3" outlineLevel="0" r="2047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collapsed="false" customFormat="false" customHeight="false" hidden="false" ht="13.3" outlineLevel="0" r="2048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collapsed="false" customFormat="false" customHeight="false" hidden="false" ht="13.3" outlineLevel="0" r="2049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collapsed="false" customFormat="false" customHeight="false" hidden="false" ht="13.3" outlineLevel="0" r="2050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collapsed="false" customFormat="false" customHeight="false" hidden="false" ht="13.3" outlineLevel="0" r="2051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collapsed="false" customFormat="false" customHeight="false" hidden="false" ht="13.3" outlineLevel="0" r="2052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collapsed="false" customFormat="false" customHeight="false" hidden="false" ht="13.3" outlineLevel="0" r="2053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collapsed="false" customFormat="false" customHeight="false" hidden="false" ht="13.3" outlineLevel="0" r="2054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collapsed="false" customFormat="false" customHeight="false" hidden="false" ht="13.3" outlineLevel="0" r="2055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collapsed="false" customFormat="false" customHeight="false" hidden="false" ht="13.3" outlineLevel="0" r="2056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collapsed="false" customFormat="false" customHeight="false" hidden="false" ht="13.3" outlineLevel="0" r="2057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collapsed="false" customFormat="false" customHeight="false" hidden="false" ht="13.3" outlineLevel="0" r="2058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collapsed="false" customFormat="false" customHeight="false" hidden="false" ht="13.3" outlineLevel="0" r="2059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collapsed="false" customFormat="false" customHeight="false" hidden="false" ht="13.3" outlineLevel="0" r="2060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collapsed="false" customFormat="false" customHeight="false" hidden="false" ht="13.3" outlineLevel="0" r="2061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collapsed="false" customFormat="false" customHeight="false" hidden="false" ht="13.3" outlineLevel="0" r="2062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collapsed="false" customFormat="false" customHeight="false" hidden="false" ht="13.3" outlineLevel="0" r="2063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collapsed="false" customFormat="false" customHeight="false" hidden="false" ht="13.3" outlineLevel="0" r="2064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collapsed="false" customFormat="false" customHeight="false" hidden="false" ht="13.3" outlineLevel="0" r="2065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collapsed="false" customFormat="false" customHeight="false" hidden="false" ht="13.3" outlineLevel="0" r="2066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collapsed="false" customFormat="false" customHeight="false" hidden="false" ht="13.3" outlineLevel="0" r="2067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collapsed="false" customFormat="false" customHeight="false" hidden="false" ht="13.3" outlineLevel="0" r="2068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collapsed="false" customFormat="false" customHeight="false" hidden="false" ht="13.3" outlineLevel="0" r="2069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collapsed="false" customFormat="false" customHeight="false" hidden="false" ht="13.3" outlineLevel="0" r="2070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collapsed="false" customFormat="false" customHeight="false" hidden="false" ht="13.3" outlineLevel="0" r="2071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collapsed="false" customFormat="false" customHeight="false" hidden="false" ht="13.3" outlineLevel="0" r="2072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collapsed="false" customFormat="false" customHeight="false" hidden="false" ht="13.3" outlineLevel="0" r="2073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collapsed="false" customFormat="false" customHeight="false" hidden="false" ht="13.3" outlineLevel="0" r="2074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collapsed="false" customFormat="false" customHeight="false" hidden="false" ht="13.3" outlineLevel="0" r="2075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collapsed="false" customFormat="false" customHeight="false" hidden="false" ht="13.3" outlineLevel="0" r="2076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collapsed="false" customFormat="false" customHeight="false" hidden="false" ht="13.3" outlineLevel="0" r="2077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collapsed="false" customFormat="false" customHeight="false" hidden="false" ht="13.3" outlineLevel="0" r="2078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collapsed="false" customFormat="false" customHeight="false" hidden="false" ht="13.3" outlineLevel="0" r="2079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collapsed="false" customFormat="false" customHeight="false" hidden="false" ht="13.3" outlineLevel="0" r="2080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collapsed="false" customFormat="false" customHeight="false" hidden="false" ht="13.3" outlineLevel="0" r="2081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collapsed="false" customFormat="false" customHeight="false" hidden="false" ht="13.3" outlineLevel="0" r="2082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collapsed="false" customFormat="false" customHeight="false" hidden="false" ht="13.3" outlineLevel="0" r="2083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collapsed="false" customFormat="false" customHeight="false" hidden="false" ht="13.3" outlineLevel="0" r="2084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collapsed="false" customFormat="false" customHeight="false" hidden="false" ht="13.3" outlineLevel="0" r="2085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collapsed="false" customFormat="false" customHeight="false" hidden="false" ht="13.3" outlineLevel="0" r="2086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collapsed="false" customFormat="false" customHeight="false" hidden="false" ht="13.3" outlineLevel="0" r="2087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collapsed="false" customFormat="false" customHeight="false" hidden="false" ht="13.3" outlineLevel="0" r="2088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collapsed="false" customFormat="false" customHeight="false" hidden="false" ht="13.3" outlineLevel="0" r="2089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collapsed="false" customFormat="false" customHeight="false" hidden="false" ht="13.3" outlineLevel="0" r="2090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collapsed="false" customFormat="false" customHeight="false" hidden="false" ht="13.3" outlineLevel="0" r="2091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collapsed="false" customFormat="false" customHeight="false" hidden="false" ht="13.3" outlineLevel="0" r="2092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collapsed="false" customFormat="false" customHeight="false" hidden="false" ht="13.3" outlineLevel="0" r="2093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collapsed="false" customFormat="false" customHeight="false" hidden="false" ht="13.3" outlineLevel="0" r="2094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collapsed="false" customFormat="false" customHeight="false" hidden="false" ht="13.3" outlineLevel="0" r="2095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collapsed="false" customFormat="false" customHeight="false" hidden="false" ht="13.3" outlineLevel="0" r="2096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collapsed="false" customFormat="false" customHeight="false" hidden="false" ht="13.3" outlineLevel="0" r="2097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collapsed="false" customFormat="false" customHeight="false" hidden="false" ht="13.3" outlineLevel="0" r="2098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collapsed="false" customFormat="false" customHeight="false" hidden="false" ht="13.3" outlineLevel="0" r="2099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collapsed="false" customFormat="false" customHeight="false" hidden="false" ht="13.3" outlineLevel="0" r="2100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collapsed="false" customFormat="false" customHeight="false" hidden="false" ht="13.3" outlineLevel="0" r="2101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collapsed="false" customFormat="false" customHeight="false" hidden="false" ht="13.3" outlineLevel="0" r="2102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collapsed="false" customFormat="false" customHeight="false" hidden="false" ht="13.3" outlineLevel="0" r="2103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collapsed="false" customFormat="false" customHeight="false" hidden="false" ht="13.3" outlineLevel="0" r="2104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collapsed="false" customFormat="false" customHeight="false" hidden="false" ht="13.3" outlineLevel="0" r="2105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collapsed="false" customFormat="false" customHeight="false" hidden="false" ht="13.3" outlineLevel="0" r="2106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collapsed="false" customFormat="false" customHeight="false" hidden="false" ht="13.3" outlineLevel="0" r="2107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collapsed="false" customFormat="false" customHeight="false" hidden="false" ht="13.3" outlineLevel="0" r="2108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collapsed="false" customFormat="false" customHeight="false" hidden="false" ht="13.3" outlineLevel="0" r="2109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collapsed="false" customFormat="false" customHeight="false" hidden="false" ht="13.3" outlineLevel="0" r="2110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collapsed="false" customFormat="false" customHeight="false" hidden="false" ht="13.3" outlineLevel="0" r="2111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collapsed="false" customFormat="false" customHeight="false" hidden="false" ht="13.3" outlineLevel="0" r="2112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collapsed="false" customFormat="false" customHeight="false" hidden="false" ht="13.3" outlineLevel="0" r="2113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collapsed="false" customFormat="false" customHeight="false" hidden="false" ht="13.3" outlineLevel="0" r="2114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collapsed="false" customFormat="false" customHeight="false" hidden="false" ht="13.3" outlineLevel="0" r="2115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collapsed="false" customFormat="false" customHeight="false" hidden="false" ht="13.3" outlineLevel="0" r="2116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collapsed="false" customFormat="false" customHeight="false" hidden="false" ht="13.3" outlineLevel="0" r="2117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collapsed="false" customFormat="false" customHeight="false" hidden="false" ht="13.3" outlineLevel="0" r="2118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collapsed="false" customFormat="false" customHeight="false" hidden="false" ht="13.3" outlineLevel="0" r="2119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collapsed="false" customFormat="false" customHeight="false" hidden="false" ht="13.3" outlineLevel="0" r="2120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collapsed="false" customFormat="false" customHeight="false" hidden="false" ht="13.3" outlineLevel="0" r="2121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collapsed="false" customFormat="false" customHeight="false" hidden="false" ht="13.3" outlineLevel="0" r="2122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collapsed="false" customFormat="false" customHeight="false" hidden="false" ht="13.3" outlineLevel="0" r="2123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collapsed="false" customFormat="false" customHeight="false" hidden="false" ht="13.3" outlineLevel="0" r="2124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collapsed="false" customFormat="false" customHeight="false" hidden="false" ht="13.3" outlineLevel="0" r="2125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collapsed="false" customFormat="false" customHeight="false" hidden="false" ht="13.3" outlineLevel="0" r="2126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collapsed="false" customFormat="false" customHeight="false" hidden="false" ht="13.3" outlineLevel="0" r="2127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collapsed="false" customFormat="false" customHeight="false" hidden="false" ht="13.3" outlineLevel="0" r="2128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collapsed="false" customFormat="false" customHeight="false" hidden="false" ht="13.3" outlineLevel="0" r="2129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collapsed="false" customFormat="false" customHeight="false" hidden="false" ht="13.3" outlineLevel="0" r="2130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collapsed="false" customFormat="false" customHeight="false" hidden="false" ht="13.3" outlineLevel="0" r="2131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collapsed="false" customFormat="false" customHeight="false" hidden="false" ht="13.3" outlineLevel="0" r="2132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collapsed="false" customFormat="false" customHeight="false" hidden="false" ht="13.3" outlineLevel="0" r="2133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collapsed="false" customFormat="false" customHeight="false" hidden="false" ht="13.3" outlineLevel="0" r="2134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collapsed="false" customFormat="false" customHeight="false" hidden="false" ht="13.3" outlineLevel="0" r="2135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collapsed="false" customFormat="false" customHeight="false" hidden="false" ht="13.3" outlineLevel="0" r="2136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collapsed="false" customFormat="false" customHeight="false" hidden="false" ht="13.3" outlineLevel="0" r="2137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collapsed="false" customFormat="false" customHeight="false" hidden="false" ht="13.3" outlineLevel="0" r="2138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collapsed="false" customFormat="false" customHeight="false" hidden="false" ht="13.3" outlineLevel="0" r="2139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collapsed="false" customFormat="false" customHeight="false" hidden="false" ht="13.3" outlineLevel="0" r="2140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collapsed="false" customFormat="false" customHeight="false" hidden="false" ht="13.3" outlineLevel="0" r="2141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collapsed="false" customFormat="false" customHeight="false" hidden="false" ht="13.3" outlineLevel="0" r="2142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collapsed="false" customFormat="false" customHeight="false" hidden="false" ht="13.3" outlineLevel="0" r="2143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collapsed="false" customFormat="false" customHeight="false" hidden="false" ht="13.3" outlineLevel="0" r="2144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collapsed="false" customFormat="false" customHeight="false" hidden="false" ht="13.3" outlineLevel="0" r="2145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collapsed="false" customFormat="false" customHeight="false" hidden="false" ht="13.3" outlineLevel="0" r="2146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collapsed="false" customFormat="false" customHeight="false" hidden="false" ht="13.3" outlineLevel="0" r="2147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collapsed="false" customFormat="false" customHeight="false" hidden="false" ht="13.3" outlineLevel="0" r="2148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collapsed="false" customFormat="false" customHeight="false" hidden="false" ht="13.3" outlineLevel="0" r="2149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collapsed="false" customFormat="false" customHeight="false" hidden="false" ht="13.3" outlineLevel="0" r="2150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collapsed="false" customFormat="false" customHeight="false" hidden="false" ht="13.3" outlineLevel="0" r="2151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collapsed="false" customFormat="false" customHeight="false" hidden="false" ht="13.3" outlineLevel="0" r="2152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collapsed="false" customFormat="false" customHeight="false" hidden="false" ht="13.3" outlineLevel="0" r="2153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collapsed="false" customFormat="false" customHeight="false" hidden="false" ht="13.3" outlineLevel="0" r="2154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collapsed="false" customFormat="false" customHeight="false" hidden="false" ht="13.3" outlineLevel="0" r="2155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collapsed="false" customFormat="false" customHeight="false" hidden="false" ht="13.3" outlineLevel="0" r="2156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collapsed="false" customFormat="false" customHeight="false" hidden="false" ht="13.3" outlineLevel="0" r="2157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collapsed="false" customFormat="false" customHeight="false" hidden="false" ht="13.3" outlineLevel="0" r="2158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collapsed="false" customFormat="false" customHeight="false" hidden="false" ht="13.3" outlineLevel="0" r="2159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collapsed="false" customFormat="false" customHeight="false" hidden="false" ht="13.3" outlineLevel="0" r="2160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collapsed="false" customFormat="false" customHeight="false" hidden="false" ht="13.3" outlineLevel="0" r="2161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collapsed="false" customFormat="false" customHeight="false" hidden="false" ht="13.3" outlineLevel="0" r="2162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collapsed="false" customFormat="false" customHeight="false" hidden="false" ht="13.3" outlineLevel="0" r="2163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collapsed="false" customFormat="false" customHeight="false" hidden="false" ht="13.3" outlineLevel="0" r="2164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collapsed="false" customFormat="false" customHeight="false" hidden="false" ht="13.3" outlineLevel="0" r="2165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collapsed="false" customFormat="false" customHeight="false" hidden="false" ht="13.3" outlineLevel="0" r="2166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collapsed="false" customFormat="false" customHeight="false" hidden="false" ht="13.3" outlineLevel="0" r="2167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collapsed="false" customFormat="false" customHeight="false" hidden="false" ht="13.3" outlineLevel="0" r="2168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collapsed="false" customFormat="false" customHeight="false" hidden="false" ht="13.3" outlineLevel="0" r="2169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collapsed="false" customFormat="false" customHeight="false" hidden="false" ht="13.3" outlineLevel="0" r="2170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collapsed="false" customFormat="false" customHeight="false" hidden="false" ht="13.3" outlineLevel="0" r="2171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collapsed="false" customFormat="false" customHeight="false" hidden="false" ht="13.3" outlineLevel="0" r="2172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collapsed="false" customFormat="false" customHeight="false" hidden="false" ht="13.3" outlineLevel="0" r="2173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collapsed="false" customFormat="false" customHeight="false" hidden="false" ht="13.3" outlineLevel="0" r="2174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collapsed="false" customFormat="false" customHeight="false" hidden="false" ht="13.3" outlineLevel="0" r="2175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collapsed="false" customFormat="false" customHeight="false" hidden="false" ht="13.3" outlineLevel="0" r="2176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collapsed="false" customFormat="false" customHeight="false" hidden="false" ht="13.3" outlineLevel="0" r="2177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collapsed="false" customFormat="false" customHeight="false" hidden="false" ht="13.3" outlineLevel="0" r="2178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collapsed="false" customFormat="false" customHeight="false" hidden="false" ht="13.3" outlineLevel="0" r="2179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collapsed="false" customFormat="false" customHeight="false" hidden="false" ht="13.3" outlineLevel="0" r="2180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collapsed="false" customFormat="false" customHeight="false" hidden="false" ht="13.3" outlineLevel="0" r="2181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collapsed="false" customFormat="false" customHeight="false" hidden="false" ht="13.3" outlineLevel="0" r="2182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collapsed="false" customFormat="false" customHeight="false" hidden="false" ht="13.3" outlineLevel="0" r="2183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collapsed="false" customFormat="false" customHeight="false" hidden="false" ht="13.3" outlineLevel="0" r="2184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collapsed="false" customFormat="false" customHeight="false" hidden="false" ht="13.3" outlineLevel="0" r="2185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collapsed="false" customFormat="false" customHeight="false" hidden="false" ht="13.3" outlineLevel="0" r="2186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collapsed="false" customFormat="false" customHeight="false" hidden="false" ht="13.3" outlineLevel="0" r="2187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collapsed="false" customFormat="false" customHeight="false" hidden="false" ht="13.3" outlineLevel="0" r="2188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collapsed="false" customFormat="false" customHeight="false" hidden="false" ht="13.3" outlineLevel="0" r="2189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collapsed="false" customFormat="false" customHeight="false" hidden="false" ht="13.3" outlineLevel="0" r="2190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collapsed="false" customFormat="false" customHeight="false" hidden="false" ht="13.3" outlineLevel="0" r="2191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collapsed="false" customFormat="false" customHeight="false" hidden="false" ht="13.3" outlineLevel="0" r="2192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collapsed="false" customFormat="false" customHeight="false" hidden="false" ht="13.3" outlineLevel="0" r="2193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collapsed="false" customFormat="false" customHeight="false" hidden="false" ht="13.3" outlineLevel="0" r="2194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collapsed="false" customFormat="false" customHeight="false" hidden="false" ht="13.3" outlineLevel="0" r="2195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collapsed="false" customFormat="false" customHeight="false" hidden="false" ht="13.3" outlineLevel="0" r="2196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collapsed="false" customFormat="false" customHeight="false" hidden="false" ht="13.3" outlineLevel="0" r="2197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collapsed="false" customFormat="false" customHeight="false" hidden="false" ht="13.3" outlineLevel="0" r="2198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collapsed="false" customFormat="false" customHeight="false" hidden="false" ht="13.3" outlineLevel="0" r="2199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collapsed="false" customFormat="false" customHeight="false" hidden="false" ht="13.3" outlineLevel="0" r="2200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collapsed="false" customFormat="false" customHeight="false" hidden="false" ht="13.3" outlineLevel="0" r="2201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collapsed="false" customFormat="false" customHeight="false" hidden="false" ht="13.3" outlineLevel="0" r="2202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collapsed="false" customFormat="false" customHeight="false" hidden="false" ht="13.3" outlineLevel="0" r="2203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collapsed="false" customFormat="false" customHeight="false" hidden="false" ht="13.3" outlineLevel="0" r="2204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collapsed="false" customFormat="false" customHeight="false" hidden="false" ht="13.3" outlineLevel="0" r="2205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collapsed="false" customFormat="false" customHeight="false" hidden="false" ht="13.3" outlineLevel="0" r="2206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collapsed="false" customFormat="false" customHeight="false" hidden="false" ht="13.3" outlineLevel="0" r="2207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collapsed="false" customFormat="false" customHeight="false" hidden="false" ht="13.3" outlineLevel="0" r="2208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collapsed="false" customFormat="false" customHeight="false" hidden="false" ht="13.3" outlineLevel="0" r="2209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collapsed="false" customFormat="false" customHeight="false" hidden="false" ht="13.3" outlineLevel="0" r="2210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collapsed="false" customFormat="false" customHeight="false" hidden="false" ht="13.3" outlineLevel="0" r="2211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collapsed="false" customFormat="false" customHeight="false" hidden="false" ht="13.3" outlineLevel="0" r="2212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collapsed="false" customFormat="false" customHeight="false" hidden="false" ht="13.3" outlineLevel="0" r="2213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collapsed="false" customFormat="false" customHeight="false" hidden="false" ht="13.3" outlineLevel="0" r="2214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collapsed="false" customFormat="false" customHeight="false" hidden="false" ht="13.3" outlineLevel="0" r="2215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collapsed="false" customFormat="false" customHeight="false" hidden="false" ht="13.3" outlineLevel="0" r="2216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collapsed="false" customFormat="false" customHeight="false" hidden="false" ht="13.3" outlineLevel="0" r="2217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collapsed="false" customFormat="false" customHeight="false" hidden="false" ht="13.3" outlineLevel="0" r="2218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collapsed="false" customFormat="false" customHeight="false" hidden="false" ht="13.3" outlineLevel="0" r="2219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collapsed="false" customFormat="false" customHeight="false" hidden="false" ht="13.3" outlineLevel="0" r="2220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collapsed="false" customFormat="false" customHeight="false" hidden="false" ht="13.3" outlineLevel="0" r="2221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collapsed="false" customFormat="false" customHeight="false" hidden="false" ht="13.3" outlineLevel="0" r="2222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collapsed="false" customFormat="false" customHeight="false" hidden="false" ht="13.3" outlineLevel="0" r="2223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collapsed="false" customFormat="false" customHeight="false" hidden="false" ht="13.3" outlineLevel="0" r="2224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collapsed="false" customFormat="false" customHeight="false" hidden="false" ht="13.3" outlineLevel="0" r="2225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collapsed="false" customFormat="false" customHeight="false" hidden="false" ht="13.3" outlineLevel="0" r="2226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collapsed="false" customFormat="false" customHeight="false" hidden="false" ht="13.3" outlineLevel="0" r="2227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collapsed="false" customFormat="false" customHeight="false" hidden="false" ht="13.3" outlineLevel="0" r="2228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collapsed="false" customFormat="false" customHeight="false" hidden="false" ht="13.3" outlineLevel="0" r="2229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collapsed="false" customFormat="false" customHeight="false" hidden="false" ht="13.3" outlineLevel="0" r="2230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collapsed="false" customFormat="false" customHeight="false" hidden="false" ht="13.3" outlineLevel="0" r="2231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collapsed="false" customFormat="false" customHeight="false" hidden="false" ht="13.3" outlineLevel="0" r="2232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collapsed="false" customFormat="false" customHeight="false" hidden="false" ht="13.3" outlineLevel="0" r="2233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collapsed="false" customFormat="false" customHeight="false" hidden="false" ht="13.3" outlineLevel="0" r="2234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collapsed="false" customFormat="false" customHeight="false" hidden="false" ht="13.3" outlineLevel="0" r="2235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collapsed="false" customFormat="false" customHeight="false" hidden="false" ht="13.3" outlineLevel="0" r="2236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collapsed="false" customFormat="false" customHeight="false" hidden="false" ht="13.3" outlineLevel="0" r="2237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collapsed="false" customFormat="false" customHeight="false" hidden="false" ht="13.3" outlineLevel="0" r="2238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collapsed="false" customFormat="false" customHeight="false" hidden="false" ht="13.3" outlineLevel="0" r="2239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collapsed="false" customFormat="false" customHeight="false" hidden="false" ht="13.3" outlineLevel="0" r="2240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collapsed="false" customFormat="false" customHeight="false" hidden="false" ht="13.3" outlineLevel="0" r="2241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collapsed="false" customFormat="false" customHeight="false" hidden="false" ht="13.3" outlineLevel="0" r="2242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collapsed="false" customFormat="false" customHeight="false" hidden="false" ht="13.3" outlineLevel="0" r="2243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collapsed="false" customFormat="false" customHeight="false" hidden="false" ht="13.3" outlineLevel="0" r="2244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collapsed="false" customFormat="false" customHeight="false" hidden="false" ht="13.3" outlineLevel="0" r="2245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collapsed="false" customFormat="false" customHeight="false" hidden="false" ht="13.3" outlineLevel="0" r="2246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collapsed="false" customFormat="false" customHeight="false" hidden="false" ht="13.3" outlineLevel="0" r="2247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collapsed="false" customFormat="false" customHeight="false" hidden="false" ht="13.3" outlineLevel="0" r="2248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collapsed="false" customFormat="false" customHeight="false" hidden="false" ht="13.3" outlineLevel="0" r="2249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collapsed="false" customFormat="false" customHeight="false" hidden="false" ht="13.3" outlineLevel="0" r="2250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collapsed="false" customFormat="false" customHeight="false" hidden="false" ht="13.3" outlineLevel="0" r="2251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collapsed="false" customFormat="false" customHeight="false" hidden="false" ht="13.3" outlineLevel="0" r="2252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collapsed="false" customFormat="false" customHeight="false" hidden="false" ht="13.3" outlineLevel="0" r="2253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collapsed="false" customFormat="false" customHeight="false" hidden="false" ht="13.3" outlineLevel="0" r="2254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collapsed="false" customFormat="false" customHeight="false" hidden="false" ht="13.3" outlineLevel="0" r="2255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collapsed="false" customFormat="false" customHeight="false" hidden="false" ht="13.3" outlineLevel="0" r="2256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collapsed="false" customFormat="false" customHeight="false" hidden="false" ht="13.3" outlineLevel="0" r="2257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collapsed="false" customFormat="false" customHeight="false" hidden="false" ht="13.3" outlineLevel="0" r="2258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collapsed="false" customFormat="false" customHeight="false" hidden="false" ht="13.3" outlineLevel="0" r="2259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collapsed="false" customFormat="false" customHeight="false" hidden="false" ht="13.3" outlineLevel="0" r="2260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collapsed="false" customFormat="false" customHeight="false" hidden="false" ht="13.3" outlineLevel="0" r="2261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collapsed="false" customFormat="false" customHeight="false" hidden="false" ht="13.3" outlineLevel="0" r="2262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collapsed="false" customFormat="false" customHeight="false" hidden="false" ht="13.3" outlineLevel="0" r="2263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collapsed="false" customFormat="false" customHeight="false" hidden="false" ht="13.3" outlineLevel="0" r="2264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collapsed="false" customFormat="false" customHeight="false" hidden="false" ht="13.3" outlineLevel="0" r="2265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collapsed="false" customFormat="false" customHeight="false" hidden="false" ht="13.3" outlineLevel="0" r="2266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collapsed="false" customFormat="false" customHeight="false" hidden="false" ht="13.3" outlineLevel="0" r="2267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collapsed="false" customFormat="false" customHeight="false" hidden="false" ht="13.3" outlineLevel="0" r="2268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collapsed="false" customFormat="false" customHeight="false" hidden="false" ht="13.3" outlineLevel="0" r="2269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collapsed="false" customFormat="false" customHeight="false" hidden="false" ht="13.3" outlineLevel="0" r="2270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collapsed="false" customFormat="false" customHeight="false" hidden="false" ht="13.3" outlineLevel="0" r="2271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collapsed="false" customFormat="false" customHeight="false" hidden="false" ht="13.3" outlineLevel="0" r="2272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collapsed="false" customFormat="false" customHeight="false" hidden="false" ht="13.3" outlineLevel="0" r="2273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collapsed="false" customFormat="false" customHeight="false" hidden="false" ht="13.3" outlineLevel="0" r="2274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collapsed="false" customFormat="false" customHeight="false" hidden="false" ht="13.3" outlineLevel="0" r="2275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collapsed="false" customFormat="false" customHeight="false" hidden="false" ht="13.3" outlineLevel="0" r="2276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collapsed="false" customFormat="false" customHeight="false" hidden="false" ht="13.3" outlineLevel="0" r="2277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collapsed="false" customFormat="false" customHeight="false" hidden="false" ht="13.3" outlineLevel="0" r="2278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collapsed="false" customFormat="false" customHeight="false" hidden="false" ht="13.3" outlineLevel="0" r="2279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collapsed="false" customFormat="false" customHeight="false" hidden="false" ht="13.3" outlineLevel="0" r="2280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collapsed="false" customFormat="false" customHeight="false" hidden="false" ht="13.3" outlineLevel="0" r="2281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collapsed="false" customFormat="false" customHeight="false" hidden="false" ht="13.3" outlineLevel="0" r="2282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collapsed="false" customFormat="false" customHeight="false" hidden="false" ht="13.3" outlineLevel="0" r="2283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collapsed="false" customFormat="false" customHeight="false" hidden="false" ht="13.3" outlineLevel="0" r="2284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collapsed="false" customFormat="false" customHeight="false" hidden="false" ht="13.3" outlineLevel="0" r="2285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collapsed="false" customFormat="false" customHeight="false" hidden="false" ht="13.3" outlineLevel="0" r="2286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collapsed="false" customFormat="false" customHeight="false" hidden="false" ht="13.3" outlineLevel="0" r="2287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collapsed="false" customFormat="false" customHeight="false" hidden="false" ht="13.3" outlineLevel="0" r="2288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collapsed="false" customFormat="false" customHeight="false" hidden="false" ht="13.3" outlineLevel="0" r="2289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collapsed="false" customFormat="false" customHeight="false" hidden="false" ht="13.3" outlineLevel="0" r="2290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collapsed="false" customFormat="false" customHeight="false" hidden="false" ht="13.3" outlineLevel="0" r="2291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collapsed="false" customFormat="false" customHeight="false" hidden="false" ht="13.3" outlineLevel="0" r="2292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collapsed="false" customFormat="false" customHeight="false" hidden="false" ht="13.3" outlineLevel="0" r="2293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collapsed="false" customFormat="false" customHeight="false" hidden="false" ht="13.3" outlineLevel="0" r="2294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collapsed="false" customFormat="false" customHeight="false" hidden="false" ht="13.3" outlineLevel="0" r="2295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collapsed="false" customFormat="false" customHeight="false" hidden="false" ht="13.3" outlineLevel="0" r="2296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collapsed="false" customFormat="false" customHeight="false" hidden="false" ht="13.3" outlineLevel="0" r="2297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collapsed="false" customFormat="false" customHeight="false" hidden="false" ht="13.3" outlineLevel="0" r="2298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collapsed="false" customFormat="false" customHeight="false" hidden="false" ht="13.3" outlineLevel="0" r="2299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collapsed="false" customFormat="false" customHeight="false" hidden="false" ht="13.3" outlineLevel="0" r="2300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collapsed="false" customFormat="false" customHeight="false" hidden="false" ht="13.3" outlineLevel="0" r="2301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collapsed="false" customFormat="false" customHeight="false" hidden="false" ht="13.3" outlineLevel="0" r="2302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collapsed="false" customFormat="false" customHeight="false" hidden="false" ht="13.3" outlineLevel="0" r="2303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collapsed="false" customFormat="false" customHeight="false" hidden="false" ht="13.3" outlineLevel="0" r="2304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collapsed="false" customFormat="false" customHeight="false" hidden="false" ht="13.3" outlineLevel="0" r="2305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collapsed="false" customFormat="false" customHeight="false" hidden="false" ht="13.3" outlineLevel="0" r="2306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collapsed="false" customFormat="false" customHeight="false" hidden="false" ht="13.3" outlineLevel="0" r="2307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collapsed="false" customFormat="false" customHeight="false" hidden="false" ht="13.3" outlineLevel="0" r="2308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collapsed="false" customFormat="false" customHeight="false" hidden="false" ht="13.3" outlineLevel="0" r="2309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collapsed="false" customFormat="false" customHeight="false" hidden="false" ht="13.3" outlineLevel="0" r="2310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collapsed="false" customFormat="false" customHeight="false" hidden="false" ht="13.3" outlineLevel="0" r="2311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collapsed="false" customFormat="false" customHeight="false" hidden="false" ht="13.3" outlineLevel="0" r="2312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collapsed="false" customFormat="false" customHeight="false" hidden="false" ht="13.3" outlineLevel="0" r="2313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collapsed="false" customFormat="false" customHeight="false" hidden="false" ht="13.3" outlineLevel="0" r="2314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collapsed="false" customFormat="false" customHeight="false" hidden="false" ht="13.3" outlineLevel="0" r="2315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collapsed="false" customFormat="false" customHeight="false" hidden="false" ht="13.3" outlineLevel="0" r="2316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collapsed="false" customFormat="false" customHeight="false" hidden="false" ht="13.3" outlineLevel="0" r="2317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collapsed="false" customFormat="false" customHeight="false" hidden="false" ht="13.3" outlineLevel="0" r="2318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collapsed="false" customFormat="false" customHeight="false" hidden="false" ht="13.3" outlineLevel="0" r="2319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collapsed="false" customFormat="false" customHeight="false" hidden="false" ht="13.3" outlineLevel="0" r="2320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collapsed="false" customFormat="false" customHeight="false" hidden="false" ht="13.3" outlineLevel="0" r="2321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collapsed="false" customFormat="false" customHeight="false" hidden="false" ht="13.3" outlineLevel="0" r="2322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collapsed="false" customFormat="false" customHeight="false" hidden="false" ht="13.3" outlineLevel="0" r="2323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collapsed="false" customFormat="false" customHeight="false" hidden="false" ht="13.3" outlineLevel="0" r="2324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collapsed="false" customFormat="false" customHeight="false" hidden="false" ht="13.3" outlineLevel="0" r="2325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collapsed="false" customFormat="false" customHeight="false" hidden="false" ht="13.3" outlineLevel="0" r="2326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collapsed="false" customFormat="false" customHeight="false" hidden="false" ht="13.3" outlineLevel="0" r="2327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collapsed="false" customFormat="false" customHeight="false" hidden="false" ht="13.3" outlineLevel="0" r="2328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collapsed="false" customFormat="false" customHeight="false" hidden="false" ht="13.3" outlineLevel="0" r="2329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collapsed="false" customFormat="false" customHeight="false" hidden="false" ht="13.3" outlineLevel="0" r="2330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collapsed="false" customFormat="false" customHeight="false" hidden="false" ht="13.3" outlineLevel="0" r="2331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collapsed="false" customFormat="false" customHeight="false" hidden="false" ht="13.3" outlineLevel="0" r="2332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collapsed="false" customFormat="false" customHeight="false" hidden="false" ht="13.3" outlineLevel="0" r="2333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collapsed="false" customFormat="false" customHeight="false" hidden="false" ht="13.3" outlineLevel="0" r="2334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collapsed="false" customFormat="false" customHeight="false" hidden="false" ht="13.3" outlineLevel="0" r="2335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collapsed="false" customFormat="false" customHeight="false" hidden="false" ht="13.3" outlineLevel="0" r="2336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collapsed="false" customFormat="false" customHeight="false" hidden="false" ht="13.3" outlineLevel="0" r="2337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collapsed="false" customFormat="false" customHeight="false" hidden="false" ht="13.3" outlineLevel="0" r="2338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collapsed="false" customFormat="false" customHeight="false" hidden="false" ht="13.3" outlineLevel="0" r="2339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collapsed="false" customFormat="false" customHeight="false" hidden="false" ht="13.3" outlineLevel="0" r="2340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collapsed="false" customFormat="false" customHeight="false" hidden="false" ht="13.3" outlineLevel="0" r="2341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collapsed="false" customFormat="false" customHeight="false" hidden="false" ht="13.3" outlineLevel="0" r="2342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collapsed="false" customFormat="false" customHeight="false" hidden="false" ht="13.3" outlineLevel="0" r="2343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collapsed="false" customFormat="false" customHeight="false" hidden="false" ht="13.3" outlineLevel="0" r="2344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collapsed="false" customFormat="false" customHeight="false" hidden="false" ht="13.3" outlineLevel="0" r="2345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collapsed="false" customFormat="false" customHeight="false" hidden="false" ht="13.3" outlineLevel="0" r="2346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collapsed="false" customFormat="false" customHeight="false" hidden="false" ht="13.3" outlineLevel="0" r="2347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collapsed="false" customFormat="false" customHeight="false" hidden="false" ht="13.3" outlineLevel="0" r="2348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collapsed="false" customFormat="false" customHeight="false" hidden="false" ht="13.3" outlineLevel="0" r="2349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collapsed="false" customFormat="false" customHeight="false" hidden="false" ht="13.3" outlineLevel="0" r="2350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collapsed="false" customFormat="false" customHeight="false" hidden="false" ht="13.3" outlineLevel="0" r="2351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collapsed="false" customFormat="false" customHeight="false" hidden="false" ht="13.3" outlineLevel="0" r="2352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collapsed="false" customFormat="false" customHeight="false" hidden="false" ht="13.3" outlineLevel="0" r="2353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collapsed="false" customFormat="false" customHeight="false" hidden="false" ht="13.3" outlineLevel="0" r="2354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collapsed="false" customFormat="false" customHeight="false" hidden="false" ht="13.3" outlineLevel="0" r="2355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collapsed="false" customFormat="false" customHeight="false" hidden="false" ht="13.3" outlineLevel="0" r="2356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collapsed="false" customFormat="false" customHeight="false" hidden="false" ht="13.3" outlineLevel="0" r="2357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collapsed="false" customFormat="false" customHeight="false" hidden="false" ht="13.3" outlineLevel="0" r="2358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collapsed="false" customFormat="false" customHeight="false" hidden="false" ht="13.3" outlineLevel="0" r="2359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collapsed="false" customFormat="false" customHeight="false" hidden="false" ht="13.3" outlineLevel="0" r="2360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collapsed="false" customFormat="false" customHeight="false" hidden="false" ht="13.3" outlineLevel="0" r="2361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collapsed="false" customFormat="false" customHeight="false" hidden="false" ht="13.3" outlineLevel="0" r="2362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collapsed="false" customFormat="false" customHeight="false" hidden="false" ht="13.3" outlineLevel="0" r="2363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collapsed="false" customFormat="false" customHeight="false" hidden="false" ht="13.3" outlineLevel="0" r="2364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collapsed="false" customFormat="false" customHeight="false" hidden="false" ht="13.3" outlineLevel="0" r="2365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collapsed="false" customFormat="false" customHeight="false" hidden="false" ht="13.3" outlineLevel="0" r="2366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collapsed="false" customFormat="false" customHeight="false" hidden="false" ht="13.3" outlineLevel="0" r="2367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collapsed="false" customFormat="false" customHeight="false" hidden="false" ht="13.3" outlineLevel="0" r="2368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collapsed="false" customFormat="false" customHeight="false" hidden="false" ht="13.3" outlineLevel="0" r="2369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collapsed="false" customFormat="false" customHeight="false" hidden="false" ht="13.3" outlineLevel="0" r="2370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collapsed="false" customFormat="false" customHeight="false" hidden="false" ht="13.3" outlineLevel="0" r="2371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collapsed="false" customFormat="false" customHeight="false" hidden="false" ht="13.3" outlineLevel="0" r="2372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collapsed="false" customFormat="false" customHeight="false" hidden="false" ht="13.3" outlineLevel="0" r="2373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collapsed="false" customFormat="false" customHeight="false" hidden="false" ht="13.3" outlineLevel="0" r="2374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collapsed="false" customFormat="false" customHeight="false" hidden="false" ht="13.3" outlineLevel="0" r="2375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collapsed="false" customFormat="false" customHeight="false" hidden="false" ht="13.3" outlineLevel="0" r="2376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collapsed="false" customFormat="false" customHeight="false" hidden="false" ht="13.3" outlineLevel="0" r="2377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collapsed="false" customFormat="false" customHeight="false" hidden="false" ht="13.3" outlineLevel="0" r="2378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collapsed="false" customFormat="false" customHeight="false" hidden="false" ht="13.3" outlineLevel="0" r="2379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collapsed="false" customFormat="false" customHeight="false" hidden="false" ht="13.3" outlineLevel="0" r="2380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collapsed="false" customFormat="false" customHeight="false" hidden="false" ht="13.3" outlineLevel="0" r="2381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collapsed="false" customFormat="false" customHeight="false" hidden="false" ht="13.3" outlineLevel="0" r="2382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collapsed="false" customFormat="false" customHeight="false" hidden="false" ht="13.3" outlineLevel="0" r="2383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collapsed="false" customFormat="false" customHeight="false" hidden="false" ht="13.3" outlineLevel="0" r="2384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collapsed="false" customFormat="false" customHeight="false" hidden="false" ht="13.3" outlineLevel="0" r="2385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collapsed="false" customFormat="false" customHeight="false" hidden="false" ht="13.3" outlineLevel="0" r="2386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collapsed="false" customFormat="false" customHeight="false" hidden="false" ht="13.3" outlineLevel="0" r="2387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collapsed="false" customFormat="false" customHeight="false" hidden="false" ht="13.3" outlineLevel="0" r="2388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collapsed="false" customFormat="false" customHeight="false" hidden="false" ht="13.3" outlineLevel="0" r="2389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collapsed="false" customFormat="false" customHeight="false" hidden="false" ht="13.3" outlineLevel="0" r="2390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collapsed="false" customFormat="false" customHeight="false" hidden="false" ht="13.3" outlineLevel="0" r="2391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collapsed="false" customFormat="false" customHeight="false" hidden="false" ht="13.3" outlineLevel="0" r="2392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collapsed="false" customFormat="false" customHeight="false" hidden="false" ht="13.3" outlineLevel="0" r="2393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collapsed="false" customFormat="false" customHeight="false" hidden="false" ht="13.3" outlineLevel="0" r="2394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collapsed="false" customFormat="false" customHeight="false" hidden="false" ht="13.3" outlineLevel="0" r="2395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collapsed="false" customFormat="false" customHeight="false" hidden="false" ht="13.3" outlineLevel="0" r="2396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collapsed="false" customFormat="false" customHeight="false" hidden="false" ht="13.3" outlineLevel="0" r="2397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collapsed="false" customFormat="false" customHeight="false" hidden="false" ht="13.3" outlineLevel="0" r="2398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collapsed="false" customFormat="false" customHeight="false" hidden="false" ht="13.3" outlineLevel="0" r="2399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collapsed="false" customFormat="false" customHeight="false" hidden="false" ht="13.3" outlineLevel="0" r="2400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collapsed="false" customFormat="false" customHeight="false" hidden="false" ht="13.3" outlineLevel="0" r="2401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collapsed="false" customFormat="false" customHeight="false" hidden="false" ht="13.3" outlineLevel="0" r="2402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collapsed="false" customFormat="false" customHeight="false" hidden="false" ht="13.3" outlineLevel="0" r="2403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collapsed="false" customFormat="false" customHeight="false" hidden="false" ht="13.3" outlineLevel="0" r="2404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collapsed="false" customFormat="false" customHeight="false" hidden="false" ht="13.3" outlineLevel="0" r="2405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collapsed="false" customFormat="false" customHeight="false" hidden="false" ht="13.3" outlineLevel="0" r="2406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collapsed="false" customFormat="false" customHeight="false" hidden="false" ht="13.3" outlineLevel="0" r="2407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collapsed="false" customFormat="false" customHeight="false" hidden="false" ht="13.3" outlineLevel="0" r="2408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collapsed="false" customFormat="false" customHeight="false" hidden="false" ht="13.3" outlineLevel="0" r="2409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collapsed="false" customFormat="false" customHeight="false" hidden="false" ht="13.3" outlineLevel="0" r="2410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collapsed="false" customFormat="false" customHeight="false" hidden="false" ht="13.3" outlineLevel="0" r="2411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collapsed="false" customFormat="false" customHeight="false" hidden="false" ht="13.3" outlineLevel="0" r="2412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collapsed="false" customFormat="false" customHeight="false" hidden="false" ht="13.3" outlineLevel="0" r="2413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collapsed="false" customFormat="false" customHeight="false" hidden="false" ht="13.3" outlineLevel="0" r="2414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collapsed="false" customFormat="false" customHeight="false" hidden="false" ht="13.3" outlineLevel="0" r="2415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collapsed="false" customFormat="false" customHeight="false" hidden="false" ht="13.3" outlineLevel="0" r="2416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collapsed="false" customFormat="false" customHeight="false" hidden="false" ht="13.3" outlineLevel="0" r="2417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collapsed="false" customFormat="false" customHeight="false" hidden="false" ht="13.3" outlineLevel="0" r="2418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collapsed="false" customFormat="false" customHeight="false" hidden="false" ht="13.3" outlineLevel="0" r="2419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collapsed="false" customFormat="false" customHeight="false" hidden="false" ht="13.3" outlineLevel="0" r="2420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collapsed="false" customFormat="false" customHeight="false" hidden="false" ht="13.3" outlineLevel="0" r="2421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collapsed="false" customFormat="false" customHeight="false" hidden="false" ht="13.3" outlineLevel="0" r="2422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collapsed="false" customFormat="false" customHeight="false" hidden="false" ht="13.3" outlineLevel="0" r="2423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collapsed="false" customFormat="false" customHeight="false" hidden="false" ht="13.3" outlineLevel="0" r="2424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collapsed="false" customFormat="false" customHeight="false" hidden="false" ht="13.3" outlineLevel="0" r="2425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collapsed="false" customFormat="false" customHeight="false" hidden="false" ht="13.3" outlineLevel="0" r="2426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collapsed="false" customFormat="false" customHeight="false" hidden="false" ht="13.3" outlineLevel="0" r="2427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collapsed="false" customFormat="false" customHeight="false" hidden="false" ht="13.3" outlineLevel="0" r="2428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collapsed="false" customFormat="false" customHeight="false" hidden="false" ht="13.3" outlineLevel="0" r="2429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collapsed="false" customFormat="false" customHeight="false" hidden="false" ht="13.3" outlineLevel="0" r="2430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collapsed="false" customFormat="false" customHeight="false" hidden="false" ht="13.3" outlineLevel="0" r="2431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collapsed="false" customFormat="false" customHeight="false" hidden="false" ht="13.3" outlineLevel="0" r="2432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collapsed="false" customFormat="false" customHeight="false" hidden="false" ht="13.3" outlineLevel="0" r="2433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collapsed="false" customFormat="false" customHeight="false" hidden="false" ht="13.3" outlineLevel="0" r="2434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collapsed="false" customFormat="false" customHeight="false" hidden="false" ht="13.3" outlineLevel="0" r="2435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collapsed="false" customFormat="false" customHeight="false" hidden="false" ht="13.3" outlineLevel="0" r="2436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collapsed="false" customFormat="false" customHeight="false" hidden="false" ht="13.3" outlineLevel="0" r="2437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collapsed="false" customFormat="false" customHeight="false" hidden="false" ht="13.3" outlineLevel="0" r="2438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collapsed="false" customFormat="false" customHeight="false" hidden="false" ht="13.3" outlineLevel="0" r="2439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collapsed="false" customFormat="false" customHeight="false" hidden="false" ht="13.3" outlineLevel="0" r="2440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collapsed="false" customFormat="false" customHeight="false" hidden="false" ht="13.3" outlineLevel="0" r="2441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collapsed="false" customFormat="false" customHeight="false" hidden="false" ht="13.3" outlineLevel="0" r="2442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collapsed="false" customFormat="false" customHeight="false" hidden="false" ht="13.3" outlineLevel="0" r="2443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collapsed="false" customFormat="false" customHeight="false" hidden="false" ht="13.3" outlineLevel="0" r="2444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collapsed="false" customFormat="false" customHeight="false" hidden="false" ht="13.3" outlineLevel="0" r="2445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collapsed="false" customFormat="false" customHeight="false" hidden="false" ht="13.3" outlineLevel="0" r="2446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collapsed="false" customFormat="false" customHeight="false" hidden="false" ht="13.3" outlineLevel="0" r="2447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collapsed="false" customFormat="false" customHeight="false" hidden="false" ht="13.3" outlineLevel="0" r="2448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collapsed="false" customFormat="false" customHeight="false" hidden="false" ht="13.3" outlineLevel="0" r="2449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collapsed="false" customFormat="false" customHeight="false" hidden="false" ht="13.3" outlineLevel="0" r="2450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collapsed="false" customFormat="false" customHeight="false" hidden="false" ht="13.3" outlineLevel="0" r="2451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collapsed="false" customFormat="false" customHeight="false" hidden="false" ht="13.3" outlineLevel="0" r="2452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collapsed="false" customFormat="false" customHeight="false" hidden="false" ht="13.3" outlineLevel="0" r="2453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collapsed="false" customFormat="false" customHeight="false" hidden="false" ht="13.3" outlineLevel="0" r="2454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collapsed="false" customFormat="false" customHeight="false" hidden="false" ht="13.3" outlineLevel="0" r="2455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collapsed="false" customFormat="false" customHeight="false" hidden="false" ht="13.3" outlineLevel="0" r="2456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collapsed="false" customFormat="false" customHeight="false" hidden="false" ht="13.3" outlineLevel="0" r="2457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collapsed="false" customFormat="false" customHeight="false" hidden="false" ht="13.3" outlineLevel="0" r="2458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collapsed="false" customFormat="false" customHeight="false" hidden="false" ht="13.3" outlineLevel="0" r="2459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collapsed="false" customFormat="false" customHeight="false" hidden="false" ht="13.3" outlineLevel="0" r="2460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collapsed="false" customFormat="false" customHeight="false" hidden="false" ht="13.3" outlineLevel="0" r="2461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collapsed="false" customFormat="false" customHeight="false" hidden="false" ht="13.3" outlineLevel="0" r="2462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collapsed="false" customFormat="false" customHeight="false" hidden="false" ht="13.3" outlineLevel="0" r="2463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collapsed="false" customFormat="false" customHeight="false" hidden="false" ht="13.3" outlineLevel="0" r="2464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collapsed="false" customFormat="false" customHeight="false" hidden="false" ht="13.3" outlineLevel="0" r="2465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collapsed="false" customFormat="false" customHeight="false" hidden="false" ht="13.3" outlineLevel="0" r="2466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collapsed="false" customFormat="false" customHeight="false" hidden="false" ht="13.3" outlineLevel="0" r="2467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collapsed="false" customFormat="false" customHeight="false" hidden="false" ht="13.3" outlineLevel="0" r="2468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collapsed="false" customFormat="false" customHeight="false" hidden="false" ht="13.3" outlineLevel="0" r="2469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collapsed="false" customFormat="false" customHeight="false" hidden="false" ht="13.3" outlineLevel="0" r="2470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collapsed="false" customFormat="false" customHeight="false" hidden="false" ht="13.3" outlineLevel="0" r="2471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collapsed="false" customFormat="false" customHeight="false" hidden="false" ht="13.3" outlineLevel="0" r="2472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collapsed="false" customFormat="false" customHeight="false" hidden="false" ht="13.3" outlineLevel="0" r="2473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collapsed="false" customFormat="false" customHeight="false" hidden="false" ht="13.3" outlineLevel="0" r="2474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collapsed="false" customFormat="false" customHeight="false" hidden="false" ht="13.3" outlineLevel="0" r="2475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collapsed="false" customFormat="false" customHeight="false" hidden="false" ht="13.3" outlineLevel="0" r="2476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collapsed="false" customFormat="false" customHeight="false" hidden="false" ht="13.3" outlineLevel="0" r="2477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collapsed="false" customFormat="false" customHeight="false" hidden="false" ht="13.3" outlineLevel="0" r="2478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collapsed="false" customFormat="false" customHeight="false" hidden="false" ht="13.3" outlineLevel="0" r="2479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collapsed="false" customFormat="false" customHeight="false" hidden="false" ht="13.3" outlineLevel="0" r="2480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collapsed="false" customFormat="false" customHeight="false" hidden="false" ht="13.3" outlineLevel="0" r="2481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collapsed="false" customFormat="false" customHeight="false" hidden="false" ht="13.3" outlineLevel="0" r="2482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collapsed="false" customFormat="false" customHeight="false" hidden="false" ht="13.3" outlineLevel="0" r="2483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collapsed="false" customFormat="false" customHeight="false" hidden="false" ht="13.3" outlineLevel="0" r="2484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collapsed="false" customFormat="false" customHeight="false" hidden="false" ht="13.3" outlineLevel="0" r="2485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collapsed="false" customFormat="false" customHeight="false" hidden="false" ht="13.3" outlineLevel="0" r="2486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collapsed="false" customFormat="false" customHeight="false" hidden="false" ht="13.3" outlineLevel="0" r="2487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collapsed="false" customFormat="false" customHeight="false" hidden="false" ht="13.3" outlineLevel="0" r="2488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collapsed="false" customFormat="false" customHeight="false" hidden="false" ht="13.3" outlineLevel="0" r="2489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collapsed="false" customFormat="false" customHeight="false" hidden="false" ht="13.3" outlineLevel="0" r="2490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collapsed="false" customFormat="false" customHeight="false" hidden="false" ht="13.3" outlineLevel="0" r="2491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collapsed="false" customFormat="false" customHeight="false" hidden="false" ht="13.3" outlineLevel="0" r="2492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collapsed="false" customFormat="false" customHeight="false" hidden="false" ht="13.3" outlineLevel="0" r="2493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collapsed="false" customFormat="false" customHeight="false" hidden="false" ht="13.3" outlineLevel="0" r="2494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collapsed="false" customFormat="false" customHeight="false" hidden="false" ht="13.3" outlineLevel="0" r="2495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collapsed="false" customFormat="false" customHeight="false" hidden="false" ht="13.3" outlineLevel="0" r="2496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collapsed="false" customFormat="false" customHeight="false" hidden="false" ht="13.3" outlineLevel="0" r="2497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collapsed="false" customFormat="false" customHeight="false" hidden="false" ht="13.3" outlineLevel="0" r="2498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collapsed="false" customFormat="false" customHeight="false" hidden="false" ht="13.3" outlineLevel="0" r="2499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collapsed="false" customFormat="false" customHeight="false" hidden="false" ht="13.3" outlineLevel="0" r="2500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collapsed="false" customFormat="false" customHeight="false" hidden="false" ht="13.3" outlineLevel="0" r="2501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collapsed="false" customFormat="false" customHeight="false" hidden="false" ht="13.3" outlineLevel="0" r="2502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collapsed="false" customFormat="false" customHeight="false" hidden="false" ht="13.3" outlineLevel="0" r="2503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collapsed="false" customFormat="false" customHeight="false" hidden="false" ht="13.3" outlineLevel="0" r="2504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collapsed="false" customFormat="false" customHeight="false" hidden="false" ht="13.3" outlineLevel="0" r="2505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collapsed="false" customFormat="false" customHeight="false" hidden="false" ht="13.3" outlineLevel="0" r="2506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collapsed="false" customFormat="false" customHeight="false" hidden="false" ht="13.3" outlineLevel="0" r="2507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collapsed="false" customFormat="false" customHeight="false" hidden="false" ht="13.3" outlineLevel="0" r="2508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collapsed="false" customFormat="false" customHeight="false" hidden="false" ht="13.3" outlineLevel="0" r="2509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collapsed="false" customFormat="false" customHeight="false" hidden="false" ht="13.3" outlineLevel="0" r="2510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collapsed="false" customFormat="false" customHeight="false" hidden="false" ht="13.3" outlineLevel="0" r="2511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collapsed="false" customFormat="false" customHeight="false" hidden="false" ht="13.3" outlineLevel="0" r="2512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collapsed="false" customFormat="false" customHeight="false" hidden="false" ht="13.3" outlineLevel="0" r="2513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collapsed="false" customFormat="false" customHeight="false" hidden="false" ht="13.3" outlineLevel="0" r="2514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collapsed="false" customFormat="false" customHeight="false" hidden="false" ht="13.3" outlineLevel="0" r="2515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collapsed="false" customFormat="false" customHeight="false" hidden="false" ht="13.3" outlineLevel="0" r="2516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collapsed="false" customFormat="false" customHeight="false" hidden="false" ht="13.3" outlineLevel="0" r="2517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collapsed="false" customFormat="false" customHeight="false" hidden="false" ht="13.3" outlineLevel="0" r="2518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collapsed="false" customFormat="false" customHeight="false" hidden="false" ht="13.3" outlineLevel="0" r="2519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collapsed="false" customFormat="false" customHeight="false" hidden="false" ht="13.3" outlineLevel="0" r="2520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collapsed="false" customFormat="false" customHeight="false" hidden="false" ht="13.3" outlineLevel="0" r="2521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collapsed="false" customFormat="false" customHeight="false" hidden="false" ht="13.3" outlineLevel="0" r="2522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collapsed="false" customFormat="false" customHeight="false" hidden="false" ht="13.3" outlineLevel="0" r="2523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collapsed="false" customFormat="false" customHeight="false" hidden="false" ht="13.3" outlineLevel="0" r="2524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collapsed="false" customFormat="false" customHeight="false" hidden="false" ht="13.3" outlineLevel="0" r="2525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collapsed="false" customFormat="false" customHeight="false" hidden="false" ht="13.3" outlineLevel="0" r="2526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collapsed="false" customFormat="false" customHeight="false" hidden="false" ht="13.3" outlineLevel="0" r="2527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collapsed="false" customFormat="false" customHeight="false" hidden="false" ht="13.3" outlineLevel="0" r="2528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collapsed="false" customFormat="false" customHeight="false" hidden="false" ht="13.3" outlineLevel="0" r="2529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collapsed="false" customFormat="false" customHeight="false" hidden="false" ht="13.3" outlineLevel="0" r="2530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collapsed="false" customFormat="false" customHeight="false" hidden="false" ht="13.3" outlineLevel="0" r="2531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collapsed="false" customFormat="false" customHeight="false" hidden="false" ht="13.3" outlineLevel="0" r="2532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collapsed="false" customFormat="false" customHeight="false" hidden="false" ht="13.3" outlineLevel="0" r="2533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collapsed="false" customFormat="false" customHeight="false" hidden="false" ht="13.3" outlineLevel="0" r="2534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collapsed="false" customFormat="false" customHeight="false" hidden="false" ht="13.3" outlineLevel="0" r="2535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collapsed="false" customFormat="false" customHeight="false" hidden="false" ht="13.3" outlineLevel="0" r="2536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collapsed="false" customFormat="false" customHeight="false" hidden="false" ht="13.3" outlineLevel="0" r="2537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collapsed="false" customFormat="false" customHeight="false" hidden="false" ht="13.3" outlineLevel="0" r="2538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collapsed="false" customFormat="false" customHeight="false" hidden="false" ht="13.3" outlineLevel="0" r="2539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collapsed="false" customFormat="false" customHeight="false" hidden="false" ht="13.3" outlineLevel="0" r="2540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collapsed="false" customFormat="false" customHeight="false" hidden="false" ht="13.3" outlineLevel="0" r="2541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collapsed="false" customFormat="false" customHeight="false" hidden="false" ht="13.3" outlineLevel="0" r="2542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collapsed="false" customFormat="false" customHeight="false" hidden="false" ht="13.3" outlineLevel="0" r="2543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collapsed="false" customFormat="false" customHeight="false" hidden="false" ht="13.3" outlineLevel="0" r="2544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collapsed="false" customFormat="false" customHeight="false" hidden="false" ht="13.3" outlineLevel="0" r="2545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collapsed="false" customFormat="false" customHeight="false" hidden="false" ht="13.3" outlineLevel="0" r="2546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collapsed="false" customFormat="false" customHeight="false" hidden="false" ht="13.3" outlineLevel="0" r="2547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collapsed="false" customFormat="false" customHeight="false" hidden="false" ht="13.3" outlineLevel="0" r="2548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collapsed="false" customFormat="false" customHeight="false" hidden="false" ht="13.3" outlineLevel="0" r="2549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collapsed="false" customFormat="false" customHeight="false" hidden="false" ht="13.3" outlineLevel="0" r="2550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collapsed="false" customFormat="false" customHeight="false" hidden="false" ht="13.3" outlineLevel="0" r="2551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collapsed="false" customFormat="false" customHeight="false" hidden="false" ht="13.3" outlineLevel="0" r="2552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collapsed="false" customFormat="false" customHeight="false" hidden="false" ht="13.3" outlineLevel="0" r="2553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collapsed="false" customFormat="false" customHeight="false" hidden="false" ht="13.3" outlineLevel="0" r="2554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collapsed="false" customFormat="false" customHeight="false" hidden="false" ht="13.3" outlineLevel="0" r="2555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collapsed="false" customFormat="false" customHeight="false" hidden="false" ht="13.3" outlineLevel="0" r="2556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collapsed="false" customFormat="false" customHeight="false" hidden="false" ht="13.3" outlineLevel="0" r="2557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collapsed="false" customFormat="false" customHeight="false" hidden="false" ht="13.3" outlineLevel="0" r="2558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collapsed="false" customFormat="false" customHeight="false" hidden="false" ht="13.3" outlineLevel="0" r="2559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collapsed="false" customFormat="false" customHeight="false" hidden="false" ht="13.3" outlineLevel="0" r="2560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collapsed="false" customFormat="false" customHeight="false" hidden="false" ht="13.3" outlineLevel="0" r="2561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collapsed="false" customFormat="false" customHeight="false" hidden="false" ht="13.3" outlineLevel="0" r="2562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collapsed="false" customFormat="false" customHeight="false" hidden="false" ht="13.3" outlineLevel="0" r="2563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collapsed="false" customFormat="false" customHeight="false" hidden="false" ht="13.3" outlineLevel="0" r="2564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collapsed="false" customFormat="false" customHeight="false" hidden="false" ht="13.3" outlineLevel="0" r="2565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collapsed="false" customFormat="false" customHeight="false" hidden="false" ht="13.3" outlineLevel="0" r="2566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collapsed="false" customFormat="false" customHeight="false" hidden="false" ht="13.3" outlineLevel="0" r="2567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collapsed="false" customFormat="false" customHeight="false" hidden="false" ht="13.3" outlineLevel="0" r="2568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collapsed="false" customFormat="false" customHeight="false" hidden="false" ht="13.3" outlineLevel="0" r="2569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collapsed="false" customFormat="false" customHeight="false" hidden="false" ht="13.3" outlineLevel="0" r="2570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collapsed="false" customFormat="false" customHeight="false" hidden="false" ht="13.3" outlineLevel="0" r="2571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collapsed="false" customFormat="false" customHeight="false" hidden="false" ht="13.3" outlineLevel="0" r="2572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collapsed="false" customFormat="false" customHeight="false" hidden="false" ht="13.3" outlineLevel="0" r="2573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collapsed="false" customFormat="false" customHeight="false" hidden="false" ht="13.3" outlineLevel="0" r="2574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collapsed="false" customFormat="false" customHeight="false" hidden="false" ht="13.3" outlineLevel="0" r="2575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collapsed="false" customFormat="false" customHeight="false" hidden="false" ht="13.3" outlineLevel="0" r="2576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collapsed="false" customFormat="false" customHeight="false" hidden="false" ht="13.3" outlineLevel="0" r="2577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collapsed="false" customFormat="false" customHeight="false" hidden="false" ht="13.3" outlineLevel="0" r="2578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collapsed="false" customFormat="false" customHeight="false" hidden="false" ht="13.3" outlineLevel="0" r="2579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collapsed="false" customFormat="false" customHeight="false" hidden="false" ht="13.3" outlineLevel="0" r="2580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collapsed="false" customFormat="false" customHeight="false" hidden="false" ht="13.3" outlineLevel="0" r="2581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collapsed="false" customFormat="false" customHeight="false" hidden="false" ht="13.3" outlineLevel="0" r="2582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collapsed="false" customFormat="false" customHeight="false" hidden="false" ht="13.3" outlineLevel="0" r="2583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collapsed="false" customFormat="false" customHeight="false" hidden="false" ht="13.3" outlineLevel="0" r="2584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collapsed="false" customFormat="false" customHeight="false" hidden="false" ht="13.3" outlineLevel="0" r="2585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collapsed="false" customFormat="false" customHeight="false" hidden="false" ht="13.3" outlineLevel="0" r="2586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collapsed="false" customFormat="false" customHeight="false" hidden="false" ht="13.3" outlineLevel="0" r="2587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collapsed="false" customFormat="false" customHeight="false" hidden="false" ht="13.3" outlineLevel="0" r="2588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collapsed="false" customFormat="false" customHeight="false" hidden="false" ht="13.3" outlineLevel="0" r="2589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collapsed="false" customFormat="false" customHeight="false" hidden="false" ht="13.3" outlineLevel="0" r="2590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collapsed="false" customFormat="false" customHeight="false" hidden="false" ht="13.3" outlineLevel="0" r="2591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collapsed="false" customFormat="false" customHeight="false" hidden="false" ht="13.3" outlineLevel="0" r="2592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collapsed="false" customFormat="false" customHeight="false" hidden="false" ht="13.3" outlineLevel="0" r="2593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collapsed="false" customFormat="false" customHeight="false" hidden="false" ht="13.3" outlineLevel="0" r="2594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collapsed="false" customFormat="false" customHeight="false" hidden="false" ht="13.3" outlineLevel="0" r="2595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collapsed="false" customFormat="false" customHeight="false" hidden="false" ht="13.3" outlineLevel="0" r="2596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collapsed="false" customFormat="false" customHeight="false" hidden="false" ht="13.3" outlineLevel="0" r="2597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collapsed="false" customFormat="false" customHeight="false" hidden="false" ht="13.3" outlineLevel="0" r="2598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collapsed="false" customFormat="false" customHeight="false" hidden="false" ht="13.3" outlineLevel="0" r="2599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collapsed="false" customFormat="false" customHeight="false" hidden="false" ht="13.3" outlineLevel="0" r="2600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collapsed="false" customFormat="false" customHeight="false" hidden="false" ht="13.3" outlineLevel="0" r="2601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collapsed="false" customFormat="false" customHeight="false" hidden="false" ht="13.3" outlineLevel="0" r="2602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collapsed="false" customFormat="false" customHeight="false" hidden="false" ht="13.3" outlineLevel="0" r="2603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collapsed="false" customFormat="false" customHeight="false" hidden="false" ht="13.3" outlineLevel="0" r="2604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collapsed="false" customFormat="false" customHeight="false" hidden="false" ht="13.3" outlineLevel="0" r="2605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collapsed="false" customFormat="false" customHeight="false" hidden="false" ht="13.3" outlineLevel="0" r="2606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collapsed="false" customFormat="false" customHeight="false" hidden="false" ht="13.3" outlineLevel="0" r="2607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collapsed="false" customFormat="false" customHeight="false" hidden="false" ht="13.3" outlineLevel="0" r="2608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collapsed="false" customFormat="false" customHeight="false" hidden="false" ht="13.3" outlineLevel="0" r="2609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collapsed="false" customFormat="false" customHeight="false" hidden="false" ht="13.3" outlineLevel="0" r="2610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collapsed="false" customFormat="false" customHeight="false" hidden="false" ht="13.3" outlineLevel="0" r="2611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collapsed="false" customFormat="false" customHeight="false" hidden="false" ht="13.3" outlineLevel="0" r="2612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collapsed="false" customFormat="false" customHeight="false" hidden="false" ht="13.3" outlineLevel="0" r="2613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collapsed="false" customFormat="false" customHeight="false" hidden="false" ht="13.3" outlineLevel="0" r="2614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collapsed="false" customFormat="false" customHeight="false" hidden="false" ht="13.3" outlineLevel="0" r="2615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collapsed="false" customFormat="false" customHeight="false" hidden="false" ht="13.3" outlineLevel="0" r="2616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collapsed="false" customFormat="false" customHeight="false" hidden="false" ht="13.3" outlineLevel="0" r="2617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collapsed="false" customFormat="false" customHeight="false" hidden="false" ht="13.3" outlineLevel="0" r="2618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collapsed="false" customFormat="false" customHeight="false" hidden="false" ht="13.3" outlineLevel="0" r="2619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collapsed="false" customFormat="false" customHeight="false" hidden="false" ht="13.3" outlineLevel="0" r="2620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collapsed="false" customFormat="false" customHeight="false" hidden="false" ht="13.3" outlineLevel="0" r="2621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collapsed="false" customFormat="false" customHeight="false" hidden="false" ht="13.3" outlineLevel="0" r="2622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collapsed="false" customFormat="false" customHeight="false" hidden="false" ht="13.3" outlineLevel="0" r="2623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collapsed="false" customFormat="false" customHeight="false" hidden="false" ht="13.3" outlineLevel="0" r="2624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collapsed="false" customFormat="false" customHeight="false" hidden="false" ht="13.3" outlineLevel="0" r="2625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collapsed="false" customFormat="false" customHeight="false" hidden="false" ht="13.3" outlineLevel="0" r="2626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collapsed="false" customFormat="false" customHeight="false" hidden="false" ht="13.3" outlineLevel="0" r="2627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collapsed="false" customFormat="false" customHeight="false" hidden="false" ht="13.3" outlineLevel="0" r="2628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collapsed="false" customFormat="false" customHeight="false" hidden="false" ht="13.3" outlineLevel="0" r="2629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collapsed="false" customFormat="false" customHeight="false" hidden="false" ht="13.3" outlineLevel="0" r="2630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collapsed="false" customFormat="false" customHeight="false" hidden="false" ht="13.3" outlineLevel="0" r="2631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collapsed="false" customFormat="false" customHeight="false" hidden="false" ht="13.3" outlineLevel="0" r="2632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collapsed="false" customFormat="false" customHeight="false" hidden="false" ht="13.3" outlineLevel="0" r="2633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collapsed="false" customFormat="false" customHeight="false" hidden="false" ht="13.3" outlineLevel="0" r="2634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collapsed="false" customFormat="false" customHeight="false" hidden="false" ht="13.3" outlineLevel="0" r="2635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collapsed="false" customFormat="false" customHeight="false" hidden="false" ht="13.3" outlineLevel="0" r="2636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collapsed="false" customFormat="false" customHeight="false" hidden="false" ht="13.3" outlineLevel="0" r="2637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collapsed="false" customFormat="false" customHeight="false" hidden="false" ht="13.3" outlineLevel="0" r="2638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collapsed="false" customFormat="false" customHeight="false" hidden="false" ht="13.3" outlineLevel="0" r="2639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collapsed="false" customFormat="false" customHeight="false" hidden="false" ht="13.3" outlineLevel="0" r="2640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collapsed="false" customFormat="false" customHeight="false" hidden="false" ht="13.3" outlineLevel="0" r="2641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collapsed="false" customFormat="false" customHeight="false" hidden="false" ht="13.3" outlineLevel="0" r="2642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collapsed="false" customFormat="false" customHeight="false" hidden="false" ht="13.3" outlineLevel="0" r="2643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collapsed="false" customFormat="false" customHeight="false" hidden="false" ht="13.3" outlineLevel="0" r="2644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collapsed="false" customFormat="false" customHeight="false" hidden="false" ht="13.3" outlineLevel="0" r="2645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collapsed="false" customFormat="false" customHeight="false" hidden="false" ht="13.3" outlineLevel="0" r="2646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collapsed="false" customFormat="false" customHeight="false" hidden="false" ht="13.3" outlineLevel="0" r="2647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collapsed="false" customFormat="false" customHeight="false" hidden="false" ht="13.3" outlineLevel="0" r="2648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collapsed="false" customFormat="false" customHeight="false" hidden="false" ht="13.3" outlineLevel="0" r="2649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collapsed="false" customFormat="false" customHeight="false" hidden="false" ht="13.3" outlineLevel="0" r="2650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collapsed="false" customFormat="false" customHeight="false" hidden="false" ht="13.3" outlineLevel="0" r="2651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collapsed="false" customFormat="false" customHeight="false" hidden="false" ht="13.3" outlineLevel="0" r="2652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collapsed="false" customFormat="false" customHeight="false" hidden="false" ht="13.3" outlineLevel="0" r="2653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collapsed="false" customFormat="false" customHeight="false" hidden="false" ht="13.3" outlineLevel="0" r="2654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collapsed="false" customFormat="false" customHeight="false" hidden="false" ht="13.3" outlineLevel="0" r="2655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collapsed="false" customFormat="false" customHeight="false" hidden="false" ht="13.3" outlineLevel="0" r="2656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collapsed="false" customFormat="false" customHeight="false" hidden="false" ht="13.3" outlineLevel="0" r="2657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collapsed="false" customFormat="false" customHeight="false" hidden="false" ht="13.3" outlineLevel="0" r="2658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collapsed="false" customFormat="false" customHeight="false" hidden="false" ht="13.3" outlineLevel="0" r="2659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collapsed="false" customFormat="false" customHeight="false" hidden="false" ht="13.3" outlineLevel="0" r="2660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collapsed="false" customFormat="false" customHeight="false" hidden="false" ht="13.3" outlineLevel="0" r="2661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collapsed="false" customFormat="false" customHeight="false" hidden="false" ht="13.3" outlineLevel="0" r="2662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collapsed="false" customFormat="false" customHeight="false" hidden="false" ht="13.3" outlineLevel="0" r="2663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collapsed="false" customFormat="false" customHeight="false" hidden="false" ht="13.3" outlineLevel="0" r="2664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collapsed="false" customFormat="false" customHeight="false" hidden="false" ht="13.3" outlineLevel="0" r="2665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collapsed="false" customFormat="false" customHeight="false" hidden="false" ht="13.3" outlineLevel="0" r="2666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collapsed="false" customFormat="false" customHeight="false" hidden="false" ht="13.3" outlineLevel="0" r="2667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collapsed="false" customFormat="false" customHeight="false" hidden="false" ht="13.3" outlineLevel="0" r="2668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collapsed="false" customFormat="false" customHeight="false" hidden="false" ht="13.3" outlineLevel="0" r="2669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collapsed="false" customFormat="false" customHeight="false" hidden="false" ht="13.3" outlineLevel="0" r="2670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collapsed="false" customFormat="false" customHeight="false" hidden="false" ht="13.3" outlineLevel="0" r="2671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collapsed="false" customFormat="false" customHeight="false" hidden="false" ht="13.3" outlineLevel="0" r="2672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collapsed="false" customFormat="false" customHeight="false" hidden="false" ht="13.3" outlineLevel="0" r="2673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collapsed="false" customFormat="false" customHeight="false" hidden="false" ht="13.3" outlineLevel="0" r="2674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collapsed="false" customFormat="false" customHeight="false" hidden="false" ht="13.3" outlineLevel="0" r="2675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collapsed="false" customFormat="false" customHeight="false" hidden="false" ht="13.3" outlineLevel="0" r="2676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collapsed="false" customFormat="false" customHeight="false" hidden="false" ht="13.3" outlineLevel="0" r="2677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collapsed="false" customFormat="false" customHeight="false" hidden="false" ht="13.3" outlineLevel="0" r="2678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collapsed="false" customFormat="false" customHeight="false" hidden="false" ht="13.3" outlineLevel="0" r="2679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collapsed="false" customFormat="false" customHeight="false" hidden="false" ht="13.3" outlineLevel="0" r="2680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collapsed="false" customFormat="false" customHeight="false" hidden="false" ht="13.3" outlineLevel="0" r="2681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collapsed="false" customFormat="false" customHeight="false" hidden="false" ht="13.3" outlineLevel="0" r="2682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collapsed="false" customFormat="false" customHeight="false" hidden="false" ht="13.3" outlineLevel="0" r="2683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collapsed="false" customFormat="false" customHeight="false" hidden="false" ht="13.3" outlineLevel="0" r="2684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collapsed="false" customFormat="false" customHeight="false" hidden="false" ht="13.3" outlineLevel="0" r="2685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collapsed="false" customFormat="false" customHeight="false" hidden="false" ht="13.3" outlineLevel="0" r="2686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collapsed="false" customFormat="false" customHeight="false" hidden="false" ht="13.3" outlineLevel="0" r="2687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collapsed="false" customFormat="false" customHeight="false" hidden="false" ht="13.3" outlineLevel="0" r="2688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collapsed="false" customFormat="false" customHeight="false" hidden="false" ht="13.3" outlineLevel="0" r="2689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collapsed="false" customFormat="false" customHeight="false" hidden="false" ht="13.3" outlineLevel="0" r="2690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collapsed="false" customFormat="false" customHeight="false" hidden="false" ht="13.3" outlineLevel="0" r="2691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collapsed="false" customFormat="false" customHeight="false" hidden="false" ht="13.3" outlineLevel="0" r="2692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collapsed="false" customFormat="false" customHeight="false" hidden="false" ht="13.3" outlineLevel="0" r="2693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collapsed="false" customFormat="false" customHeight="false" hidden="false" ht="13.3" outlineLevel="0" r="2694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collapsed="false" customFormat="false" customHeight="false" hidden="false" ht="13.3" outlineLevel="0" r="2695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collapsed="false" customFormat="false" customHeight="false" hidden="false" ht="13.3" outlineLevel="0" r="2696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collapsed="false" customFormat="false" customHeight="false" hidden="false" ht="13.3" outlineLevel="0" r="2697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collapsed="false" customFormat="false" customHeight="false" hidden="false" ht="13.3" outlineLevel="0" r="2698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collapsed="false" customFormat="false" customHeight="false" hidden="false" ht="13.3" outlineLevel="0" r="2699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collapsed="false" customFormat="false" customHeight="false" hidden="false" ht="13.3" outlineLevel="0" r="2700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collapsed="false" customFormat="false" customHeight="false" hidden="false" ht="13.3" outlineLevel="0" r="2701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collapsed="false" customFormat="false" customHeight="false" hidden="false" ht="13.3" outlineLevel="0" r="2702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collapsed="false" customFormat="false" customHeight="false" hidden="false" ht="13.3" outlineLevel="0" r="2703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collapsed="false" customFormat="false" customHeight="false" hidden="false" ht="13.3" outlineLevel="0" r="2704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collapsed="false" customFormat="false" customHeight="false" hidden="false" ht="13.3" outlineLevel="0" r="2705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collapsed="false" customFormat="false" customHeight="false" hidden="false" ht="13.3" outlineLevel="0" r="2706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collapsed="false" customFormat="false" customHeight="false" hidden="false" ht="13.3" outlineLevel="0" r="2707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collapsed="false" customFormat="false" customHeight="false" hidden="false" ht="13.3" outlineLevel="0" r="2708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collapsed="false" customFormat="false" customHeight="false" hidden="false" ht="13.3" outlineLevel="0" r="2709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collapsed="false" customFormat="false" customHeight="false" hidden="false" ht="13.3" outlineLevel="0" r="2710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collapsed="false" customFormat="false" customHeight="false" hidden="false" ht="13.3" outlineLevel="0" r="2711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collapsed="false" customFormat="false" customHeight="false" hidden="false" ht="13.3" outlineLevel="0" r="2712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collapsed="false" customFormat="false" customHeight="false" hidden="false" ht="13.3" outlineLevel="0" r="2713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collapsed="false" customFormat="false" customHeight="false" hidden="false" ht="13.3" outlineLevel="0" r="2714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collapsed="false" customFormat="false" customHeight="false" hidden="false" ht="13.3" outlineLevel="0" r="2715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collapsed="false" customFormat="false" customHeight="false" hidden="false" ht="13.3" outlineLevel="0" r="2716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collapsed="false" customFormat="false" customHeight="false" hidden="false" ht="13.3" outlineLevel="0" r="2717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collapsed="false" customFormat="false" customHeight="false" hidden="false" ht="13.3" outlineLevel="0" r="2718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collapsed="false" customFormat="false" customHeight="false" hidden="false" ht="13.3" outlineLevel="0" r="2719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collapsed="false" customFormat="false" customHeight="false" hidden="false" ht="13.3" outlineLevel="0" r="2720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collapsed="false" customFormat="false" customHeight="false" hidden="false" ht="13.3" outlineLevel="0" r="2721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collapsed="false" customFormat="false" customHeight="false" hidden="false" ht="13.3" outlineLevel="0" r="2722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collapsed="false" customFormat="false" customHeight="false" hidden="false" ht="13.3" outlineLevel="0" r="2723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collapsed="false" customFormat="false" customHeight="false" hidden="false" ht="13.3" outlineLevel="0" r="2724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collapsed="false" customFormat="false" customHeight="false" hidden="false" ht="13.3" outlineLevel="0" r="2725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collapsed="false" customFormat="false" customHeight="false" hidden="false" ht="13.3" outlineLevel="0" r="2726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collapsed="false" customFormat="false" customHeight="false" hidden="false" ht="13.3" outlineLevel="0" r="2727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collapsed="false" customFormat="false" customHeight="false" hidden="false" ht="13.3" outlineLevel="0" r="2728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collapsed="false" customFormat="false" customHeight="false" hidden="false" ht="13.3" outlineLevel="0" r="2729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collapsed="false" customFormat="false" customHeight="false" hidden="false" ht="13.3" outlineLevel="0" r="2730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collapsed="false" customFormat="false" customHeight="false" hidden="false" ht="13.3" outlineLevel="0" r="2731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collapsed="false" customFormat="false" customHeight="false" hidden="false" ht="13.3" outlineLevel="0" r="2732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collapsed="false" customFormat="false" customHeight="false" hidden="false" ht="13.3" outlineLevel="0" r="2733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collapsed="false" customFormat="false" customHeight="false" hidden="false" ht="13.3" outlineLevel="0" r="2734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collapsed="false" customFormat="false" customHeight="false" hidden="false" ht="13.3" outlineLevel="0" r="2735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collapsed="false" customFormat="false" customHeight="false" hidden="false" ht="13.3" outlineLevel="0" r="2736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collapsed="false" customFormat="false" customHeight="false" hidden="false" ht="13.3" outlineLevel="0" r="2737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collapsed="false" customFormat="false" customHeight="false" hidden="false" ht="13.3" outlineLevel="0" r="2738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collapsed="false" customFormat="false" customHeight="false" hidden="false" ht="13.3" outlineLevel="0" r="2739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collapsed="false" customFormat="false" customHeight="false" hidden="false" ht="13.3" outlineLevel="0" r="2740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collapsed="false" customFormat="false" customHeight="false" hidden="false" ht="13.3" outlineLevel="0" r="2741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collapsed="false" customFormat="false" customHeight="false" hidden="false" ht="13.3" outlineLevel="0" r="2742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collapsed="false" customFormat="false" customHeight="false" hidden="false" ht="13.3" outlineLevel="0" r="2743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collapsed="false" customFormat="false" customHeight="false" hidden="false" ht="13.3" outlineLevel="0" r="2744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collapsed="false" customFormat="false" customHeight="false" hidden="false" ht="13.3" outlineLevel="0" r="2745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collapsed="false" customFormat="false" customHeight="false" hidden="false" ht="13.3" outlineLevel="0" r="2746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collapsed="false" customFormat="false" customHeight="false" hidden="false" ht="13.3" outlineLevel="0" r="2747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collapsed="false" customFormat="false" customHeight="false" hidden="false" ht="13.3" outlineLevel="0" r="2748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collapsed="false" customFormat="false" customHeight="false" hidden="false" ht="13.3" outlineLevel="0" r="2749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collapsed="false" customFormat="false" customHeight="false" hidden="false" ht="13.3" outlineLevel="0" r="2750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collapsed="false" customFormat="false" customHeight="false" hidden="false" ht="13.3" outlineLevel="0" r="2751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collapsed="false" customFormat="false" customHeight="false" hidden="false" ht="13.3" outlineLevel="0" r="2752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collapsed="false" customFormat="false" customHeight="false" hidden="false" ht="13.3" outlineLevel="0" r="2753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collapsed="false" customFormat="false" customHeight="false" hidden="false" ht="13.3" outlineLevel="0" r="2754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collapsed="false" customFormat="false" customHeight="false" hidden="false" ht="13.3" outlineLevel="0" r="2755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collapsed="false" customFormat="false" customHeight="false" hidden="false" ht="13.3" outlineLevel="0" r="2756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collapsed="false" customFormat="false" customHeight="false" hidden="false" ht="13.3" outlineLevel="0" r="2757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collapsed="false" customFormat="false" customHeight="false" hidden="false" ht="13.3" outlineLevel="0" r="2758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collapsed="false" customFormat="false" customHeight="false" hidden="false" ht="13.3" outlineLevel="0" r="2759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collapsed="false" customFormat="false" customHeight="false" hidden="false" ht="13.3" outlineLevel="0" r="2760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collapsed="false" customFormat="false" customHeight="false" hidden="false" ht="13.3" outlineLevel="0" r="2761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collapsed="false" customFormat="false" customHeight="false" hidden="false" ht="13.3" outlineLevel="0" r="2762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collapsed="false" customFormat="false" customHeight="false" hidden="false" ht="13.3" outlineLevel="0" r="2763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collapsed="false" customFormat="false" customHeight="false" hidden="false" ht="13.3" outlineLevel="0" r="2764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collapsed="false" customFormat="false" customHeight="false" hidden="false" ht="13.3" outlineLevel="0" r="2765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collapsed="false" customFormat="false" customHeight="false" hidden="false" ht="13.3" outlineLevel="0" r="2766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collapsed="false" customFormat="false" customHeight="false" hidden="false" ht="13.3" outlineLevel="0" r="2767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collapsed="false" customFormat="false" customHeight="false" hidden="false" ht="13.3" outlineLevel="0" r="2768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collapsed="false" customFormat="false" customHeight="false" hidden="false" ht="13.3" outlineLevel="0" r="2769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collapsed="false" customFormat="false" customHeight="false" hidden="false" ht="13.3" outlineLevel="0" r="2770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collapsed="false" customFormat="false" customHeight="false" hidden="false" ht="13.3" outlineLevel="0" r="2771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collapsed="false" customFormat="false" customHeight="false" hidden="false" ht="13.3" outlineLevel="0" r="2772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collapsed="false" customFormat="false" customHeight="false" hidden="false" ht="13.3" outlineLevel="0" r="2773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collapsed="false" customFormat="false" customHeight="false" hidden="false" ht="13.3" outlineLevel="0" r="2774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collapsed="false" customFormat="false" customHeight="false" hidden="false" ht="13.3" outlineLevel="0" r="2775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collapsed="false" customFormat="false" customHeight="false" hidden="false" ht="13.3" outlineLevel="0" r="2776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collapsed="false" customFormat="false" customHeight="false" hidden="false" ht="13.3" outlineLevel="0" r="2777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collapsed="false" customFormat="false" customHeight="false" hidden="false" ht="13.3" outlineLevel="0" r="2778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collapsed="false" customFormat="false" customHeight="false" hidden="false" ht="13.3" outlineLevel="0" r="2779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collapsed="false" customFormat="false" customHeight="false" hidden="false" ht="13.3" outlineLevel="0" r="2780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collapsed="false" customFormat="false" customHeight="false" hidden="false" ht="13.3" outlineLevel="0" r="2781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collapsed="false" customFormat="false" customHeight="false" hidden="false" ht="13.3" outlineLevel="0" r="2782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collapsed="false" customFormat="false" customHeight="false" hidden="false" ht="13.3" outlineLevel="0" r="2783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collapsed="false" customFormat="false" customHeight="false" hidden="false" ht="13.3" outlineLevel="0" r="2784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collapsed="false" customFormat="false" customHeight="false" hidden="false" ht="13.3" outlineLevel="0" r="2785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collapsed="false" customFormat="false" customHeight="false" hidden="false" ht="13.3" outlineLevel="0" r="2786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collapsed="false" customFormat="false" customHeight="false" hidden="false" ht="13.3" outlineLevel="0" r="2787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collapsed="false" customFormat="false" customHeight="false" hidden="false" ht="13.3" outlineLevel="0" r="2788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collapsed="false" customFormat="false" customHeight="false" hidden="false" ht="13.3" outlineLevel="0" r="2789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collapsed="false" customFormat="false" customHeight="false" hidden="false" ht="13.3" outlineLevel="0" r="2790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collapsed="false" customFormat="false" customHeight="false" hidden="false" ht="13.3" outlineLevel="0" r="2791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collapsed="false" customFormat="false" customHeight="false" hidden="false" ht="13.3" outlineLevel="0" r="2792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collapsed="false" customFormat="false" customHeight="false" hidden="false" ht="13.3" outlineLevel="0" r="2793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collapsed="false" customFormat="false" customHeight="false" hidden="false" ht="13.3" outlineLevel="0" r="2794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collapsed="false" customFormat="false" customHeight="false" hidden="false" ht="13.3" outlineLevel="0" r="2795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collapsed="false" customFormat="false" customHeight="false" hidden="false" ht="13.3" outlineLevel="0" r="2796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collapsed="false" customFormat="false" customHeight="false" hidden="false" ht="13.3" outlineLevel="0" r="2797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collapsed="false" customFormat="false" customHeight="false" hidden="false" ht="13.3" outlineLevel="0" r="2798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collapsed="false" customFormat="false" customHeight="false" hidden="false" ht="13.3" outlineLevel="0" r="2799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collapsed="false" customFormat="false" customHeight="false" hidden="false" ht="13.3" outlineLevel="0" r="2800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collapsed="false" customFormat="false" customHeight="false" hidden="false" ht="13.3" outlineLevel="0" r="2801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collapsed="false" customFormat="false" customHeight="false" hidden="false" ht="13.3" outlineLevel="0" r="2802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collapsed="false" customFormat="false" customHeight="false" hidden="false" ht="13.3" outlineLevel="0" r="2803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collapsed="false" customFormat="false" customHeight="false" hidden="false" ht="13.3" outlineLevel="0" r="2804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collapsed="false" customFormat="false" customHeight="false" hidden="false" ht="13.3" outlineLevel="0" r="2805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collapsed="false" customFormat="false" customHeight="false" hidden="false" ht="13.3" outlineLevel="0" r="2806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collapsed="false" customFormat="false" customHeight="false" hidden="false" ht="13.3" outlineLevel="0" r="2807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collapsed="false" customFormat="false" customHeight="false" hidden="false" ht="13.3" outlineLevel="0" r="2808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collapsed="false" customFormat="false" customHeight="false" hidden="false" ht="13.3" outlineLevel="0" r="2809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collapsed="false" customFormat="false" customHeight="false" hidden="false" ht="13.3" outlineLevel="0" r="2810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collapsed="false" customFormat="false" customHeight="false" hidden="false" ht="13.3" outlineLevel="0" r="2811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collapsed="false" customFormat="false" customHeight="false" hidden="false" ht="13.3" outlineLevel="0" r="2812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collapsed="false" customFormat="false" customHeight="false" hidden="false" ht="13.3" outlineLevel="0" r="2813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collapsed="false" customFormat="false" customHeight="false" hidden="false" ht="13.3" outlineLevel="0" r="2814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collapsed="false" customFormat="false" customHeight="false" hidden="false" ht="13.3" outlineLevel="0" r="2815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collapsed="false" customFormat="false" customHeight="false" hidden="false" ht="13.3" outlineLevel="0" r="2816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collapsed="false" customFormat="false" customHeight="false" hidden="false" ht="13.3" outlineLevel="0" r="2817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collapsed="false" customFormat="false" customHeight="false" hidden="false" ht="13.3" outlineLevel="0" r="2818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collapsed="false" customFormat="false" customHeight="false" hidden="false" ht="13.3" outlineLevel="0" r="2819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collapsed="false" customFormat="false" customHeight="false" hidden="false" ht="13.3" outlineLevel="0" r="2820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collapsed="false" customFormat="false" customHeight="false" hidden="false" ht="13.3" outlineLevel="0" r="2821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collapsed="false" customFormat="false" customHeight="false" hidden="false" ht="13.3" outlineLevel="0" r="2822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collapsed="false" customFormat="false" customHeight="false" hidden="false" ht="13.3" outlineLevel="0" r="2823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collapsed="false" customFormat="false" customHeight="false" hidden="false" ht="13.3" outlineLevel="0" r="2824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collapsed="false" customFormat="false" customHeight="false" hidden="false" ht="13.3" outlineLevel="0" r="2825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collapsed="false" customFormat="false" customHeight="false" hidden="false" ht="13.3" outlineLevel="0" r="2826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collapsed="false" customFormat="false" customHeight="false" hidden="false" ht="13.3" outlineLevel="0" r="2827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collapsed="false" customFormat="false" customHeight="false" hidden="false" ht="13.3" outlineLevel="0" r="2828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collapsed="false" customFormat="false" customHeight="false" hidden="false" ht="13.3" outlineLevel="0" r="2829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collapsed="false" customFormat="false" customHeight="false" hidden="false" ht="13.3" outlineLevel="0" r="2830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collapsed="false" customFormat="false" customHeight="false" hidden="false" ht="13.3" outlineLevel="0" r="2831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collapsed="false" customFormat="false" customHeight="false" hidden="false" ht="13.3" outlineLevel="0" r="2832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collapsed="false" customFormat="false" customHeight="false" hidden="false" ht="13.3" outlineLevel="0" r="2833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collapsed="false" customFormat="false" customHeight="false" hidden="false" ht="13.3" outlineLevel="0" r="2834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collapsed="false" customFormat="false" customHeight="false" hidden="false" ht="13.3" outlineLevel="0" r="2835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collapsed="false" customFormat="false" customHeight="false" hidden="false" ht="13.3" outlineLevel="0" r="2836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collapsed="false" customFormat="false" customHeight="false" hidden="false" ht="13.3" outlineLevel="0" r="2837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collapsed="false" customFormat="false" customHeight="false" hidden="false" ht="13.3" outlineLevel="0" r="2838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collapsed="false" customFormat="false" customHeight="false" hidden="false" ht="13.3" outlineLevel="0" r="2839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collapsed="false" customFormat="false" customHeight="false" hidden="false" ht="13.3" outlineLevel="0" r="2840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collapsed="false" customFormat="false" customHeight="false" hidden="false" ht="13.3" outlineLevel="0" r="2841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collapsed="false" customFormat="false" customHeight="false" hidden="false" ht="13.3" outlineLevel="0" r="2842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collapsed="false" customFormat="false" customHeight="false" hidden="false" ht="13.3" outlineLevel="0" r="2843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collapsed="false" customFormat="false" customHeight="false" hidden="false" ht="13.3" outlineLevel="0" r="2844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collapsed="false" customFormat="false" customHeight="false" hidden="false" ht="13.3" outlineLevel="0" r="2845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collapsed="false" customFormat="false" customHeight="false" hidden="false" ht="13.3" outlineLevel="0" r="2846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collapsed="false" customFormat="false" customHeight="false" hidden="false" ht="13.3" outlineLevel="0" r="2847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collapsed="false" customFormat="false" customHeight="false" hidden="false" ht="13.3" outlineLevel="0" r="2848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collapsed="false" customFormat="false" customHeight="false" hidden="false" ht="13.3" outlineLevel="0" r="2849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collapsed="false" customFormat="false" customHeight="false" hidden="false" ht="13.3" outlineLevel="0" r="2850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collapsed="false" customFormat="false" customHeight="false" hidden="false" ht="13.3" outlineLevel="0" r="2851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collapsed="false" customFormat="false" customHeight="false" hidden="false" ht="13.3" outlineLevel="0" r="2852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collapsed="false" customFormat="false" customHeight="false" hidden="false" ht="13.3" outlineLevel="0" r="2853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collapsed="false" customFormat="false" customHeight="false" hidden="false" ht="13.3" outlineLevel="0" r="2854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collapsed="false" customFormat="false" customHeight="false" hidden="false" ht="13.3" outlineLevel="0" r="2855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collapsed="false" customFormat="false" customHeight="false" hidden="false" ht="13.3" outlineLevel="0" r="2856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collapsed="false" customFormat="false" customHeight="false" hidden="false" ht="13.3" outlineLevel="0" r="2857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collapsed="false" customFormat="false" customHeight="false" hidden="false" ht="13.3" outlineLevel="0" r="2858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collapsed="false" customFormat="false" customHeight="false" hidden="false" ht="13.3" outlineLevel="0" r="2859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collapsed="false" customFormat="false" customHeight="false" hidden="false" ht="13.3" outlineLevel="0" r="2860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collapsed="false" customFormat="false" customHeight="false" hidden="false" ht="13.3" outlineLevel="0" r="2861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collapsed="false" customFormat="false" customHeight="false" hidden="false" ht="13.3" outlineLevel="0" r="2862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collapsed="false" customFormat="false" customHeight="false" hidden="false" ht="13.3" outlineLevel="0" r="2863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collapsed="false" customFormat="false" customHeight="false" hidden="false" ht="13.3" outlineLevel="0" r="2864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collapsed="false" customFormat="false" customHeight="false" hidden="false" ht="13.3" outlineLevel="0" r="2865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collapsed="false" customFormat="false" customHeight="false" hidden="false" ht="13.3" outlineLevel="0" r="2866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collapsed="false" customFormat="false" customHeight="false" hidden="false" ht="13.3" outlineLevel="0" r="2867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collapsed="false" customFormat="false" customHeight="false" hidden="false" ht="13.3" outlineLevel="0" r="2868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collapsed="false" customFormat="false" customHeight="false" hidden="false" ht="13.3" outlineLevel="0" r="2869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collapsed="false" customFormat="false" customHeight="false" hidden="false" ht="13.3" outlineLevel="0" r="2870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collapsed="false" customFormat="false" customHeight="false" hidden="false" ht="13.3" outlineLevel="0" r="2871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collapsed="false" customFormat="false" customHeight="false" hidden="false" ht="13.3" outlineLevel="0" r="2872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collapsed="false" customFormat="false" customHeight="false" hidden="false" ht="13.3" outlineLevel="0" r="2873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collapsed="false" customFormat="false" customHeight="false" hidden="false" ht="13.3" outlineLevel="0" r="2874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collapsed="false" customFormat="false" customHeight="false" hidden="false" ht="13.3" outlineLevel="0" r="2875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collapsed="false" customFormat="false" customHeight="false" hidden="false" ht="13.3" outlineLevel="0" r="2876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collapsed="false" customFormat="false" customHeight="false" hidden="false" ht="13.3" outlineLevel="0" r="2877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collapsed="false" customFormat="false" customHeight="false" hidden="false" ht="13.3" outlineLevel="0" r="2878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collapsed="false" customFormat="false" customHeight="false" hidden="false" ht="13.3" outlineLevel="0" r="2879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collapsed="false" customFormat="false" customHeight="false" hidden="false" ht="13.3" outlineLevel="0" r="2880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collapsed="false" customFormat="false" customHeight="false" hidden="false" ht="13.3" outlineLevel="0" r="2881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collapsed="false" customFormat="false" customHeight="false" hidden="false" ht="13.3" outlineLevel="0" r="2882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collapsed="false" customFormat="false" customHeight="false" hidden="false" ht="13.3" outlineLevel="0" r="2883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collapsed="false" customFormat="false" customHeight="false" hidden="false" ht="13.3" outlineLevel="0" r="2884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collapsed="false" customFormat="false" customHeight="false" hidden="false" ht="13.3" outlineLevel="0" r="2885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collapsed="false" customFormat="false" customHeight="false" hidden="false" ht="13.3" outlineLevel="0" r="2886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collapsed="false" customFormat="false" customHeight="false" hidden="false" ht="13.3" outlineLevel="0" r="2887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collapsed="false" customFormat="false" customHeight="false" hidden="false" ht="13.3" outlineLevel="0" r="2888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collapsed="false" customFormat="false" customHeight="false" hidden="false" ht="13.3" outlineLevel="0" r="2889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collapsed="false" customFormat="false" customHeight="false" hidden="false" ht="13.3" outlineLevel="0" r="2890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collapsed="false" customFormat="false" customHeight="false" hidden="false" ht="13.3" outlineLevel="0" r="2891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collapsed="false" customFormat="false" customHeight="false" hidden="false" ht="13.3" outlineLevel="0" r="2892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collapsed="false" customFormat="false" customHeight="false" hidden="false" ht="13.3" outlineLevel="0" r="2893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collapsed="false" customFormat="false" customHeight="false" hidden="false" ht="13.3" outlineLevel="0" r="2894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collapsed="false" customFormat="false" customHeight="false" hidden="false" ht="13.3" outlineLevel="0" r="2895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collapsed="false" customFormat="false" customHeight="false" hidden="false" ht="13.3" outlineLevel="0" r="2896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collapsed="false" customFormat="false" customHeight="false" hidden="false" ht="13.3" outlineLevel="0" r="2897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collapsed="false" customFormat="false" customHeight="false" hidden="false" ht="13.3" outlineLevel="0" r="2898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collapsed="false" customFormat="false" customHeight="false" hidden="false" ht="13.3" outlineLevel="0" r="2899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collapsed="false" customFormat="false" customHeight="false" hidden="false" ht="13.3" outlineLevel="0" r="2900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collapsed="false" customFormat="false" customHeight="false" hidden="false" ht="13.3" outlineLevel="0" r="2901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collapsed="false" customFormat="false" customHeight="false" hidden="false" ht="13.3" outlineLevel="0" r="2902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collapsed="false" customFormat="false" customHeight="false" hidden="false" ht="13.3" outlineLevel="0" r="2903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collapsed="false" customFormat="false" customHeight="false" hidden="false" ht="13.3" outlineLevel="0" r="2904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collapsed="false" customFormat="false" customHeight="false" hidden="false" ht="13.3" outlineLevel="0" r="2905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collapsed="false" customFormat="false" customHeight="false" hidden="false" ht="13.3" outlineLevel="0" r="2906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collapsed="false" customFormat="false" customHeight="false" hidden="false" ht="13.3" outlineLevel="0" r="2907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collapsed="false" customFormat="false" customHeight="false" hidden="false" ht="13.3" outlineLevel="0" r="2908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collapsed="false" customFormat="false" customHeight="false" hidden="false" ht="13.3" outlineLevel="0" r="2909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collapsed="false" customFormat="false" customHeight="false" hidden="false" ht="13.3" outlineLevel="0" r="2910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collapsed="false" customFormat="false" customHeight="false" hidden="false" ht="13.3" outlineLevel="0" r="2911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collapsed="false" customFormat="false" customHeight="false" hidden="false" ht="13.3" outlineLevel="0" r="2912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collapsed="false" customFormat="false" customHeight="false" hidden="false" ht="13.3" outlineLevel="0" r="2913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collapsed="false" customFormat="false" customHeight="false" hidden="false" ht="13.3" outlineLevel="0" r="2914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collapsed="false" customFormat="false" customHeight="false" hidden="false" ht="13.3" outlineLevel="0" r="2915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collapsed="false" customFormat="false" customHeight="false" hidden="false" ht="13.3" outlineLevel="0" r="2916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collapsed="false" customFormat="false" customHeight="false" hidden="false" ht="13.3" outlineLevel="0" r="2917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collapsed="false" customFormat="false" customHeight="false" hidden="false" ht="13.3" outlineLevel="0" r="2918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collapsed="false" customFormat="false" customHeight="false" hidden="false" ht="13.3" outlineLevel="0" r="2919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collapsed="false" customFormat="false" customHeight="false" hidden="false" ht="13.3" outlineLevel="0" r="2920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collapsed="false" customFormat="false" customHeight="false" hidden="false" ht="13.3" outlineLevel="0" r="2921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collapsed="false" customFormat="false" customHeight="false" hidden="false" ht="13.3" outlineLevel="0" r="2922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collapsed="false" customFormat="false" customHeight="false" hidden="false" ht="13.3" outlineLevel="0" r="2923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collapsed="false" customFormat="false" customHeight="false" hidden="false" ht="13.3" outlineLevel="0" r="2924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collapsed="false" customFormat="false" customHeight="false" hidden="false" ht="13.3" outlineLevel="0" r="2925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collapsed="false" customFormat="false" customHeight="false" hidden="false" ht="13.3" outlineLevel="0" r="2926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collapsed="false" customFormat="false" customHeight="false" hidden="false" ht="13.3" outlineLevel="0" r="2927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collapsed="false" customFormat="false" customHeight="false" hidden="false" ht="13.3" outlineLevel="0" r="2928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collapsed="false" customFormat="false" customHeight="false" hidden="false" ht="13.3" outlineLevel="0" r="2929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collapsed="false" customFormat="false" customHeight="false" hidden="false" ht="13.3" outlineLevel="0" r="2930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collapsed="false" customFormat="false" customHeight="false" hidden="false" ht="13.3" outlineLevel="0" r="2931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collapsed="false" customFormat="false" customHeight="false" hidden="false" ht="13.3" outlineLevel="0" r="2932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collapsed="false" customFormat="false" customHeight="false" hidden="false" ht="13.3" outlineLevel="0" r="2933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collapsed="false" customFormat="false" customHeight="false" hidden="false" ht="13.3" outlineLevel="0" r="2934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collapsed="false" customFormat="false" customHeight="false" hidden="false" ht="13.3" outlineLevel="0" r="2935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collapsed="false" customFormat="false" customHeight="false" hidden="false" ht="13.3" outlineLevel="0" r="2936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collapsed="false" customFormat="false" customHeight="false" hidden="false" ht="13.3" outlineLevel="0" r="2937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collapsed="false" customFormat="false" customHeight="false" hidden="false" ht="13.3" outlineLevel="0" r="2938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collapsed="false" customFormat="false" customHeight="false" hidden="false" ht="13.3" outlineLevel="0" r="2939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collapsed="false" customFormat="false" customHeight="false" hidden="false" ht="13.3" outlineLevel="0" r="2940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collapsed="false" customFormat="false" customHeight="false" hidden="false" ht="13.3" outlineLevel="0" r="2941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collapsed="false" customFormat="false" customHeight="false" hidden="false" ht="13.3" outlineLevel="0" r="2942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collapsed="false" customFormat="false" customHeight="false" hidden="false" ht="13.3" outlineLevel="0" r="2943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collapsed="false" customFormat="false" customHeight="false" hidden="false" ht="13.3" outlineLevel="0" r="2944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collapsed="false" customFormat="false" customHeight="false" hidden="false" ht="13.3" outlineLevel="0" r="2945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collapsed="false" customFormat="false" customHeight="false" hidden="false" ht="13.3" outlineLevel="0" r="2946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collapsed="false" customFormat="false" customHeight="false" hidden="false" ht="13.3" outlineLevel="0" r="2947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collapsed="false" customFormat="false" customHeight="false" hidden="false" ht="13.3" outlineLevel="0" r="2948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collapsed="false" customFormat="false" customHeight="false" hidden="false" ht="13.3" outlineLevel="0" r="2949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collapsed="false" customFormat="false" customHeight="false" hidden="false" ht="13.3" outlineLevel="0" r="2950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collapsed="false" customFormat="false" customHeight="false" hidden="false" ht="13.3" outlineLevel="0" r="2951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collapsed="false" customFormat="false" customHeight="false" hidden="false" ht="13.3" outlineLevel="0" r="2952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collapsed="false" customFormat="false" customHeight="false" hidden="false" ht="13.3" outlineLevel="0" r="2953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collapsed="false" customFormat="false" customHeight="false" hidden="false" ht="13.3" outlineLevel="0" r="2954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collapsed="false" customFormat="false" customHeight="false" hidden="false" ht="13.3" outlineLevel="0" r="2955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collapsed="false" customFormat="false" customHeight="false" hidden="false" ht="13.3" outlineLevel="0" r="2956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collapsed="false" customFormat="false" customHeight="false" hidden="false" ht="13.3" outlineLevel="0" r="2957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collapsed="false" customFormat="false" customHeight="false" hidden="false" ht="13.3" outlineLevel="0" r="2958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collapsed="false" customFormat="false" customHeight="false" hidden="false" ht="13.3" outlineLevel="0" r="2959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collapsed="false" customFormat="false" customHeight="false" hidden="false" ht="13.3" outlineLevel="0" r="2960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collapsed="false" customFormat="false" customHeight="false" hidden="false" ht="13.3" outlineLevel="0" r="2961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collapsed="false" customFormat="false" customHeight="false" hidden="false" ht="13.3" outlineLevel="0" r="2962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collapsed="false" customFormat="false" customHeight="false" hidden="false" ht="13.3" outlineLevel="0" r="2963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collapsed="false" customFormat="false" customHeight="false" hidden="false" ht="13.3" outlineLevel="0" r="2964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collapsed="false" customFormat="false" customHeight="false" hidden="false" ht="13.3" outlineLevel="0" r="2965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collapsed="false" customFormat="false" customHeight="false" hidden="false" ht="13.3" outlineLevel="0" r="2966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collapsed="false" customFormat="false" customHeight="false" hidden="false" ht="13.3" outlineLevel="0" r="2967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collapsed="false" customFormat="false" customHeight="false" hidden="false" ht="13.3" outlineLevel="0" r="2968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collapsed="false" customFormat="false" customHeight="false" hidden="false" ht="13.3" outlineLevel="0" r="2969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collapsed="false" customFormat="false" customHeight="false" hidden="false" ht="13.3" outlineLevel="0" r="2970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collapsed="false" customFormat="false" customHeight="false" hidden="false" ht="13.3" outlineLevel="0" r="2971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collapsed="false" customFormat="false" customHeight="false" hidden="false" ht="13.3" outlineLevel="0" r="2972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collapsed="false" customFormat="false" customHeight="false" hidden="false" ht="13.3" outlineLevel="0" r="2973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collapsed="false" customFormat="false" customHeight="false" hidden="false" ht="13.3" outlineLevel="0" r="2974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collapsed="false" customFormat="false" customHeight="false" hidden="false" ht="13.3" outlineLevel="0" r="2975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collapsed="false" customFormat="false" customHeight="false" hidden="false" ht="13.3" outlineLevel="0" r="2976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collapsed="false" customFormat="false" customHeight="false" hidden="false" ht="13.3" outlineLevel="0" r="2977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collapsed="false" customFormat="false" customHeight="false" hidden="false" ht="13.3" outlineLevel="0" r="2978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collapsed="false" customFormat="false" customHeight="false" hidden="false" ht="13.3" outlineLevel="0" r="2979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collapsed="false" customFormat="false" customHeight="false" hidden="false" ht="13.3" outlineLevel="0" r="2980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collapsed="false" customFormat="false" customHeight="false" hidden="false" ht="13.3" outlineLevel="0" r="2981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collapsed="false" customFormat="false" customHeight="false" hidden="false" ht="13.3" outlineLevel="0" r="2982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collapsed="false" customFormat="false" customHeight="false" hidden="false" ht="13.3" outlineLevel="0" r="2983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collapsed="false" customFormat="false" customHeight="false" hidden="false" ht="13.3" outlineLevel="0" r="2984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collapsed="false" customFormat="false" customHeight="false" hidden="false" ht="13.3" outlineLevel="0" r="2985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collapsed="false" customFormat="false" customHeight="false" hidden="false" ht="13.3" outlineLevel="0" r="2986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collapsed="false" customFormat="false" customHeight="false" hidden="false" ht="13.3" outlineLevel="0" r="2987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collapsed="false" customFormat="false" customHeight="false" hidden="false" ht="13.3" outlineLevel="0" r="2988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collapsed="false" customFormat="false" customHeight="false" hidden="false" ht="13.3" outlineLevel="0" r="2989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collapsed="false" customFormat="false" customHeight="false" hidden="false" ht="13.3" outlineLevel="0" r="2990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collapsed="false" customFormat="false" customHeight="false" hidden="false" ht="13.3" outlineLevel="0" r="2991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collapsed="false" customFormat="false" customHeight="false" hidden="false" ht="13.3" outlineLevel="0" r="2992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collapsed="false" customFormat="false" customHeight="false" hidden="false" ht="13.3" outlineLevel="0" r="2993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collapsed="false" customFormat="false" customHeight="false" hidden="false" ht="13.3" outlineLevel="0" r="2994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collapsed="false" customFormat="false" customHeight="false" hidden="false" ht="13.3" outlineLevel="0" r="2995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collapsed="false" customFormat="false" customHeight="false" hidden="false" ht="13.3" outlineLevel="0" r="2996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collapsed="false" customFormat="false" customHeight="false" hidden="false" ht="13.3" outlineLevel="0" r="2997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collapsed="false" customFormat="false" customHeight="false" hidden="false" ht="13.3" outlineLevel="0" r="2998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collapsed="false" customFormat="false" customHeight="false" hidden="false" ht="13.3" outlineLevel="0" r="2999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collapsed="false" customFormat="false" customHeight="false" hidden="false" ht="13.3" outlineLevel="0" r="3000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collapsed="false" customFormat="false" customHeight="false" hidden="false" ht="13.3" outlineLevel="0" r="3001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collapsed="false" customFormat="false" customHeight="false" hidden="false" ht="13.3" outlineLevel="0" r="3002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collapsed="false" customFormat="false" customHeight="false" hidden="false" ht="13.3" outlineLevel="0" r="3003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collapsed="false" customFormat="false" customHeight="false" hidden="false" ht="13.3" outlineLevel="0" r="3004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collapsed="false" customFormat="false" customHeight="false" hidden="false" ht="13.3" outlineLevel="0" r="3005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collapsed="false" customFormat="false" customHeight="false" hidden="false" ht="13.3" outlineLevel="0" r="3006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collapsed="false" customFormat="false" customHeight="false" hidden="false" ht="13.3" outlineLevel="0" r="3007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collapsed="false" customFormat="false" customHeight="false" hidden="false" ht="13.3" outlineLevel="0" r="3008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collapsed="false" customFormat="false" customHeight="false" hidden="false" ht="13.3" outlineLevel="0" r="3009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collapsed="false" customFormat="false" customHeight="false" hidden="false" ht="13.3" outlineLevel="0" r="3010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collapsed="false" customFormat="false" customHeight="false" hidden="false" ht="13.3" outlineLevel="0" r="3011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collapsed="false" customFormat="false" customHeight="false" hidden="false" ht="13.3" outlineLevel="0" r="3012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collapsed="false" customFormat="false" customHeight="false" hidden="false" ht="13.3" outlineLevel="0" r="3013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collapsed="false" customFormat="false" customHeight="false" hidden="false" ht="13.3" outlineLevel="0" r="3014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collapsed="false" customFormat="false" customHeight="false" hidden="false" ht="13.3" outlineLevel="0" r="3015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collapsed="false" customFormat="false" customHeight="false" hidden="false" ht="13.3" outlineLevel="0" r="3016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collapsed="false" customFormat="false" customHeight="false" hidden="false" ht="13.3" outlineLevel="0" r="3017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collapsed="false" customFormat="false" customHeight="false" hidden="false" ht="13.3" outlineLevel="0" r="3018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collapsed="false" customFormat="false" customHeight="false" hidden="false" ht="13.3" outlineLevel="0" r="3019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collapsed="false" customFormat="false" customHeight="false" hidden="false" ht="13.3" outlineLevel="0" r="3020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collapsed="false" customFormat="false" customHeight="false" hidden="false" ht="13.3" outlineLevel="0" r="3021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collapsed="false" customFormat="false" customHeight="false" hidden="false" ht="13.3" outlineLevel="0" r="3022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collapsed="false" customFormat="false" customHeight="false" hidden="false" ht="13.3" outlineLevel="0" r="3023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collapsed="false" customFormat="false" customHeight="false" hidden="false" ht="13.3" outlineLevel="0" r="3024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collapsed="false" customFormat="false" customHeight="false" hidden="false" ht="13.3" outlineLevel="0" r="3025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collapsed="false" customFormat="false" customHeight="false" hidden="false" ht="13.3" outlineLevel="0" r="3026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collapsed="false" customFormat="false" customHeight="false" hidden="false" ht="13.3" outlineLevel="0" r="3027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collapsed="false" customFormat="false" customHeight="false" hidden="false" ht="13.3" outlineLevel="0" r="3028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collapsed="false" customFormat="false" customHeight="false" hidden="false" ht="13.3" outlineLevel="0" r="3029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collapsed="false" customFormat="false" customHeight="false" hidden="false" ht="13.3" outlineLevel="0" r="3030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collapsed="false" customFormat="false" customHeight="false" hidden="false" ht="13.3" outlineLevel="0" r="3031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collapsed="false" customFormat="false" customHeight="false" hidden="false" ht="13.3" outlineLevel="0" r="3032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collapsed="false" customFormat="false" customHeight="false" hidden="false" ht="13.3" outlineLevel="0" r="3033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collapsed="false" customFormat="false" customHeight="false" hidden="false" ht="13.3" outlineLevel="0" r="3034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collapsed="false" customFormat="false" customHeight="false" hidden="false" ht="13.3" outlineLevel="0" r="3035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collapsed="false" customFormat="false" customHeight="false" hidden="false" ht="13.3" outlineLevel="0" r="3036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collapsed="false" customFormat="false" customHeight="false" hidden="false" ht="13.3" outlineLevel="0" r="3037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collapsed="false" customFormat="false" customHeight="false" hidden="false" ht="13.3" outlineLevel="0" r="3038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collapsed="false" customFormat="false" customHeight="false" hidden="false" ht="13.3" outlineLevel="0" r="3039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collapsed="false" customFormat="false" customHeight="false" hidden="false" ht="13.3" outlineLevel="0" r="3040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collapsed="false" customFormat="false" customHeight="false" hidden="false" ht="13.3" outlineLevel="0" r="3041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collapsed="false" customFormat="false" customHeight="false" hidden="false" ht="13.3" outlineLevel="0" r="3042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collapsed="false" customFormat="false" customHeight="false" hidden="false" ht="13.3" outlineLevel="0" r="3043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collapsed="false" customFormat="false" customHeight="false" hidden="false" ht="13.3" outlineLevel="0" r="3044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collapsed="false" customFormat="false" customHeight="false" hidden="false" ht="13.3" outlineLevel="0" r="3045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collapsed="false" customFormat="false" customHeight="false" hidden="false" ht="13.3" outlineLevel="0" r="3046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collapsed="false" customFormat="false" customHeight="false" hidden="false" ht="13.3" outlineLevel="0" r="3047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collapsed="false" customFormat="false" customHeight="false" hidden="false" ht="13.3" outlineLevel="0" r="3048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collapsed="false" customFormat="false" customHeight="false" hidden="false" ht="13.3" outlineLevel="0" r="3049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collapsed="false" customFormat="false" customHeight="false" hidden="false" ht="13.3" outlineLevel="0" r="3050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collapsed="false" customFormat="false" customHeight="false" hidden="false" ht="13.3" outlineLevel="0" r="3051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collapsed="false" customFormat="false" customHeight="false" hidden="false" ht="13.3" outlineLevel="0" r="3052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collapsed="false" customFormat="false" customHeight="false" hidden="false" ht="13.3" outlineLevel="0" r="3053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collapsed="false" customFormat="false" customHeight="false" hidden="false" ht="13.3" outlineLevel="0" r="3054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collapsed="false" customFormat="false" customHeight="false" hidden="false" ht="13.3" outlineLevel="0" r="3055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collapsed="false" customFormat="false" customHeight="false" hidden="false" ht="13.3" outlineLevel="0" r="3056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collapsed="false" customFormat="false" customHeight="false" hidden="false" ht="13.3" outlineLevel="0" r="3057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collapsed="false" customFormat="false" customHeight="false" hidden="false" ht="13.3" outlineLevel="0" r="3058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collapsed="false" customFormat="false" customHeight="false" hidden="false" ht="13.3" outlineLevel="0" r="3059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collapsed="false" customFormat="false" customHeight="false" hidden="false" ht="13.3" outlineLevel="0" r="3060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collapsed="false" customFormat="false" customHeight="false" hidden="false" ht="13.3" outlineLevel="0" r="3061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collapsed="false" customFormat="false" customHeight="false" hidden="false" ht="13.3" outlineLevel="0" r="3062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collapsed="false" customFormat="false" customHeight="false" hidden="false" ht="13.3" outlineLevel="0" r="3063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collapsed="false" customFormat="false" customHeight="false" hidden="false" ht="13.3" outlineLevel="0" r="3064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collapsed="false" customFormat="false" customHeight="false" hidden="false" ht="13.3" outlineLevel="0" r="3065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collapsed="false" customFormat="false" customHeight="false" hidden="false" ht="13.3" outlineLevel="0" r="3066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collapsed="false" customFormat="false" customHeight="false" hidden="false" ht="13.3" outlineLevel="0" r="3067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collapsed="false" customFormat="false" customHeight="false" hidden="false" ht="13.3" outlineLevel="0" r="3068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collapsed="false" customFormat="false" customHeight="false" hidden="false" ht="13.3" outlineLevel="0" r="3069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collapsed="false" customFormat="false" customHeight="false" hidden="false" ht="13.3" outlineLevel="0" r="3070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collapsed="false" customFormat="false" customHeight="false" hidden="false" ht="13.3" outlineLevel="0" r="3071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collapsed="false" customFormat="false" customHeight="false" hidden="false" ht="13.3" outlineLevel="0" r="3072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collapsed="false" customFormat="false" customHeight="false" hidden="false" ht="13.3" outlineLevel="0" r="3073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collapsed="false" customFormat="false" customHeight="false" hidden="false" ht="13.3" outlineLevel="0" r="3074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collapsed="false" customFormat="false" customHeight="false" hidden="false" ht="13.3" outlineLevel="0" r="3075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collapsed="false" customFormat="false" customHeight="false" hidden="false" ht="13.3" outlineLevel="0" r="3076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collapsed="false" customFormat="false" customHeight="false" hidden="false" ht="13.3" outlineLevel="0" r="3077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collapsed="false" customFormat="false" customHeight="false" hidden="false" ht="13.3" outlineLevel="0" r="3078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collapsed="false" customFormat="false" customHeight="false" hidden="false" ht="13.3" outlineLevel="0" r="3079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collapsed="false" customFormat="false" customHeight="false" hidden="false" ht="13.3" outlineLevel="0" r="3080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collapsed="false" customFormat="false" customHeight="false" hidden="false" ht="13.3" outlineLevel="0" r="3081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collapsed="false" customFormat="false" customHeight="false" hidden="false" ht="13.3" outlineLevel="0" r="3082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collapsed="false" customFormat="false" customHeight="false" hidden="false" ht="13.3" outlineLevel="0" r="3083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collapsed="false" customFormat="false" customHeight="false" hidden="false" ht="13.3" outlineLevel="0" r="3084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collapsed="false" customFormat="false" customHeight="false" hidden="false" ht="13.3" outlineLevel="0" r="3085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collapsed="false" customFormat="false" customHeight="false" hidden="false" ht="13.3" outlineLevel="0" r="3086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collapsed="false" customFormat="false" customHeight="false" hidden="false" ht="13.3" outlineLevel="0" r="3087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collapsed="false" customFormat="false" customHeight="false" hidden="false" ht="13.3" outlineLevel="0" r="3088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collapsed="false" customFormat="false" customHeight="false" hidden="false" ht="13.3" outlineLevel="0" r="3089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collapsed="false" customFormat="false" customHeight="false" hidden="false" ht="13.3" outlineLevel="0" r="3090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collapsed="false" customFormat="false" customHeight="false" hidden="false" ht="13.3" outlineLevel="0" r="3091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collapsed="false" customFormat="false" customHeight="false" hidden="false" ht="13.3" outlineLevel="0" r="3092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collapsed="false" customFormat="false" customHeight="false" hidden="false" ht="13.3" outlineLevel="0" r="3093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collapsed="false" customFormat="false" customHeight="false" hidden="false" ht="13.3" outlineLevel="0" r="3094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collapsed="false" customFormat="false" customHeight="false" hidden="false" ht="13.3" outlineLevel="0" r="3095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collapsed="false" customFormat="false" customHeight="false" hidden="false" ht="13.3" outlineLevel="0" r="3096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collapsed="false" customFormat="false" customHeight="false" hidden="false" ht="13.3" outlineLevel="0" r="3097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collapsed="false" customFormat="false" customHeight="false" hidden="false" ht="13.3" outlineLevel="0" r="3098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collapsed="false" customFormat="false" customHeight="false" hidden="false" ht="13.3" outlineLevel="0" r="3099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collapsed="false" customFormat="false" customHeight="false" hidden="false" ht="13.3" outlineLevel="0" r="3100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collapsed="false" customFormat="false" customHeight="false" hidden="false" ht="13.3" outlineLevel="0" r="3101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collapsed="false" customFormat="false" customHeight="false" hidden="false" ht="13.3" outlineLevel="0" r="3102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collapsed="false" customFormat="false" customHeight="false" hidden="false" ht="13.3" outlineLevel="0" r="3103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collapsed="false" customFormat="false" customHeight="false" hidden="false" ht="13.3" outlineLevel="0" r="3104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collapsed="false" customFormat="false" customHeight="false" hidden="false" ht="13.3" outlineLevel="0" r="3105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collapsed="false" customFormat="false" customHeight="false" hidden="false" ht="13.3" outlineLevel="0" r="3106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collapsed="false" customFormat="false" customHeight="false" hidden="false" ht="13.3" outlineLevel="0" r="3107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collapsed="false" customFormat="false" customHeight="false" hidden="false" ht="13.3" outlineLevel="0" r="3108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collapsed="false" customFormat="false" customHeight="false" hidden="false" ht="13.3" outlineLevel="0" r="3109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collapsed="false" customFormat="false" customHeight="false" hidden="false" ht="13.3" outlineLevel="0" r="3110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collapsed="false" customFormat="false" customHeight="false" hidden="false" ht="13.3" outlineLevel="0" r="3111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collapsed="false" customFormat="false" customHeight="false" hidden="false" ht="13.3" outlineLevel="0" r="3112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collapsed="false" customFormat="false" customHeight="false" hidden="false" ht="13.3" outlineLevel="0" r="3113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collapsed="false" customFormat="false" customHeight="false" hidden="false" ht="13.3" outlineLevel="0" r="3114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collapsed="false" customFormat="false" customHeight="false" hidden="false" ht="13.3" outlineLevel="0" r="3115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collapsed="false" customFormat="false" customHeight="false" hidden="false" ht="13.3" outlineLevel="0" r="3116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collapsed="false" customFormat="false" customHeight="false" hidden="false" ht="13.3" outlineLevel="0" r="3117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collapsed="false" customFormat="false" customHeight="false" hidden="false" ht="13.3" outlineLevel="0" r="3118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collapsed="false" customFormat="false" customHeight="false" hidden="false" ht="13.3" outlineLevel="0" r="3119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collapsed="false" customFormat="false" customHeight="false" hidden="false" ht="13.3" outlineLevel="0" r="3120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collapsed="false" customFormat="false" customHeight="false" hidden="false" ht="13.3" outlineLevel="0" r="3121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collapsed="false" customFormat="false" customHeight="false" hidden="false" ht="13.3" outlineLevel="0" r="3122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collapsed="false" customFormat="false" customHeight="false" hidden="false" ht="13.3" outlineLevel="0" r="3123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collapsed="false" customFormat="false" customHeight="false" hidden="false" ht="13.3" outlineLevel="0" r="3124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collapsed="false" customFormat="false" customHeight="false" hidden="false" ht="13.3" outlineLevel="0" r="3125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collapsed="false" customFormat="false" customHeight="false" hidden="false" ht="13.3" outlineLevel="0" r="3126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collapsed="false" customFormat="false" customHeight="false" hidden="false" ht="13.3" outlineLevel="0" r="3127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collapsed="false" customFormat="false" customHeight="false" hidden="false" ht="13.3" outlineLevel="0" r="3128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collapsed="false" customFormat="false" customHeight="false" hidden="false" ht="13.3" outlineLevel="0" r="3129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collapsed="false" customFormat="false" customHeight="false" hidden="false" ht="13.3" outlineLevel="0" r="3130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collapsed="false" customFormat="false" customHeight="false" hidden="false" ht="13.3" outlineLevel="0" r="3131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collapsed="false" customFormat="false" customHeight="false" hidden="false" ht="13.3" outlineLevel="0" r="3132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collapsed="false" customFormat="false" customHeight="false" hidden="false" ht="13.3" outlineLevel="0" r="3133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collapsed="false" customFormat="false" customHeight="false" hidden="false" ht="13.3" outlineLevel="0" r="3134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collapsed="false" customFormat="false" customHeight="false" hidden="false" ht="13.3" outlineLevel="0" r="3135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collapsed="false" customFormat="false" customHeight="false" hidden="false" ht="13.3" outlineLevel="0" r="3136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collapsed="false" customFormat="false" customHeight="false" hidden="false" ht="13.3" outlineLevel="0" r="3137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collapsed="false" customFormat="false" customHeight="false" hidden="false" ht="13.3" outlineLevel="0" r="3138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collapsed="false" customFormat="false" customHeight="false" hidden="false" ht="13.3" outlineLevel="0" r="3139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collapsed="false" customFormat="false" customHeight="false" hidden="false" ht="13.3" outlineLevel="0" r="3140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collapsed="false" customFormat="false" customHeight="false" hidden="false" ht="13.3" outlineLevel="0" r="3141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collapsed="false" customFormat="false" customHeight="false" hidden="false" ht="13.3" outlineLevel="0" r="3142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collapsed="false" customFormat="false" customHeight="false" hidden="false" ht="13.3" outlineLevel="0" r="3143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collapsed="false" customFormat="false" customHeight="false" hidden="false" ht="13.3" outlineLevel="0" r="3144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collapsed="false" customFormat="false" customHeight="false" hidden="false" ht="13.3" outlineLevel="0" r="3145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collapsed="false" customFormat="false" customHeight="false" hidden="false" ht="13.3" outlineLevel="0" r="3146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collapsed="false" customFormat="false" customHeight="false" hidden="false" ht="13.3" outlineLevel="0" r="3147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collapsed="false" customFormat="false" customHeight="false" hidden="false" ht="13.3" outlineLevel="0" r="3148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collapsed="false" customFormat="false" customHeight="false" hidden="false" ht="13.3" outlineLevel="0" r="3149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collapsed="false" customFormat="false" customHeight="false" hidden="false" ht="13.3" outlineLevel="0" r="3150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collapsed="false" customFormat="false" customHeight="false" hidden="false" ht="13.3" outlineLevel="0" r="3151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collapsed="false" customFormat="false" customHeight="false" hidden="false" ht="13.3" outlineLevel="0" r="3152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collapsed="false" customFormat="false" customHeight="false" hidden="false" ht="13.3" outlineLevel="0" r="3153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collapsed="false" customFormat="false" customHeight="false" hidden="false" ht="13.3" outlineLevel="0" r="3154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collapsed="false" customFormat="false" customHeight="false" hidden="false" ht="13.3" outlineLevel="0" r="3155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collapsed="false" customFormat="false" customHeight="false" hidden="false" ht="13.3" outlineLevel="0" r="3156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collapsed="false" customFormat="false" customHeight="false" hidden="false" ht="13.3" outlineLevel="0" r="3157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collapsed="false" customFormat="false" customHeight="false" hidden="false" ht="13.3" outlineLevel="0" r="3158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collapsed="false" customFormat="false" customHeight="false" hidden="false" ht="13.3" outlineLevel="0" r="3159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collapsed="false" customFormat="false" customHeight="false" hidden="false" ht="13.3" outlineLevel="0" r="3160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collapsed="false" customFormat="false" customHeight="false" hidden="false" ht="13.3" outlineLevel="0" r="3161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collapsed="false" customFormat="false" customHeight="false" hidden="false" ht="13.3" outlineLevel="0" r="3162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collapsed="false" customFormat="false" customHeight="false" hidden="false" ht="13.3" outlineLevel="0" r="3163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collapsed="false" customFormat="false" customHeight="false" hidden="false" ht="13.3" outlineLevel="0" r="3164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collapsed="false" customFormat="false" customHeight="false" hidden="false" ht="13.3" outlineLevel="0" r="3165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collapsed="false" customFormat="false" customHeight="false" hidden="false" ht="13.3" outlineLevel="0" r="3166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collapsed="false" customFormat="false" customHeight="false" hidden="false" ht="13.3" outlineLevel="0" r="3167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collapsed="false" customFormat="false" customHeight="false" hidden="false" ht="13.3" outlineLevel="0" r="3168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collapsed="false" customFormat="false" customHeight="false" hidden="false" ht="13.3" outlineLevel="0" r="3169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collapsed="false" customFormat="false" customHeight="false" hidden="false" ht="13.3" outlineLevel="0" r="3170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collapsed="false" customFormat="false" customHeight="false" hidden="false" ht="13.3" outlineLevel="0" r="3171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collapsed="false" customFormat="false" customHeight="false" hidden="false" ht="13.3" outlineLevel="0" r="3172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collapsed="false" customFormat="false" customHeight="false" hidden="false" ht="13.3" outlineLevel="0" r="3173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collapsed="false" customFormat="false" customHeight="false" hidden="false" ht="13.3" outlineLevel="0" r="3174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collapsed="false" customFormat="false" customHeight="false" hidden="false" ht="13.3" outlineLevel="0" r="3175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collapsed="false" customFormat="false" customHeight="false" hidden="false" ht="13.3" outlineLevel="0" r="3176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7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A32" activeCellId="0" pane="topLeft" sqref="32:32"/>
    </sheetView>
  </sheetViews>
  <cols>
    <col collapsed="false" hidden="false" max="1" min="1" style="1" width="13.6588235294118"/>
    <col collapsed="false" hidden="false" max="7" min="2" style="1" width="11.278431372549"/>
    <col collapsed="false" hidden="false" max="8" min="8" style="0" width="11.5764705882353"/>
    <col collapsed="false" hidden="false" max="9" min="9" style="0" width="15.3647058823529"/>
    <col collapsed="false" hidden="false" max="10" min="10" style="0" width="14.3450980392157"/>
    <col collapsed="false" hidden="false" max="1025" min="11" style="0" width="11.5764705882353"/>
  </cols>
  <sheetData>
    <row collapsed="false" customFormat="false" customHeight="false" hidden="false" ht="13.3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30</v>
      </c>
      <c r="J1" s="0" t="s">
        <v>31</v>
      </c>
      <c r="K1" s="0" t="s">
        <v>32</v>
      </c>
    </row>
    <row collapsed="false" customFormat="false" customHeight="false" hidden="false" ht="13.3" outlineLevel="0" r="2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0" t="n">
        <v>20</v>
      </c>
      <c r="I2" s="0" t="str">
        <f aca="true">IF(ROW(A2) - 1 &gt;= $H$2, MAX(C2:OFFSET(C2, 1 - $H$2,0)), "")</f>
        <v/>
      </c>
      <c r="J2" s="0" t="str">
        <f aca="true">IF(ROW(A2) - 1 &gt;= $H$2, MIN(D2:OFFSET(D2, 1 - $H$2,0)), "")</f>
        <v/>
      </c>
      <c r="K2" s="0" t="str">
        <f aca="false">IF(J2&lt;&gt;"", ((I2 - E2) / (I2 - J2)) * (-100), "")</f>
        <v/>
      </c>
    </row>
    <row collapsed="false" customFormat="false" customHeight="false" hidden="false" ht="13.3" outlineLevel="0" r="3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I3" s="0" t="str">
        <f aca="true">IF(ROW(A3) - 1 &gt;= $H$2, MAX(C3:OFFSET(C3, 1 - $H$2,0)), "")</f>
        <v/>
      </c>
      <c r="J3" s="0" t="str">
        <f aca="true">IF(ROW(A3) - 1 &gt;= $H$2, MIN(D3:OFFSET(D3, 1 - $H$2,0)), "")</f>
        <v/>
      </c>
      <c r="K3" s="0" t="str">
        <f aca="false">IF(J3&lt;&gt;"", ((I3 - E3) / (I3 - J3)) * (-100), "")</f>
        <v/>
      </c>
    </row>
    <row collapsed="false" customFormat="false" customHeight="false" hidden="false" ht="13.3" outlineLevel="0" r="4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str">
        <f aca="true">IF(ROW(A4) - 1 &gt;= $H$2, MAX(C4:OFFSET(C4, 1 - $H$2,0)), "")</f>
        <v/>
      </c>
      <c r="J4" s="0" t="str">
        <f aca="true">IF(ROW(A4) - 1 &gt;= $H$2, MIN(D4:OFFSET(D4, 1 - $H$2,0)), "")</f>
        <v/>
      </c>
      <c r="K4" s="0" t="str">
        <f aca="false">IF(J4&lt;&gt;"", ((I4 - E4) / (I4 - J4)) * (-100), "")</f>
        <v/>
      </c>
    </row>
    <row collapsed="false" customFormat="false" customHeight="false" hidden="false" ht="13.3" outlineLevel="0" r="5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str">
        <f aca="true">IF(ROW(A5) - 1 &gt;= $H$2, MAX(C5:OFFSET(C5, 1 - $H$2,0)), "")</f>
        <v/>
      </c>
      <c r="J5" s="0" t="str">
        <f aca="true">IF(ROW(A5) - 1 &gt;= $H$2, MIN(D5:OFFSET(D5, 1 - $H$2,0)), "")</f>
        <v/>
      </c>
      <c r="K5" s="0" t="str">
        <f aca="false">IF(J5&lt;&gt;"", ((I5 - E5) / (I5 - J5)) * (-100), "")</f>
        <v/>
      </c>
    </row>
    <row collapsed="false" customFormat="false" customHeight="false" hidden="false" ht="13.3" outlineLevel="0" r="6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str">
        <f aca="true">IF(ROW(A6) - 1 &gt;= $H$2, MAX(C6:OFFSET(C6, 1 - $H$2,0)), "")</f>
        <v/>
      </c>
      <c r="J6" s="0" t="str">
        <f aca="true">IF(ROW(A6) - 1 &gt;= $H$2, MIN(D6:OFFSET(D6, 1 - $H$2,0)), "")</f>
        <v/>
      </c>
      <c r="K6" s="0" t="str">
        <f aca="false">IF(J6&lt;&gt;"", ((I6 - E6) / (I6 - J6)) * (-100), "")</f>
        <v/>
      </c>
    </row>
    <row collapsed="false" customFormat="false" customHeight="false" hidden="false" ht="13.3" outlineLevel="0" r="7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str">
        <f aca="true">IF(ROW(A7) - 1 &gt;= $H$2, MAX(C7:OFFSET(C7, 1 - $H$2,0)), "")</f>
        <v/>
      </c>
      <c r="J7" s="0" t="str">
        <f aca="true">IF(ROW(A7) - 1 &gt;= $H$2, MIN(D7:OFFSET(D7, 1 - $H$2,0)), "")</f>
        <v/>
      </c>
      <c r="K7" s="0" t="str">
        <f aca="false">IF(J7&lt;&gt;"", ((I7 - E7) / (I7 - J7)) * (-100), "")</f>
        <v/>
      </c>
    </row>
    <row collapsed="false" customFormat="false" customHeight="false" hidden="false" ht="13.3" outlineLevel="0" r="8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str">
        <f aca="true">IF(ROW(A8) - 1 &gt;= $H$2, MAX(C8:OFFSET(C8, 1 - $H$2,0)), "")</f>
        <v/>
      </c>
      <c r="J8" s="0" t="str">
        <f aca="true">IF(ROW(A8) - 1 &gt;= $H$2, MIN(D8:OFFSET(D8, 1 - $H$2,0)), "")</f>
        <v/>
      </c>
      <c r="K8" s="0" t="str">
        <f aca="false">IF(J8&lt;&gt;"", ((I8 - E8) / (I8 - J8)) * (-100), "")</f>
        <v/>
      </c>
    </row>
    <row collapsed="false" customFormat="false" customHeight="false" hidden="false" ht="13.3" outlineLevel="0" r="9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str">
        <f aca="true">IF(ROW(A9) - 1 &gt;= $H$2, MAX(C9:OFFSET(C9, 1 - $H$2,0)), "")</f>
        <v/>
      </c>
      <c r="J9" s="0" t="str">
        <f aca="true">IF(ROW(A9) - 1 &gt;= $H$2, MIN(D9:OFFSET(D9, 1 - $H$2,0)), "")</f>
        <v/>
      </c>
      <c r="K9" s="0" t="str">
        <f aca="false">IF(J9&lt;&gt;"", ((I9 - E9) / (I9 - J9)) * (-100), "")</f>
        <v/>
      </c>
    </row>
    <row collapsed="false" customFormat="false" customHeight="false" hidden="false" ht="13.3" outlineLevel="0" r="10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str">
        <f aca="true">IF(ROW(A10) - 1 &gt;= $H$2, MAX(C10:OFFSET(C10, 1 - $H$2,0)), "")</f>
        <v/>
      </c>
      <c r="J10" s="0" t="str">
        <f aca="true">IF(ROW(A10) - 1 &gt;= $H$2, MIN(D10:OFFSET(D10, 1 - $H$2,0)), "")</f>
        <v/>
      </c>
      <c r="K10" s="0" t="str">
        <f aca="false">IF(J10&lt;&gt;"", ((I10 - E10) / (I10 - J10)) * (-100), "")</f>
        <v/>
      </c>
    </row>
    <row collapsed="false" customFormat="false" customHeight="false" hidden="false" ht="13.3" outlineLevel="0" r="11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str">
        <f aca="true">IF(ROW(A11) - 1 &gt;= $H$2, MAX(C11:OFFSET(C11, 1 - $H$2,0)), "")</f>
        <v/>
      </c>
      <c r="J11" s="0" t="str">
        <f aca="true">IF(ROW(A11) - 1 &gt;= $H$2, MIN(D11:OFFSET(D11, 1 - $H$2,0)), "")</f>
        <v/>
      </c>
      <c r="K11" s="0" t="str">
        <f aca="false">IF(J11&lt;&gt;"", ((I11 - E11) / (I11 - J11)) * (-100), "")</f>
        <v/>
      </c>
    </row>
    <row collapsed="false" customFormat="false" customHeight="false" hidden="false" ht="13.3" outlineLevel="0" r="12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str">
        <f aca="true">IF(ROW(A12) - 1 &gt;= $H$2, MAX(C12:OFFSET(C12, 1 - $H$2,0)), "")</f>
        <v/>
      </c>
      <c r="J12" s="0" t="str">
        <f aca="true">IF(ROW(A12) - 1 &gt;= $H$2, MIN(D12:OFFSET(D12, 1 - $H$2,0)), "")</f>
        <v/>
      </c>
      <c r="K12" s="0" t="str">
        <f aca="false">IF(J12&lt;&gt;"", ((I12 - E12) / (I12 - J12)) * (-100), "")</f>
        <v/>
      </c>
    </row>
    <row collapsed="false" customFormat="false" customHeight="false" hidden="false" ht="13.3" outlineLevel="0" r="13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str">
        <f aca="true">IF(ROW(A13) - 1 &gt;= $H$2, MAX(C13:OFFSET(C13, 1 - $H$2,0)), "")</f>
        <v/>
      </c>
      <c r="J13" s="0" t="str">
        <f aca="true">IF(ROW(A13) - 1 &gt;= $H$2, MIN(D13:OFFSET(D13, 1 - $H$2,0)), "")</f>
        <v/>
      </c>
      <c r="K13" s="0" t="str">
        <f aca="false">IF(J13&lt;&gt;"", ((I13 - E13) / (I13 - J13)) * (-100), "")</f>
        <v/>
      </c>
    </row>
    <row collapsed="false" customFormat="false" customHeight="false" hidden="false" ht="13.3" outlineLevel="0" r="14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str">
        <f aca="true">IF(ROW(A14) - 1 &gt;= $H$2, MAX(C14:OFFSET(C14, 1 - $H$2,0)), "")</f>
        <v/>
      </c>
      <c r="J14" s="0" t="str">
        <f aca="true">IF(ROW(A14) - 1 &gt;= $H$2, MIN(D14:OFFSET(D14, 1 - $H$2,0)), "")</f>
        <v/>
      </c>
      <c r="K14" s="0" t="str">
        <f aca="false">IF(J14&lt;&gt;"", ((I14 - E14) / (I14 - J14)) * (-100), "")</f>
        <v/>
      </c>
    </row>
    <row collapsed="false" customFormat="false" customHeight="false" hidden="false" ht="13.3" outlineLevel="0" r="15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str">
        <f aca="true">IF(ROW(A15) - 1 &gt;= $H$2, MAX(C15:OFFSET(C15, 1 - $H$2,0)), "")</f>
        <v/>
      </c>
      <c r="J15" s="0" t="str">
        <f aca="true">IF(ROW(A15) - 1 &gt;= $H$2, MIN(D15:OFFSET(D15, 1 - $H$2,0)), "")</f>
        <v/>
      </c>
      <c r="K15" s="0" t="str">
        <f aca="false">IF(J15&lt;&gt;"", ((I15 - E15) / (I15 - J15)) * (-100), "")</f>
        <v/>
      </c>
    </row>
    <row collapsed="false" customFormat="false" customHeight="false" hidden="false" ht="13.3" outlineLevel="0" r="16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str">
        <f aca="true">IF(ROW(A16) - 1 &gt;= $H$2, MAX(C16:OFFSET(C16, 1 - $H$2,0)), "")</f>
        <v/>
      </c>
      <c r="J16" s="0" t="str">
        <f aca="true">IF(ROW(A16) - 1 &gt;= $H$2, MIN(D16:OFFSET(D16, 1 - $H$2,0)), "")</f>
        <v/>
      </c>
      <c r="K16" s="0" t="str">
        <f aca="false">IF(J16&lt;&gt;"", ((I16 - E16) / (I16 - J16)) * (-100), "")</f>
        <v/>
      </c>
    </row>
    <row collapsed="false" customFormat="false" customHeight="false" hidden="false" ht="13.3" outlineLevel="0" r="17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str">
        <f aca="true">IF(ROW(A17) - 1 &gt;= $H$2, MAX(C17:OFFSET(C17, 1 - $H$2,0)), "")</f>
        <v/>
      </c>
      <c r="J17" s="0" t="str">
        <f aca="true">IF(ROW(A17) - 1 &gt;= $H$2, MIN(D17:OFFSET(D17, 1 - $H$2,0)), "")</f>
        <v/>
      </c>
      <c r="K17" s="0" t="str">
        <f aca="false">IF(J17&lt;&gt;"", ((I17 - E17) / (I17 - J17)) * (-100), "")</f>
        <v/>
      </c>
    </row>
    <row collapsed="false" customFormat="false" customHeight="false" hidden="false" ht="13.3" outlineLevel="0" r="18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str">
        <f aca="true">IF(ROW(A18) - 1 &gt;= $H$2, MAX(C18:OFFSET(C18, 1 - $H$2,0)), "")</f>
        <v/>
      </c>
      <c r="J18" s="0" t="str">
        <f aca="true">IF(ROW(A18) - 1 &gt;= $H$2, MIN(D18:OFFSET(D18, 1 - $H$2,0)), "")</f>
        <v/>
      </c>
      <c r="K18" s="0" t="str">
        <f aca="false">IF(J18&lt;&gt;"", ((I18 - E18) / (I18 - J18)) * (-100), "")</f>
        <v/>
      </c>
    </row>
    <row collapsed="false" customFormat="false" customHeight="false" hidden="false" ht="13.3" outlineLevel="0" r="19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str">
        <f aca="true">IF(ROW(A19) - 1 &gt;= $H$2, MAX(C19:OFFSET(C19, 1 - $H$2,0)), "")</f>
        <v/>
      </c>
      <c r="J19" s="0" t="str">
        <f aca="true">IF(ROW(A19) - 1 &gt;= $H$2, MIN(D19:OFFSET(D19, 1 - $H$2,0)), "")</f>
        <v/>
      </c>
      <c r="K19" s="0" t="str">
        <f aca="false">IF(J19&lt;&gt;"", ((I19 - E19) / (I19 - J19)) * (-100), "")</f>
        <v/>
      </c>
    </row>
    <row collapsed="false" customFormat="false" customHeight="false" hidden="false" ht="13.3" outlineLevel="0" r="20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str">
        <f aca="true">IF(ROW(A20) - 1 &gt;= $H$2, MAX(C20:OFFSET(C20, 1 - $H$2,0)), "")</f>
        <v/>
      </c>
      <c r="J20" s="0" t="str">
        <f aca="true">IF(ROW(A20) - 1 &gt;= $H$2, MIN(D20:OFFSET(D20, 1 - $H$2,0)), "")</f>
        <v/>
      </c>
      <c r="K20" s="0" t="str">
        <f aca="false">IF(J20&lt;&gt;"", ((I20 - E20) / (I20 - J20)) * (-100), "")</f>
        <v/>
      </c>
    </row>
    <row collapsed="false" customFormat="false" customHeight="false" hidden="false" ht="13.3" outlineLevel="0" r="21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true">IF(ROW(A21) - 1 &gt;= $H$2, MAX(C21:OFFSET(C21, 1 - $H$2,0)), "")</f>
        <v>119.94</v>
      </c>
      <c r="J21" s="0" t="n">
        <f aca="true">IF(ROW(A21) - 1 &gt;= $H$2, MIN(D21:OFFSET(D21, 1 - $H$2,0)), "")</f>
        <v>97</v>
      </c>
      <c r="K21" s="0" t="n">
        <f aca="false">IF(J21&lt;&gt;"", ((I21 - E21) / (I21 - J21)) * (-100), "")</f>
        <v>-23.1909328683522</v>
      </c>
    </row>
    <row collapsed="false" customFormat="false" customHeight="false" hidden="false" ht="13.3" outlineLevel="0" r="22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true">IF(ROW(A22) - 1 &gt;= $H$2, MAX(C22:OFFSET(C22, 1 - $H$2,0)), "")</f>
        <v>132.06</v>
      </c>
      <c r="J22" s="0" t="n">
        <f aca="true">IF(ROW(A22) - 1 &gt;= $H$2, MIN(D22:OFFSET(D22, 1 - $H$2,0)), "")</f>
        <v>97</v>
      </c>
      <c r="K22" s="0" t="n">
        <f aca="false">IF(J22&lt;&gt;"", ((I22 - E22) / (I22 - J22)) * (-100), "")</f>
        <v>-4.99144324015973</v>
      </c>
    </row>
    <row collapsed="false" customFormat="false" customHeight="false" hidden="false" ht="13.3" outlineLevel="0" r="23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true">IF(ROW(A23) - 1 &gt;= $H$2, MAX(C23:OFFSET(C23, 1 - $H$2,0)), "")</f>
        <v>132.06</v>
      </c>
      <c r="J23" s="0" t="n">
        <f aca="true">IF(ROW(A23) - 1 &gt;= $H$2, MIN(D23:OFFSET(D23, 1 - $H$2,0)), "")</f>
        <v>100.25</v>
      </c>
      <c r="K23" s="0" t="n">
        <f aca="false">IF(J23&lt;&gt;"", ((I23 - E23) / (I23 - J23)) * (-100), "")</f>
        <v>-31.6252750707325</v>
      </c>
    </row>
    <row collapsed="false" customFormat="false" customHeight="false" hidden="false" ht="13.3" outlineLevel="0" r="24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true">IF(ROW(A24) - 1 &gt;= $H$2, MAX(C24:OFFSET(C24, 1 - $H$2,0)), "")</f>
        <v>132.06</v>
      </c>
      <c r="J24" s="0" t="n">
        <f aca="true">IF(ROW(A24) - 1 &gt;= $H$2, MIN(D24:OFFSET(D24, 1 - $H$2,0)), "")</f>
        <v>103.62</v>
      </c>
      <c r="K24" s="0" t="n">
        <f aca="false">IF(J24&lt;&gt;"", ((I24 - E24) / (I24 - J24)) * (-100), "")</f>
        <v>-14.2756680731364</v>
      </c>
    </row>
    <row collapsed="false" customFormat="false" customHeight="false" hidden="false" ht="13.3" outlineLevel="0" r="25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true">IF(ROW(A25) - 1 &gt;= $H$2, MAX(C25:OFFSET(C25, 1 - $H$2,0)), "")</f>
        <v>132.06</v>
      </c>
      <c r="J25" s="0" t="n">
        <f aca="true">IF(ROW(A25) - 1 &gt;= $H$2, MIN(D25:OFFSET(D25, 1 - $H$2,0)), "")</f>
        <v>105.94</v>
      </c>
      <c r="K25" s="0" t="n">
        <f aca="false">IF(J25&lt;&gt;"", ((I25 - E25) / (I25 - J25)) * (-100), "")</f>
        <v>-24.3874425727412</v>
      </c>
    </row>
    <row collapsed="false" customFormat="false" customHeight="false" hidden="false" ht="13.3" outlineLevel="0" r="26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true">IF(ROW(A26) - 1 &gt;= $H$2, MAX(C26:OFFSET(C26, 1 - $H$2,0)), "")</f>
        <v>132.06</v>
      </c>
      <c r="J26" s="0" t="n">
        <f aca="true">IF(ROW(A26) - 1 &gt;= $H$2, MIN(D26:OFFSET(D26, 1 - $H$2,0)), "")</f>
        <v>106.69</v>
      </c>
      <c r="K26" s="0" t="n">
        <f aca="false">IF(J26&lt;&gt;"", ((I26 - E26) / (I26 - J26)) * (-100), "")</f>
        <v>-36.2238864800946</v>
      </c>
    </row>
    <row collapsed="false" customFormat="false" customHeight="false" hidden="false" ht="13.3" outlineLevel="0" r="27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true">IF(ROW(A27) - 1 &gt;= $H$2, MAX(C27:OFFSET(C27, 1 - $H$2,0)), "")</f>
        <v>132.06</v>
      </c>
      <c r="J27" s="0" t="n">
        <f aca="true">IF(ROW(A27) - 1 &gt;= $H$2, MIN(D27:OFFSET(D27, 1 - $H$2,0)), "")</f>
        <v>106.69</v>
      </c>
      <c r="K27" s="0" t="n">
        <f aca="false">IF(J27&lt;&gt;"", ((I27 - E27) / (I27 - J27)) * (-100), "")</f>
        <v>-39.6531336223887</v>
      </c>
    </row>
    <row collapsed="false" customFormat="false" customHeight="false" hidden="false" ht="13.3" outlineLevel="0" r="28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true">IF(ROW(A28) - 1 &gt;= $H$2, MAX(C28:OFFSET(C28, 1 - $H$2,0)), "")</f>
        <v>132.06</v>
      </c>
      <c r="J28" s="0" t="n">
        <f aca="true">IF(ROW(A28) - 1 &gt;= $H$2, MIN(D28:OFFSET(D28, 1 - $H$2,0)), "")</f>
        <v>106.69</v>
      </c>
      <c r="K28" s="0" t="n">
        <f aca="false">IF(J28&lt;&gt;"", ((I28 - E28) / (I28 - J28)) * (-100), "")</f>
        <v>-38.6677177769018</v>
      </c>
    </row>
    <row collapsed="false" customFormat="false" customHeight="false" hidden="false" ht="13.3" outlineLevel="0" r="29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true">IF(ROW(A29) - 1 &gt;= $H$2, MAX(C29:OFFSET(C29, 1 - $H$2,0)), "")</f>
        <v>132.06</v>
      </c>
      <c r="J29" s="0" t="n">
        <f aca="true">IF(ROW(A29) - 1 &gt;= $H$2, MIN(D29:OFFSET(D29, 1 - $H$2,0)), "")</f>
        <v>106.69</v>
      </c>
      <c r="K29" s="0" t="n">
        <f aca="false">IF(J29&lt;&gt;"", ((I29 - E29) / (I29 - J29)) * (-100), "")</f>
        <v>-24.8718959400867</v>
      </c>
    </row>
    <row collapsed="false" customFormat="false" customHeight="false" hidden="false" ht="13.3" outlineLevel="0" r="30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true">IF(ROW(A30) - 1 &gt;= $H$2, MAX(C30:OFFSET(C30, 1 - $H$2,0)), "")</f>
        <v>132.06</v>
      </c>
      <c r="J30" s="0" t="n">
        <f aca="true">IF(ROW(A30) - 1 &gt;= $H$2, MIN(D30:OFFSET(D30, 1 - $H$2,0)), "")</f>
        <v>106.69</v>
      </c>
      <c r="K30" s="0" t="n">
        <f aca="false">IF(J30&lt;&gt;"", ((I30 - E30) / (I30 - J30)) * (-100), "")</f>
        <v>-42.3728813559322</v>
      </c>
    </row>
    <row collapsed="false" customFormat="false" customHeight="false" hidden="false" ht="13.3" outlineLevel="0" r="31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true">IF(ROW(A31) - 1 &gt;= $H$2, MAX(C31:OFFSET(C31, 1 - $H$2,0)), "")</f>
        <v>132.06</v>
      </c>
      <c r="J31" s="0" t="n">
        <f aca="true">IF(ROW(A31) - 1 &gt;= $H$2, MIN(D31:OFFSET(D31, 1 - $H$2,0)), "")</f>
        <v>106.69</v>
      </c>
      <c r="K31" s="0" t="n">
        <f aca="false">IF(J31&lt;&gt;"", ((I31 - E31) / (I31 - J31)) * (-100), "")</f>
        <v>-70.2010248324793</v>
      </c>
    </row>
    <row collapsed="false" customFormat="false" customHeight="false" hidden="false" ht="13.3" outlineLevel="0" r="32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true">IF(ROW(A32) - 1 &gt;= $H$2, MAX(C32:OFFSET(C32, 1 - $H$2,0)), "")</f>
        <v>132.06</v>
      </c>
      <c r="J32" s="0" t="n">
        <f aca="true">IF(ROW(A32) - 1 &gt;= $H$2, MIN(D32:OFFSET(D32, 1 - $H$2,0)), "")</f>
        <v>106.69</v>
      </c>
      <c r="K32" s="0" t="n">
        <f aca="false">IF(J32&lt;&gt;"", ((I32 - E32) / (I32 - J32)) * (-100), "")</f>
        <v>-62.3176980685849</v>
      </c>
    </row>
    <row collapsed="false" customFormat="false" customHeight="false" hidden="false" ht="13.3" outlineLevel="0" r="33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true">IF(ROW(A33) - 1 &gt;= $H$2, MAX(C33:OFFSET(C33, 1 - $H$2,0)), "")</f>
        <v>132.06</v>
      </c>
      <c r="J33" s="0" t="n">
        <f aca="true">IF(ROW(A33) - 1 &gt;= $H$2, MIN(D33:OFFSET(D33, 1 - $H$2,0)), "")</f>
        <v>106.69</v>
      </c>
      <c r="K33" s="0" t="n">
        <f aca="false">IF(J33&lt;&gt;"", ((I33 - E33) / (I33 - J33)) * (-100), "")</f>
        <v>-41.3874655104454</v>
      </c>
    </row>
    <row collapsed="false" customFormat="false" customHeight="false" hidden="false" ht="13.3" outlineLevel="0" r="34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true">IF(ROW(A34) - 1 &gt;= $H$2, MAX(C34:OFFSET(C34, 1 - $H$2,0)), "")</f>
        <v>132.06</v>
      </c>
      <c r="J34" s="0" t="n">
        <f aca="true">IF(ROW(A34) - 1 &gt;= $H$2, MIN(D34:OFFSET(D34, 1 - $H$2,0)), "")</f>
        <v>106.69</v>
      </c>
      <c r="K34" s="0" t="n">
        <f aca="false">IF(J34&lt;&gt;"", ((I34 - E34) / (I34 - J34)) * (-100), "")</f>
        <v>-27.8281434765471</v>
      </c>
    </row>
    <row collapsed="false" customFormat="false" customHeight="false" hidden="false" ht="13.3" outlineLevel="0" r="35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true">IF(ROW(A35) - 1 &gt;= $H$2, MAX(C35:OFFSET(C35, 1 - $H$2,0)), "")</f>
        <v>132.06</v>
      </c>
      <c r="J35" s="0" t="n">
        <f aca="true">IF(ROW(A35) - 1 &gt;= $H$2, MIN(D35:OFFSET(D35, 1 - $H$2,0)), "")</f>
        <v>106.69</v>
      </c>
      <c r="K35" s="0" t="n">
        <f aca="false">IF(J35&lt;&gt;"", ((I35 - E35) / (I35 - J35)) * (-100), "")</f>
        <v>-35.7114702404415</v>
      </c>
    </row>
    <row collapsed="false" customFormat="false" customHeight="false" hidden="false" ht="13.3" outlineLevel="0" r="36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true">IF(ROW(A36) - 1 &gt;= $H$2, MAX(C36:OFFSET(C36, 1 - $H$2,0)), "")</f>
        <v>136.75</v>
      </c>
      <c r="J36" s="0" t="n">
        <f aca="true">IF(ROW(A36) - 1 &gt;= $H$2, MIN(D36:OFFSET(D36, 1 - $H$2,0)), "")</f>
        <v>108.37</v>
      </c>
      <c r="K36" s="0" t="n">
        <f aca="false">IF(J36&lt;&gt;"", ((I36 - E36) / (I36 - J36)) * (-100), "")</f>
        <v>-6.37773079633546</v>
      </c>
    </row>
    <row collapsed="false" customFormat="false" customHeight="false" hidden="false" ht="13.3" outlineLevel="0" r="37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true">IF(ROW(A37) - 1 &gt;= $H$2, MAX(C37:OFFSET(C37, 1 - $H$2,0)), "")</f>
        <v>144.38</v>
      </c>
      <c r="J37" s="0" t="n">
        <f aca="true">IF(ROW(A37) - 1 &gt;= $H$2, MIN(D37:OFFSET(D37, 1 - $H$2,0)), "")</f>
        <v>108.37</v>
      </c>
      <c r="K37" s="0" t="n">
        <f aca="false">IF(J37&lt;&gt;"", ((I37 - E37) / (I37 - J37)) * (-100), "")</f>
        <v>-0.527631213551785</v>
      </c>
    </row>
    <row collapsed="false" customFormat="false" customHeight="false" hidden="false" ht="13.3" outlineLevel="0" r="38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true">IF(ROW(A38) - 1 &gt;= $H$2, MAX(C38:OFFSET(C38, 1 - $H$2,0)), "")</f>
        <v>150.38</v>
      </c>
      <c r="J38" s="0" t="n">
        <f aca="true">IF(ROW(A38) - 1 &gt;= $H$2, MIN(D38:OFFSET(D38, 1 - $H$2,0)), "")</f>
        <v>108.37</v>
      </c>
      <c r="K38" s="0" t="n">
        <f aca="false">IF(J38&lt;&gt;"", ((I38 - E38) / (I38 - J38)) * (-100), "")</f>
        <v>-21.5900975958105</v>
      </c>
    </row>
    <row collapsed="false" customFormat="false" customHeight="false" hidden="false" ht="13.3" outlineLevel="0" r="39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true">IF(ROW(A39) - 1 &gt;= $H$2, MAX(C39:OFFSET(C39, 1 - $H$2,0)), "")</f>
        <v>150.38</v>
      </c>
      <c r="J39" s="0" t="n">
        <f aca="true">IF(ROW(A39) - 1 &gt;= $H$2, MIN(D39:OFFSET(D39, 1 - $H$2,0)), "")</f>
        <v>108.37</v>
      </c>
      <c r="K39" s="0" t="n">
        <f aca="false">IF(J39&lt;&gt;"", ((I39 - E39) / (I39 - J39)) * (-100), "")</f>
        <v>-27.8267079266841</v>
      </c>
    </row>
    <row collapsed="false" customFormat="false" customHeight="false" hidden="false" ht="13.3" outlineLevel="0" r="40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true">IF(ROW(A40) - 1 &gt;= $H$2, MAX(C40:OFFSET(C40, 1 - $H$2,0)), "")</f>
        <v>150.38</v>
      </c>
      <c r="J40" s="0" t="n">
        <f aca="true">IF(ROW(A40) - 1 &gt;= $H$2, MIN(D40:OFFSET(D40, 1 - $H$2,0)), "")</f>
        <v>112.56</v>
      </c>
      <c r="K40" s="0" t="n">
        <f aca="false">IF(J40&lt;&gt;"", ((I40 - E40) / (I40 - J40)) * (-100), "")</f>
        <v>-28.609201480698</v>
      </c>
    </row>
    <row collapsed="false" customFormat="false" customHeight="false" hidden="false" ht="13.3" outlineLevel="0" r="41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true">IF(ROW(A41) - 1 &gt;= $H$2, MAX(C41:OFFSET(C41, 1 - $H$2,0)), "")</f>
        <v>150.38</v>
      </c>
      <c r="J41" s="0" t="n">
        <f aca="true">IF(ROW(A41) - 1 &gt;= $H$2, MIN(D41:OFFSET(D41, 1 - $H$2,0)), "")</f>
        <v>114</v>
      </c>
      <c r="K41" s="0" t="n">
        <f aca="false">IF(J41&lt;&gt;"", ((I41 - E41) / (I41 - J41)) * (-100), "")</f>
        <v>-30.9235843870258</v>
      </c>
    </row>
    <row collapsed="false" customFormat="false" customHeight="false" hidden="false" ht="13.3" outlineLevel="0" r="42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true">IF(ROW(A42) - 1 &gt;= $H$2, MAX(C42:OFFSET(C42, 1 - $H$2,0)), "")</f>
        <v>150.38</v>
      </c>
      <c r="J42" s="0" t="n">
        <f aca="true">IF(ROW(A42) - 1 &gt;= $H$2, MIN(D42:OFFSET(D42, 1 - $H$2,0)), "")</f>
        <v>114</v>
      </c>
      <c r="K42" s="0" t="n">
        <f aca="false">IF(J42&lt;&gt;"", ((I42 - E42) / (I42 - J42)) * (-100), "")</f>
        <v>-39.6921385376581</v>
      </c>
    </row>
    <row collapsed="false" customFormat="false" customHeight="false" hidden="false" ht="13.3" outlineLevel="0" r="43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true">IF(ROW(A43) - 1 &gt;= $H$2, MAX(C43:OFFSET(C43, 1 - $H$2,0)), "")</f>
        <v>150.38</v>
      </c>
      <c r="J43" s="0" t="n">
        <f aca="true">IF(ROW(A43) - 1 &gt;= $H$2, MIN(D43:OFFSET(D43, 1 - $H$2,0)), "")</f>
        <v>114</v>
      </c>
      <c r="K43" s="0" t="n">
        <f aca="false">IF(J43&lt;&gt;"", ((I43 - E43) / (I43 - J43)) * (-100), "")</f>
        <v>-67.7020340846619</v>
      </c>
    </row>
    <row collapsed="false" customFormat="false" customHeight="false" hidden="false" ht="13.3" outlineLevel="0" r="44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true">IF(ROW(A44) - 1 &gt;= $H$2, MAX(C44:OFFSET(C44, 1 - $H$2,0)), "")</f>
        <v>150.38</v>
      </c>
      <c r="J44" s="0" t="n">
        <f aca="true">IF(ROW(A44) - 1 &gt;= $H$2, MIN(D44:OFFSET(D44, 1 - $H$2,0)), "")</f>
        <v>114</v>
      </c>
      <c r="K44" s="0" t="n">
        <f aca="false">IF(J44&lt;&gt;"", ((I44 - E44) / (I44 - J44)) * (-100), "")</f>
        <v>-40.0494777350192</v>
      </c>
    </row>
    <row collapsed="false" customFormat="false" customHeight="false" hidden="false" ht="13.3" outlineLevel="0" r="45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I45" s="0" t="n">
        <f aca="true">IF(ROW(A45) - 1 &gt;= $H$2, MAX(C45:OFFSET(C45, 1 - $H$2,0)), "")</f>
        <v>150.38</v>
      </c>
      <c r="J45" s="0" t="n">
        <f aca="true">IF(ROW(A45) - 1 &gt;= $H$2, MIN(D45:OFFSET(D45, 1 - $H$2,0)), "")</f>
        <v>114</v>
      </c>
      <c r="K45" s="0" t="n">
        <f aca="false">IF(J45&lt;&gt;"", ((I45 - E45) / (I45 - J45)) * (-100), "")</f>
        <v>-46.9213853765805</v>
      </c>
    </row>
    <row collapsed="false" customFormat="false" customHeight="false" hidden="false" ht="13.3" outlineLevel="0" r="46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I46" s="0" t="n">
        <f aca="true">IF(ROW(A46) - 1 &gt;= $H$2, MAX(C46:OFFSET(C46, 1 - $H$2,0)), "")</f>
        <v>150.38</v>
      </c>
      <c r="J46" s="0" t="n">
        <f aca="true">IF(ROW(A46) - 1 &gt;= $H$2, MIN(D46:OFFSET(D46, 1 - $H$2,0)), "")</f>
        <v>114</v>
      </c>
      <c r="K46" s="0" t="n">
        <f aca="false">IF(J46&lt;&gt;"", ((I46 - E46) / (I46 - J46)) * (-100), "")</f>
        <v>-63.4139637163276</v>
      </c>
    </row>
    <row collapsed="false" customFormat="false" customHeight="false" hidden="false" ht="13.3" outlineLevel="0" r="47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I47" s="0" t="n">
        <f aca="true">IF(ROW(A47) - 1 &gt;= $H$2, MAX(C47:OFFSET(C47, 1 - $H$2,0)), "")</f>
        <v>150.38</v>
      </c>
      <c r="J47" s="0" t="n">
        <f aca="true">IF(ROW(A47) - 1 &gt;= $H$2, MIN(D47:OFFSET(D47, 1 - $H$2,0)), "")</f>
        <v>114</v>
      </c>
      <c r="K47" s="0" t="n">
        <f aca="false">IF(J47&lt;&gt;"", ((I47 - E47) / (I47 - J47)) * (-100), "")</f>
        <v>-54.9752611324904</v>
      </c>
    </row>
    <row collapsed="false" customFormat="false" customHeight="false" hidden="false" ht="13.3" outlineLevel="0" r="48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I48" s="0" t="n">
        <f aca="true">IF(ROW(A48) - 1 &gt;= $H$2, MAX(C48:OFFSET(C48, 1 - $H$2,0)), "")</f>
        <v>150.38</v>
      </c>
      <c r="J48" s="0" t="n">
        <f aca="true">IF(ROW(A48) - 1 &gt;= $H$2, MIN(D48:OFFSET(D48, 1 - $H$2,0)), "")</f>
        <v>114</v>
      </c>
      <c r="K48" s="0" t="n">
        <f aca="false">IF(J48&lt;&gt;"", ((I48 - E48) / (I48 - J48)) * (-100), "")</f>
        <v>-69.2413413963716</v>
      </c>
    </row>
    <row collapsed="false" customFormat="false" customHeight="false" hidden="false" ht="13.3" outlineLevel="0" r="49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  <c r="I49" s="0" t="n">
        <f aca="true">IF(ROW(A49) - 1 &gt;= $H$2, MAX(C49:OFFSET(C49, 1 - $H$2,0)), "")</f>
        <v>150.38</v>
      </c>
      <c r="J49" s="0" t="n">
        <f aca="true">IF(ROW(A49) - 1 &gt;= $H$2, MIN(D49:OFFSET(D49, 1 - $H$2,0)), "")</f>
        <v>114</v>
      </c>
      <c r="K49" s="0" t="n">
        <f aca="false">IF(J49&lt;&gt;"", ((I49 - E49) / (I49 - J49)) * (-100), "")</f>
        <v>-51.2094557449148</v>
      </c>
    </row>
    <row collapsed="false" customFormat="false" customHeight="false" hidden="false" ht="13.3" outlineLevel="0" r="50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  <c r="I50" s="0" t="n">
        <f aca="true">IF(ROW(A50) - 1 &gt;= $H$2, MAX(C50:OFFSET(C50, 1 - $H$2,0)), "")</f>
        <v>150.38</v>
      </c>
      <c r="J50" s="0" t="n">
        <f aca="true">IF(ROW(A50) - 1 &gt;= $H$2, MIN(D50:OFFSET(D50, 1 - $H$2,0)), "")</f>
        <v>114</v>
      </c>
      <c r="K50" s="0" t="n">
        <f aca="false">IF(J50&lt;&gt;"", ((I50 - E50) / (I50 - J50)) * (-100), "")</f>
        <v>-69.7636063771303</v>
      </c>
    </row>
    <row collapsed="false" customFormat="false" customHeight="false" hidden="false" ht="13.3" outlineLevel="0" r="51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  <c r="I51" s="0" t="n">
        <f aca="true">IF(ROW(A51) - 1 &gt;= $H$2, MAX(C51:OFFSET(C51, 1 - $H$2,0)), "")</f>
        <v>150.38</v>
      </c>
      <c r="J51" s="0" t="n">
        <f aca="true">IF(ROW(A51) - 1 &gt;= $H$2, MIN(D51:OFFSET(D51, 1 - $H$2,0)), "")</f>
        <v>114.12</v>
      </c>
      <c r="K51" s="0" t="n">
        <f aca="false">IF(J51&lt;&gt;"", ((I51 - E51) / (I51 - J51)) * (-100), "")</f>
        <v>-85.3281853281854</v>
      </c>
    </row>
    <row collapsed="false" customFormat="false" customHeight="false" hidden="false" ht="13.3" outlineLevel="0" r="52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  <c r="I52" s="0" t="n">
        <f aca="true">IF(ROW(A52) - 1 &gt;= $H$2, MAX(C52:OFFSET(C52, 1 - $H$2,0)), "")</f>
        <v>150.38</v>
      </c>
      <c r="J52" s="0" t="n">
        <f aca="true">IF(ROW(A52) - 1 &gt;= $H$2, MIN(D52:OFFSET(D52, 1 - $H$2,0)), "")</f>
        <v>104.87</v>
      </c>
      <c r="K52" s="0" t="n">
        <f aca="false">IF(J52&lt;&gt;"", ((I52 - E52) / (I52 - J52)) * (-100), "")</f>
        <v>-90.3757415952538</v>
      </c>
    </row>
    <row collapsed="false" customFormat="false" customHeight="false" hidden="false" ht="13.3" outlineLevel="0" r="53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  <c r="I53" s="0" t="n">
        <f aca="true">IF(ROW(A53) - 1 &gt;= $H$2, MAX(C53:OFFSET(C53, 1 - $H$2,0)), "")</f>
        <v>150.38</v>
      </c>
      <c r="J53" s="0" t="n">
        <f aca="true">IF(ROW(A53) - 1 &gt;= $H$2, MIN(D53:OFFSET(D53, 1 - $H$2,0)), "")</f>
        <v>104.87</v>
      </c>
      <c r="K53" s="0" t="n">
        <f aca="false">IF(J53&lt;&gt;"", ((I53 - E53) / (I53 - J53)) * (-100), "")</f>
        <v>-80.3559657218194</v>
      </c>
    </row>
    <row collapsed="false" customFormat="false" customHeight="false" hidden="false" ht="13.3" outlineLevel="0" r="54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  <c r="I54" s="0" t="n">
        <f aca="true">IF(ROW(A54) - 1 &gt;= $H$2, MAX(C54:OFFSET(C54, 1 - $H$2,0)), "")</f>
        <v>150.38</v>
      </c>
      <c r="J54" s="0" t="n">
        <f aca="true">IF(ROW(A54) - 1 &gt;= $H$2, MIN(D54:OFFSET(D54, 1 - $H$2,0)), "")</f>
        <v>104.87</v>
      </c>
      <c r="K54" s="0" t="n">
        <f aca="false">IF(J54&lt;&gt;"", ((I54 - E54) / (I54 - J54)) * (-100), "")</f>
        <v>-84.61876510657</v>
      </c>
    </row>
    <row collapsed="false" customFormat="false" customHeight="false" hidden="false" ht="13.3" outlineLevel="0" r="55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  <c r="I55" s="0" t="n">
        <f aca="true">IF(ROW(A55) - 1 &gt;= $H$2, MAX(C55:OFFSET(C55, 1 - $H$2,0)), "")</f>
        <v>150.38</v>
      </c>
      <c r="J55" s="0" t="n">
        <f aca="true">IF(ROW(A55) - 1 &gt;= $H$2, MIN(D55:OFFSET(D55, 1 - $H$2,0)), "")</f>
        <v>104.87</v>
      </c>
      <c r="K55" s="0" t="n">
        <f aca="false">IF(J55&lt;&gt;"", ((I55 - E55) / (I55 - J55)) * (-100), "")</f>
        <v>-58.2509338606899</v>
      </c>
    </row>
    <row collapsed="false" customFormat="false" customHeight="false" hidden="false" ht="13.3" outlineLevel="0" r="56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  <c r="I56" s="0" t="n">
        <f aca="true">IF(ROW(A56) - 1 &gt;= $H$2, MAX(C56:OFFSET(C56, 1 - $H$2,0)), "")</f>
        <v>150.38</v>
      </c>
      <c r="J56" s="0" t="n">
        <f aca="true">IF(ROW(A56) - 1 &gt;= $H$2, MIN(D56:OFFSET(D56, 1 - $H$2,0)), "")</f>
        <v>104.87</v>
      </c>
      <c r="K56" s="0" t="n">
        <f aca="false">IF(J56&lt;&gt;"", ((I56 - E56) / (I56 - J56)) * (-100), "")</f>
        <v>-51.6589760492199</v>
      </c>
    </row>
    <row collapsed="false" customFormat="false" customHeight="false" hidden="false" ht="13.3" outlineLevel="0" r="57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  <c r="I57" s="0" t="n">
        <f aca="true">IF(ROW(A57) - 1 &gt;= $H$2, MAX(C57:OFFSET(C57, 1 - $H$2,0)), "")</f>
        <v>150.38</v>
      </c>
      <c r="J57" s="0" t="n">
        <f aca="true">IF(ROW(A57) - 1 &gt;= $H$2, MIN(D57:OFFSET(D57, 1 - $H$2,0)), "")</f>
        <v>104.87</v>
      </c>
      <c r="K57" s="0" t="n">
        <f aca="false">IF(J57&lt;&gt;"", ((I57 - E57) / (I57 - J57)) * (-100), "")</f>
        <v>-64.2935618545375</v>
      </c>
    </row>
    <row collapsed="false" customFormat="false" customHeight="false" hidden="false" ht="13.3" outlineLevel="0" r="58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  <c r="I58" s="0" t="n">
        <f aca="true">IF(ROW(A58) - 1 &gt;= $H$2, MAX(C58:OFFSET(C58, 1 - $H$2,0)), "")</f>
        <v>144.75</v>
      </c>
      <c r="J58" s="0" t="n">
        <f aca="true">IF(ROW(A58) - 1 &gt;= $H$2, MIN(D58:OFFSET(D58, 1 - $H$2,0)), "")</f>
        <v>104.87</v>
      </c>
      <c r="K58" s="0" t="n">
        <f aca="false">IF(J58&lt;&gt;"", ((I58 - E58) / (I58 - J58)) * (-100), "")</f>
        <v>-64.8946840521565</v>
      </c>
    </row>
    <row collapsed="false" customFormat="false" customHeight="false" hidden="false" ht="13.3" outlineLevel="0" r="59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  <c r="I59" s="0" t="n">
        <f aca="true">IF(ROW(A59) - 1 &gt;= $H$2, MAX(C59:OFFSET(C59, 1 - $H$2,0)), "")</f>
        <v>144.75</v>
      </c>
      <c r="J59" s="0" t="n">
        <f aca="true">IF(ROW(A59) - 1 &gt;= $H$2, MIN(D59:OFFSET(D59, 1 - $H$2,0)), "")</f>
        <v>104.87</v>
      </c>
      <c r="K59" s="0" t="n">
        <f aca="false">IF(J59&lt;&gt;"", ((I59 - E59) / (I59 - J59)) * (-100), "")</f>
        <v>-60.8074222668004</v>
      </c>
    </row>
    <row collapsed="false" customFormat="false" customHeight="false" hidden="false" ht="13.3" outlineLevel="0" r="60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</row>
    <row collapsed="false" customFormat="false" customHeight="false" hidden="false" ht="13.3" outlineLevel="0" r="61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</row>
    <row collapsed="false" customFormat="false" customHeight="false" hidden="false" ht="13.3" outlineLevel="0" r="62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</row>
    <row collapsed="false" customFormat="false" customHeight="false" hidden="false" ht="13.3" outlineLevel="0" r="63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</row>
    <row collapsed="false" customFormat="false" customHeight="false" hidden="false" ht="13.3" outlineLevel="0" r="64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</row>
    <row collapsed="false" customFormat="false" customHeight="false" hidden="false" ht="13.3" outlineLevel="0" r="65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</row>
    <row collapsed="false" customFormat="false" customHeight="false" hidden="false" ht="13.3" outlineLevel="0" r="66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</row>
    <row collapsed="false" customFormat="false" customHeight="false" hidden="false" ht="13.3" outlineLevel="0" r="67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</row>
    <row collapsed="false" customFormat="false" customHeight="false" hidden="false" ht="13.3" outlineLevel="0" r="68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</row>
    <row collapsed="false" customFormat="false" customHeight="false" hidden="false" ht="13.3" outlineLevel="0" r="69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</row>
    <row collapsed="false" customFormat="false" customHeight="false" hidden="false" ht="13.3" outlineLevel="0" r="70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</row>
    <row collapsed="false" customFormat="false" customHeight="false" hidden="false" ht="13.3" outlineLevel="0" r="71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</row>
    <row collapsed="false" customFormat="false" customHeight="false" hidden="false" ht="13.3" outlineLevel="0" r="72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</row>
    <row collapsed="false" customFormat="false" customHeight="false" hidden="false" ht="13.3" outlineLevel="0" r="73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</row>
    <row collapsed="false" customFormat="false" customHeight="false" hidden="false" ht="13.3" outlineLevel="0" r="74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</row>
    <row collapsed="false" customFormat="false" customHeight="false" hidden="false" ht="13.3" outlineLevel="0" r="75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</row>
    <row collapsed="false" customFormat="false" customHeight="false" hidden="false" ht="13.3" outlineLevel="0" r="76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</row>
    <row collapsed="false" customFormat="false" customHeight="false" hidden="false" ht="13.3" outlineLevel="0" r="77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</row>
    <row collapsed="false" customFormat="false" customHeight="false" hidden="false" ht="13.3" outlineLevel="0" r="78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</row>
    <row collapsed="false" customFormat="false" customHeight="false" hidden="false" ht="13.3" outlineLevel="0" r="79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</row>
    <row collapsed="false" customFormat="false" customHeight="false" hidden="false" ht="13.3" outlineLevel="0" r="80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</row>
    <row collapsed="false" customFormat="false" customHeight="false" hidden="false" ht="13.3" outlineLevel="0" r="81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</row>
    <row collapsed="false" customFormat="false" customHeight="false" hidden="false" ht="13.3" outlineLevel="0" r="82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</row>
    <row collapsed="false" customFormat="false" customHeight="false" hidden="false" ht="13.3" outlineLevel="0" r="83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</row>
    <row collapsed="false" customFormat="false" customHeight="false" hidden="false" ht="13.3" outlineLevel="0" r="84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</row>
    <row collapsed="false" customFormat="false" customHeight="false" hidden="false" ht="13.3" outlineLevel="0" r="85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</row>
    <row collapsed="false" customFormat="false" customHeight="false" hidden="false" ht="13.3" outlineLevel="0" r="86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</row>
    <row collapsed="false" customFormat="false" customHeight="false" hidden="false" ht="13.3" outlineLevel="0" r="87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</row>
    <row collapsed="false" customFormat="false" customHeight="false" hidden="false" ht="13.3" outlineLevel="0" r="88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</row>
    <row collapsed="false" customFormat="false" customHeight="false" hidden="false" ht="13.3" outlineLevel="0" r="89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</row>
    <row collapsed="false" customFormat="false" customHeight="false" hidden="false" ht="13.3" outlineLevel="0" r="90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</row>
    <row collapsed="false" customFormat="false" customHeight="false" hidden="false" ht="13.3" outlineLevel="0" r="91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</row>
    <row collapsed="false" customFormat="false" customHeight="false" hidden="false" ht="13.3" outlineLevel="0" r="92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</row>
    <row collapsed="false" customFormat="false" customHeight="false" hidden="false" ht="13.3" outlineLevel="0" r="93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</row>
    <row collapsed="false" customFormat="false" customHeight="false" hidden="false" ht="13.3" outlineLevel="0" r="94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</row>
    <row collapsed="false" customFormat="false" customHeight="false" hidden="false" ht="13.3" outlineLevel="0" r="95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</row>
    <row collapsed="false" customFormat="false" customHeight="false" hidden="false" ht="13.3" outlineLevel="0" r="96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</row>
    <row collapsed="false" customFormat="false" customHeight="false" hidden="false" ht="13.3" outlineLevel="0" r="97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</row>
    <row collapsed="false" customFormat="false" customHeight="false" hidden="false" ht="13.3" outlineLevel="0" r="98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</row>
    <row collapsed="false" customFormat="false" customHeight="false" hidden="false" ht="13.3" outlineLevel="0" r="99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</row>
    <row collapsed="false" customFormat="false" customHeight="false" hidden="false" ht="13.3" outlineLevel="0" r="100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</row>
    <row collapsed="false" customFormat="false" customHeight="false" hidden="false" ht="13.3" outlineLevel="0" r="101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</row>
    <row collapsed="false" customFormat="false" customHeight="false" hidden="false" ht="13.3" outlineLevel="0" r="102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</row>
    <row collapsed="false" customFormat="false" customHeight="false" hidden="false" ht="13.3" outlineLevel="0" r="103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</row>
    <row collapsed="false" customFormat="false" customHeight="false" hidden="false" ht="13.3" outlineLevel="0" r="104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</row>
    <row collapsed="false" customFormat="false" customHeight="false" hidden="false" ht="13.3" outlineLevel="0" r="105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</row>
    <row collapsed="false" customFormat="false" customHeight="false" hidden="false" ht="13.3" outlineLevel="0" r="106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</row>
    <row collapsed="false" customFormat="false" customHeight="false" hidden="false" ht="13.3" outlineLevel="0" r="107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</row>
    <row collapsed="false" customFormat="false" customHeight="false" hidden="false" ht="13.3" outlineLevel="0" r="108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</row>
    <row collapsed="false" customFormat="false" customHeight="false" hidden="false" ht="13.3" outlineLevel="0" r="109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</row>
    <row collapsed="false" customFormat="false" customHeight="false" hidden="false" ht="13.3" outlineLevel="0" r="110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</row>
    <row collapsed="false" customFormat="false" customHeight="false" hidden="false" ht="13.3" outlineLevel="0" r="111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</row>
    <row collapsed="false" customFormat="false" customHeight="false" hidden="false" ht="13.3" outlineLevel="0" r="112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</row>
    <row collapsed="false" customFormat="false" customHeight="false" hidden="false" ht="13.3" outlineLevel="0" r="113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</row>
    <row collapsed="false" customFormat="false" customHeight="false" hidden="false" ht="13.3" outlineLevel="0" r="114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</row>
    <row collapsed="false" customFormat="false" customHeight="false" hidden="false" ht="13.3" outlineLevel="0" r="115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</row>
    <row collapsed="false" customFormat="false" customHeight="false" hidden="false" ht="13.3" outlineLevel="0" r="116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</row>
    <row collapsed="false" customFormat="false" customHeight="false" hidden="false" ht="13.3" outlineLevel="0" r="117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</row>
    <row collapsed="false" customFormat="false" customHeight="false" hidden="false" ht="13.3" outlineLevel="0" r="118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</row>
    <row collapsed="false" customFormat="false" customHeight="false" hidden="false" ht="13.3" outlineLevel="0" r="119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</row>
    <row collapsed="false" customFormat="false" customHeight="false" hidden="false" ht="13.3" outlineLevel="0" r="120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</row>
    <row collapsed="false" customFormat="false" customHeight="false" hidden="false" ht="13.3" outlineLevel="0" r="121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</row>
    <row collapsed="false" customFormat="false" customHeight="false" hidden="false" ht="13.3" outlineLevel="0" r="122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</row>
    <row collapsed="false" customFormat="false" customHeight="false" hidden="false" ht="13.3" outlineLevel="0" r="123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</row>
    <row collapsed="false" customFormat="false" customHeight="false" hidden="false" ht="13.3" outlineLevel="0" r="124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</row>
    <row collapsed="false" customFormat="false" customHeight="false" hidden="false" ht="13.3" outlineLevel="0" r="125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</row>
    <row collapsed="false" customFormat="false" customHeight="false" hidden="false" ht="13.3" outlineLevel="0" r="126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</row>
    <row collapsed="false" customFormat="false" customHeight="false" hidden="false" ht="13.3" outlineLevel="0" r="127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</row>
    <row collapsed="false" customFormat="false" customHeight="false" hidden="false" ht="13.3" outlineLevel="0" r="128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</row>
    <row collapsed="false" customFormat="false" customHeight="false" hidden="false" ht="13.3" outlineLevel="0" r="129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</row>
    <row collapsed="false" customFormat="false" customHeight="false" hidden="false" ht="13.3" outlineLevel="0" r="130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</row>
    <row collapsed="false" customFormat="false" customHeight="false" hidden="false" ht="13.3" outlineLevel="0" r="131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</row>
    <row collapsed="false" customFormat="false" customHeight="false" hidden="false" ht="13.3" outlineLevel="0" r="132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</row>
    <row collapsed="false" customFormat="false" customHeight="false" hidden="false" ht="13.3" outlineLevel="0" r="133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collapsed="false" customFormat="false" customHeight="false" hidden="false" ht="13.3" outlineLevel="0" r="134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collapsed="false" customFormat="false" customHeight="false" hidden="false" ht="13.3" outlineLevel="0" r="135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collapsed="false" customFormat="false" customHeight="false" hidden="false" ht="13.3" outlineLevel="0" r="136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collapsed="false" customFormat="false" customHeight="false" hidden="false" ht="13.3" outlineLevel="0" r="137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collapsed="false" customFormat="false" customHeight="false" hidden="false" ht="13.3" outlineLevel="0" r="138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collapsed="false" customFormat="false" customHeight="false" hidden="false" ht="13.3" outlineLevel="0" r="139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collapsed="false" customFormat="false" customHeight="false" hidden="false" ht="13.3" outlineLevel="0" r="140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collapsed="false" customFormat="false" customHeight="false" hidden="false" ht="13.3" outlineLevel="0" r="141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collapsed="false" customFormat="false" customHeight="false" hidden="false" ht="13.3" outlineLevel="0" r="142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collapsed="false" customFormat="false" customHeight="false" hidden="false" ht="13.3" outlineLevel="0" r="143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collapsed="false" customFormat="false" customHeight="false" hidden="false" ht="13.3" outlineLevel="0" r="144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collapsed="false" customFormat="false" customHeight="false" hidden="false" ht="13.3" outlineLevel="0" r="145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collapsed="false" customFormat="false" customHeight="false" hidden="false" ht="13.3" outlineLevel="0" r="146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collapsed="false" customFormat="false" customHeight="false" hidden="false" ht="13.3" outlineLevel="0" r="147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collapsed="false" customFormat="false" customHeight="false" hidden="false" ht="13.3" outlineLevel="0" r="148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collapsed="false" customFormat="false" customHeight="false" hidden="false" ht="13.3" outlineLevel="0" r="149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collapsed="false" customFormat="false" customHeight="false" hidden="false" ht="13.3" outlineLevel="0" r="150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collapsed="false" customFormat="false" customHeight="false" hidden="false" ht="13.3" outlineLevel="0" r="151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collapsed="false" customFormat="false" customHeight="false" hidden="false" ht="13.3" outlineLevel="0" r="152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collapsed="false" customFormat="false" customHeight="false" hidden="false" ht="13.3" outlineLevel="0" r="153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collapsed="false" customFormat="false" customHeight="false" hidden="false" ht="13.3" outlineLevel="0" r="154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collapsed="false" customFormat="false" customHeight="false" hidden="false" ht="13.3" outlineLevel="0" r="155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collapsed="false" customFormat="false" customHeight="false" hidden="false" ht="13.3" outlineLevel="0" r="156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collapsed="false" customFormat="false" customHeight="false" hidden="false" ht="13.3" outlineLevel="0" r="157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collapsed="false" customFormat="false" customHeight="false" hidden="false" ht="13.3" outlineLevel="0" r="158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collapsed="false" customFormat="false" customHeight="false" hidden="false" ht="13.3" outlineLevel="0" r="159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collapsed="false" customFormat="false" customHeight="false" hidden="false" ht="13.3" outlineLevel="0" r="160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collapsed="false" customFormat="false" customHeight="false" hidden="false" ht="13.3" outlineLevel="0" r="161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collapsed="false" customFormat="false" customHeight="false" hidden="false" ht="13.3" outlineLevel="0" r="162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collapsed="false" customFormat="false" customHeight="false" hidden="false" ht="13.3" outlineLevel="0" r="163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collapsed="false" customFormat="false" customHeight="false" hidden="false" ht="13.3" outlineLevel="0" r="164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collapsed="false" customFormat="false" customHeight="false" hidden="false" ht="13.3" outlineLevel="0" r="165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collapsed="false" customFormat="false" customHeight="false" hidden="false" ht="13.3" outlineLevel="0" r="166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collapsed="false" customFormat="false" customHeight="false" hidden="false" ht="13.3" outlineLevel="0" r="167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collapsed="false" customFormat="false" customHeight="false" hidden="false" ht="13.3" outlineLevel="0" r="168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collapsed="false" customFormat="false" customHeight="false" hidden="false" ht="13.3" outlineLevel="0" r="169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collapsed="false" customFormat="false" customHeight="false" hidden="false" ht="13.3" outlineLevel="0" r="170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collapsed="false" customFormat="false" customHeight="false" hidden="false" ht="13.3" outlineLevel="0" r="171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collapsed="false" customFormat="false" customHeight="false" hidden="false" ht="13.3" outlineLevel="0" r="172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collapsed="false" customFormat="false" customHeight="false" hidden="false" ht="13.3" outlineLevel="0" r="173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collapsed="false" customFormat="false" customHeight="false" hidden="false" ht="13.3" outlineLevel="0" r="174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collapsed="false" customFormat="false" customHeight="false" hidden="false" ht="13.3" outlineLevel="0" r="175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collapsed="false" customFormat="false" customHeight="false" hidden="false" ht="13.3" outlineLevel="0" r="176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collapsed="false" customFormat="false" customHeight="false" hidden="false" ht="13.3" outlineLevel="0" r="177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collapsed="false" customFormat="false" customHeight="false" hidden="false" ht="13.3" outlineLevel="0" r="178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collapsed="false" customFormat="false" customHeight="false" hidden="false" ht="13.3" outlineLevel="0" r="179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collapsed="false" customFormat="false" customHeight="false" hidden="false" ht="13.3" outlineLevel="0" r="180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collapsed="false" customFormat="false" customHeight="false" hidden="false" ht="13.3" outlineLevel="0" r="181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collapsed="false" customFormat="false" customHeight="false" hidden="false" ht="13.3" outlineLevel="0" r="182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collapsed="false" customFormat="false" customHeight="false" hidden="false" ht="13.3" outlineLevel="0" r="183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collapsed="false" customFormat="false" customHeight="false" hidden="false" ht="13.3" outlineLevel="0" r="184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collapsed="false" customFormat="false" customHeight="false" hidden="false" ht="13.3" outlineLevel="0" r="185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collapsed="false" customFormat="false" customHeight="false" hidden="false" ht="13.3" outlineLevel="0" r="186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collapsed="false" customFormat="false" customHeight="false" hidden="false" ht="13.3" outlineLevel="0" r="187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collapsed="false" customFormat="false" customHeight="false" hidden="false" ht="13.3" outlineLevel="0" r="188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collapsed="false" customFormat="false" customHeight="false" hidden="false" ht="13.3" outlineLevel="0" r="189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collapsed="false" customFormat="false" customHeight="false" hidden="false" ht="13.3" outlineLevel="0" r="190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collapsed="false" customFormat="false" customHeight="false" hidden="false" ht="13.3" outlineLevel="0" r="191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collapsed="false" customFormat="false" customHeight="false" hidden="false" ht="13.3" outlineLevel="0" r="192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collapsed="false" customFormat="false" customHeight="false" hidden="false" ht="13.3" outlineLevel="0" r="193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collapsed="false" customFormat="false" customHeight="false" hidden="false" ht="13.3" outlineLevel="0" r="194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collapsed="false" customFormat="false" customHeight="false" hidden="false" ht="13.3" outlineLevel="0" r="195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collapsed="false" customFormat="false" customHeight="false" hidden="false" ht="13.3" outlineLevel="0" r="196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collapsed="false" customFormat="false" customHeight="false" hidden="false" ht="13.3" outlineLevel="0" r="197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collapsed="false" customFormat="false" customHeight="false" hidden="false" ht="13.3" outlineLevel="0" r="198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collapsed="false" customFormat="false" customHeight="false" hidden="false" ht="13.3" outlineLevel="0" r="199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collapsed="false" customFormat="false" customHeight="false" hidden="false" ht="13.3" outlineLevel="0" r="200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collapsed="false" customFormat="false" customHeight="false" hidden="false" ht="13.3" outlineLevel="0" r="201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collapsed="false" customFormat="false" customHeight="false" hidden="false" ht="13.3" outlineLevel="0" r="202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collapsed="false" customFormat="false" customHeight="false" hidden="false" ht="13.3" outlineLevel="0" r="203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collapsed="false" customFormat="false" customHeight="false" hidden="false" ht="13.3" outlineLevel="0" r="204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collapsed="false" customFormat="false" customHeight="false" hidden="false" ht="13.3" outlineLevel="0" r="205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collapsed="false" customFormat="false" customHeight="false" hidden="false" ht="13.3" outlineLevel="0" r="206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collapsed="false" customFormat="false" customHeight="false" hidden="false" ht="13.3" outlineLevel="0" r="207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collapsed="false" customFormat="false" customHeight="false" hidden="false" ht="13.3" outlineLevel="0" r="208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collapsed="false" customFormat="false" customHeight="false" hidden="false" ht="13.3" outlineLevel="0" r="209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collapsed="false" customFormat="false" customHeight="false" hidden="false" ht="13.3" outlineLevel="0" r="210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collapsed="false" customFormat="false" customHeight="false" hidden="false" ht="13.3" outlineLevel="0" r="211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collapsed="false" customFormat="false" customHeight="false" hidden="false" ht="13.3" outlineLevel="0" r="212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collapsed="false" customFormat="false" customHeight="false" hidden="false" ht="13.3" outlineLevel="0" r="213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collapsed="false" customFormat="false" customHeight="false" hidden="false" ht="13.3" outlineLevel="0" r="214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collapsed="false" customFormat="false" customHeight="false" hidden="false" ht="13.3" outlineLevel="0" r="215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collapsed="false" customFormat="false" customHeight="false" hidden="false" ht="13.3" outlineLevel="0" r="216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collapsed="false" customFormat="false" customHeight="false" hidden="false" ht="13.3" outlineLevel="0" r="217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collapsed="false" customFormat="false" customHeight="false" hidden="false" ht="13.3" outlineLevel="0" r="218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collapsed="false" customFormat="false" customHeight="false" hidden="false" ht="13.3" outlineLevel="0" r="219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collapsed="false" customFormat="false" customHeight="false" hidden="false" ht="13.3" outlineLevel="0" r="220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collapsed="false" customFormat="false" customHeight="false" hidden="false" ht="13.3" outlineLevel="0" r="221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collapsed="false" customFormat="false" customHeight="false" hidden="false" ht="13.3" outlineLevel="0" r="222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collapsed="false" customFormat="false" customHeight="false" hidden="false" ht="13.3" outlineLevel="0" r="223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collapsed="false" customFormat="false" customHeight="false" hidden="false" ht="13.3" outlineLevel="0" r="224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collapsed="false" customFormat="false" customHeight="false" hidden="false" ht="13.3" outlineLevel="0" r="225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collapsed="false" customFormat="false" customHeight="false" hidden="false" ht="13.3" outlineLevel="0" r="226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collapsed="false" customFormat="false" customHeight="false" hidden="false" ht="13.3" outlineLevel="0" r="227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collapsed="false" customFormat="false" customHeight="false" hidden="false" ht="13.3" outlineLevel="0" r="228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collapsed="false" customFormat="false" customHeight="false" hidden="false" ht="13.3" outlineLevel="0" r="229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collapsed="false" customFormat="false" customHeight="false" hidden="false" ht="13.3" outlineLevel="0" r="230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collapsed="false" customFormat="false" customHeight="false" hidden="false" ht="13.3" outlineLevel="0" r="231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collapsed="false" customFormat="false" customHeight="false" hidden="false" ht="13.3" outlineLevel="0" r="232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collapsed="false" customFormat="false" customHeight="false" hidden="false" ht="13.3" outlineLevel="0" r="233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collapsed="false" customFormat="false" customHeight="false" hidden="false" ht="13.3" outlineLevel="0" r="234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collapsed="false" customFormat="false" customHeight="false" hidden="false" ht="13.3" outlineLevel="0" r="235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collapsed="false" customFormat="false" customHeight="false" hidden="false" ht="13.3" outlineLevel="0" r="236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collapsed="false" customFormat="false" customHeight="false" hidden="false" ht="13.3" outlineLevel="0" r="237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collapsed="false" customFormat="false" customHeight="false" hidden="false" ht="13.3" outlineLevel="0" r="238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collapsed="false" customFormat="false" customHeight="false" hidden="false" ht="13.3" outlineLevel="0" r="239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collapsed="false" customFormat="false" customHeight="false" hidden="false" ht="13.3" outlineLevel="0" r="240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collapsed="false" customFormat="false" customHeight="false" hidden="false" ht="13.3" outlineLevel="0" r="241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collapsed="false" customFormat="false" customHeight="false" hidden="false" ht="13.3" outlineLevel="0" r="242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collapsed="false" customFormat="false" customHeight="false" hidden="false" ht="13.3" outlineLevel="0" r="243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collapsed="false" customFormat="false" customHeight="false" hidden="false" ht="13.3" outlineLevel="0" r="244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collapsed="false" customFormat="false" customHeight="false" hidden="false" ht="13.3" outlineLevel="0" r="245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collapsed="false" customFormat="false" customHeight="false" hidden="false" ht="13.3" outlineLevel="0" r="246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collapsed="false" customFormat="false" customHeight="false" hidden="false" ht="13.3" outlineLevel="0" r="247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collapsed="false" customFormat="false" customHeight="false" hidden="false" ht="13.3" outlineLevel="0" r="248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collapsed="false" customFormat="false" customHeight="false" hidden="false" ht="13.3" outlineLevel="0" r="249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collapsed="false" customFormat="false" customHeight="false" hidden="false" ht="13.3" outlineLevel="0" r="250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collapsed="false" customFormat="false" customHeight="false" hidden="false" ht="13.3" outlineLevel="0" r="251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collapsed="false" customFormat="false" customHeight="false" hidden="false" ht="13.3" outlineLevel="0" r="252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collapsed="false" customFormat="false" customHeight="false" hidden="false" ht="13.3" outlineLevel="0" r="253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collapsed="false" customFormat="false" customHeight="false" hidden="false" ht="13.3" outlineLevel="0" r="254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collapsed="false" customFormat="false" customHeight="false" hidden="false" ht="13.3" outlineLevel="0" r="255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collapsed="false" customFormat="false" customHeight="false" hidden="false" ht="13.3" outlineLevel="0" r="256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collapsed="false" customFormat="false" customHeight="false" hidden="false" ht="13.3" outlineLevel="0" r="257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collapsed="false" customFormat="false" customHeight="false" hidden="false" ht="13.3" outlineLevel="0" r="258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collapsed="false" customFormat="false" customHeight="false" hidden="false" ht="13.3" outlineLevel="0" r="259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collapsed="false" customFormat="false" customHeight="false" hidden="false" ht="13.3" outlineLevel="0" r="260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collapsed="false" customFormat="false" customHeight="false" hidden="false" ht="13.3" outlineLevel="0" r="261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collapsed="false" customFormat="false" customHeight="false" hidden="false" ht="13.3" outlineLevel="0" r="262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collapsed="false" customFormat="false" customHeight="false" hidden="false" ht="13.3" outlineLevel="0" r="263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collapsed="false" customFormat="false" customHeight="false" hidden="false" ht="13.3" outlineLevel="0" r="264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collapsed="false" customFormat="false" customHeight="false" hidden="false" ht="13.3" outlineLevel="0" r="265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collapsed="false" customFormat="false" customHeight="false" hidden="false" ht="13.3" outlineLevel="0" r="266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collapsed="false" customFormat="false" customHeight="false" hidden="false" ht="13.3" outlineLevel="0" r="267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collapsed="false" customFormat="false" customHeight="false" hidden="false" ht="13.3" outlineLevel="0" r="268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collapsed="false" customFormat="false" customHeight="false" hidden="false" ht="13.3" outlineLevel="0" r="269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collapsed="false" customFormat="false" customHeight="false" hidden="false" ht="13.3" outlineLevel="0" r="270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collapsed="false" customFormat="false" customHeight="false" hidden="false" ht="13.3" outlineLevel="0" r="271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collapsed="false" customFormat="false" customHeight="false" hidden="false" ht="13.3" outlineLevel="0" r="272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collapsed="false" customFormat="false" customHeight="false" hidden="false" ht="13.3" outlineLevel="0" r="273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collapsed="false" customFormat="false" customHeight="false" hidden="false" ht="13.3" outlineLevel="0" r="274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collapsed="false" customFormat="false" customHeight="false" hidden="false" ht="13.3" outlineLevel="0" r="275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collapsed="false" customFormat="false" customHeight="false" hidden="false" ht="13.3" outlineLevel="0" r="276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collapsed="false" customFormat="false" customHeight="false" hidden="false" ht="13.3" outlineLevel="0" r="277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collapsed="false" customFormat="false" customHeight="false" hidden="false" ht="13.3" outlineLevel="0" r="278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collapsed="false" customFormat="false" customHeight="false" hidden="false" ht="13.3" outlineLevel="0" r="279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collapsed="false" customFormat="false" customHeight="false" hidden="false" ht="13.3" outlineLevel="0" r="280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collapsed="false" customFormat="false" customHeight="false" hidden="false" ht="13.3" outlineLevel="0" r="281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collapsed="false" customFormat="false" customHeight="false" hidden="false" ht="13.3" outlineLevel="0" r="282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collapsed="false" customFormat="false" customHeight="false" hidden="false" ht="13.3" outlineLevel="0" r="283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collapsed="false" customFormat="false" customHeight="false" hidden="false" ht="13.3" outlineLevel="0" r="284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collapsed="false" customFormat="false" customHeight="false" hidden="false" ht="13.3" outlineLevel="0" r="285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collapsed="false" customFormat="false" customHeight="false" hidden="false" ht="13.3" outlineLevel="0" r="286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collapsed="false" customFormat="false" customHeight="false" hidden="false" ht="13.3" outlineLevel="0" r="287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collapsed="false" customFormat="false" customHeight="false" hidden="false" ht="13.3" outlineLevel="0" r="288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collapsed="false" customFormat="false" customHeight="false" hidden="false" ht="13.3" outlineLevel="0" r="289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collapsed="false" customFormat="false" customHeight="false" hidden="false" ht="13.3" outlineLevel="0" r="290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collapsed="false" customFormat="false" customHeight="false" hidden="false" ht="13.3" outlineLevel="0" r="291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collapsed="false" customFormat="false" customHeight="false" hidden="false" ht="13.3" outlineLevel="0" r="292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collapsed="false" customFormat="false" customHeight="false" hidden="false" ht="13.3" outlineLevel="0" r="293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collapsed="false" customFormat="false" customHeight="false" hidden="false" ht="13.3" outlineLevel="0" r="294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collapsed="false" customFormat="false" customHeight="false" hidden="false" ht="13.3" outlineLevel="0" r="295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collapsed="false" customFormat="false" customHeight="false" hidden="false" ht="13.3" outlineLevel="0" r="296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collapsed="false" customFormat="false" customHeight="false" hidden="false" ht="13.3" outlineLevel="0" r="297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collapsed="false" customFormat="false" customHeight="false" hidden="false" ht="13.3" outlineLevel="0" r="298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collapsed="false" customFormat="false" customHeight="false" hidden="false" ht="13.3" outlineLevel="0" r="299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collapsed="false" customFormat="false" customHeight="false" hidden="false" ht="13.3" outlineLevel="0" r="300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collapsed="false" customFormat="false" customHeight="false" hidden="false" ht="13.3" outlineLevel="0" r="301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collapsed="false" customFormat="false" customHeight="false" hidden="false" ht="13.3" outlineLevel="0" r="302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collapsed="false" customFormat="false" customHeight="false" hidden="false" ht="13.3" outlineLevel="0" r="303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collapsed="false" customFormat="false" customHeight="false" hidden="false" ht="13.3" outlineLevel="0" r="304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collapsed="false" customFormat="false" customHeight="false" hidden="false" ht="13.3" outlineLevel="0" r="305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collapsed="false" customFormat="false" customHeight="false" hidden="false" ht="13.3" outlineLevel="0" r="306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collapsed="false" customFormat="false" customHeight="false" hidden="false" ht="13.3" outlineLevel="0" r="307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collapsed="false" customFormat="false" customHeight="false" hidden="false" ht="13.3" outlineLevel="0" r="308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collapsed="false" customFormat="false" customHeight="false" hidden="false" ht="13.3" outlineLevel="0" r="309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collapsed="false" customFormat="false" customHeight="false" hidden="false" ht="13.3" outlineLevel="0" r="310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collapsed="false" customFormat="false" customHeight="false" hidden="false" ht="13.3" outlineLevel="0" r="311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collapsed="false" customFormat="false" customHeight="false" hidden="false" ht="13.3" outlineLevel="0" r="312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collapsed="false" customFormat="false" customHeight="false" hidden="false" ht="13.3" outlineLevel="0" r="313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collapsed="false" customFormat="false" customHeight="false" hidden="false" ht="13.3" outlineLevel="0" r="314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collapsed="false" customFormat="false" customHeight="false" hidden="false" ht="13.3" outlineLevel="0" r="315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collapsed="false" customFormat="false" customHeight="false" hidden="false" ht="13.3" outlineLevel="0" r="316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collapsed="false" customFormat="false" customHeight="false" hidden="false" ht="13.3" outlineLevel="0" r="317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collapsed="false" customFormat="false" customHeight="false" hidden="false" ht="13.3" outlineLevel="0" r="318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collapsed="false" customFormat="false" customHeight="false" hidden="false" ht="13.3" outlineLevel="0" r="319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collapsed="false" customFormat="false" customHeight="false" hidden="false" ht="13.3" outlineLevel="0" r="320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collapsed="false" customFormat="false" customHeight="false" hidden="false" ht="13.3" outlineLevel="0" r="321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collapsed="false" customFormat="false" customHeight="false" hidden="false" ht="13.3" outlineLevel="0" r="322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collapsed="false" customFormat="false" customHeight="false" hidden="false" ht="13.3" outlineLevel="0" r="323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collapsed="false" customFormat="false" customHeight="false" hidden="false" ht="13.3" outlineLevel="0" r="324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collapsed="false" customFormat="false" customHeight="false" hidden="false" ht="13.3" outlineLevel="0" r="325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collapsed="false" customFormat="false" customHeight="false" hidden="false" ht="13.3" outlineLevel="0" r="326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collapsed="false" customFormat="false" customHeight="false" hidden="false" ht="13.3" outlineLevel="0" r="327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collapsed="false" customFormat="false" customHeight="false" hidden="false" ht="13.3" outlineLevel="0" r="328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collapsed="false" customFormat="false" customHeight="false" hidden="false" ht="13.3" outlineLevel="0" r="329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collapsed="false" customFormat="false" customHeight="false" hidden="false" ht="13.3" outlineLevel="0" r="330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collapsed="false" customFormat="false" customHeight="false" hidden="false" ht="13.3" outlineLevel="0" r="331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collapsed="false" customFormat="false" customHeight="false" hidden="false" ht="13.3" outlineLevel="0" r="332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collapsed="false" customFormat="false" customHeight="false" hidden="false" ht="13.3" outlineLevel="0" r="333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collapsed="false" customFormat="false" customHeight="false" hidden="false" ht="13.3" outlineLevel="0" r="334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collapsed="false" customFormat="false" customHeight="false" hidden="false" ht="13.3" outlineLevel="0" r="335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collapsed="false" customFormat="false" customHeight="false" hidden="false" ht="13.3" outlineLevel="0" r="336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collapsed="false" customFormat="false" customHeight="false" hidden="false" ht="13.3" outlineLevel="0" r="337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collapsed="false" customFormat="false" customHeight="false" hidden="false" ht="13.3" outlineLevel="0" r="338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collapsed="false" customFormat="false" customHeight="false" hidden="false" ht="13.3" outlineLevel="0" r="339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collapsed="false" customFormat="false" customHeight="false" hidden="false" ht="13.3" outlineLevel="0" r="340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collapsed="false" customFormat="false" customHeight="false" hidden="false" ht="13.3" outlineLevel="0" r="341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collapsed="false" customFormat="false" customHeight="false" hidden="false" ht="13.3" outlineLevel="0" r="342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collapsed="false" customFormat="false" customHeight="false" hidden="false" ht="13.3" outlineLevel="0" r="343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collapsed="false" customFormat="false" customHeight="false" hidden="false" ht="13.3" outlineLevel="0" r="344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collapsed="false" customFormat="false" customHeight="false" hidden="false" ht="13.3" outlineLevel="0" r="345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collapsed="false" customFormat="false" customHeight="false" hidden="false" ht="13.3" outlineLevel="0" r="346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collapsed="false" customFormat="false" customHeight="false" hidden="false" ht="13.3" outlineLevel="0" r="347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collapsed="false" customFormat="false" customHeight="false" hidden="false" ht="13.3" outlineLevel="0" r="348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collapsed="false" customFormat="false" customHeight="false" hidden="false" ht="13.3" outlineLevel="0" r="349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collapsed="false" customFormat="false" customHeight="false" hidden="false" ht="13.3" outlineLevel="0" r="350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collapsed="false" customFormat="false" customHeight="false" hidden="false" ht="13.3" outlineLevel="0" r="351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collapsed="false" customFormat="false" customHeight="false" hidden="false" ht="13.3" outlineLevel="0" r="352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collapsed="false" customFormat="false" customHeight="false" hidden="false" ht="13.3" outlineLevel="0" r="353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collapsed="false" customFormat="false" customHeight="false" hidden="false" ht="13.3" outlineLevel="0" r="354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collapsed="false" customFormat="false" customHeight="false" hidden="false" ht="13.3" outlineLevel="0" r="355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collapsed="false" customFormat="false" customHeight="false" hidden="false" ht="13.3" outlineLevel="0" r="356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collapsed="false" customFormat="false" customHeight="false" hidden="false" ht="13.3" outlineLevel="0" r="357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collapsed="false" customFormat="false" customHeight="false" hidden="false" ht="13.3" outlineLevel="0" r="358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collapsed="false" customFormat="false" customHeight="false" hidden="false" ht="13.3" outlineLevel="0" r="359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collapsed="false" customFormat="false" customHeight="false" hidden="false" ht="13.3" outlineLevel="0" r="360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collapsed="false" customFormat="false" customHeight="false" hidden="false" ht="13.3" outlineLevel="0" r="361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collapsed="false" customFormat="false" customHeight="false" hidden="false" ht="13.3" outlineLevel="0" r="362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collapsed="false" customFormat="false" customHeight="false" hidden="false" ht="13.3" outlineLevel="0" r="363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collapsed="false" customFormat="false" customHeight="false" hidden="false" ht="13.3" outlineLevel="0" r="364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collapsed="false" customFormat="false" customHeight="false" hidden="false" ht="13.3" outlineLevel="0" r="365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collapsed="false" customFormat="false" customHeight="false" hidden="false" ht="13.3" outlineLevel="0" r="366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collapsed="false" customFormat="false" customHeight="false" hidden="false" ht="13.3" outlineLevel="0" r="367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collapsed="false" customFormat="false" customHeight="false" hidden="false" ht="13.3" outlineLevel="0" r="368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collapsed="false" customFormat="false" customHeight="false" hidden="false" ht="13.3" outlineLevel="0" r="369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collapsed="false" customFormat="false" customHeight="false" hidden="false" ht="13.3" outlineLevel="0" r="370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collapsed="false" customFormat="false" customHeight="false" hidden="false" ht="13.3" outlineLevel="0" r="371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collapsed="false" customFormat="false" customHeight="false" hidden="false" ht="13.3" outlineLevel="0" r="372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collapsed="false" customFormat="false" customHeight="false" hidden="false" ht="13.3" outlineLevel="0" r="373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collapsed="false" customFormat="false" customHeight="false" hidden="false" ht="13.3" outlineLevel="0" r="374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collapsed="false" customFormat="false" customHeight="false" hidden="false" ht="13.3" outlineLevel="0" r="375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collapsed="false" customFormat="false" customHeight="false" hidden="false" ht="13.3" outlineLevel="0" r="376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collapsed="false" customFormat="false" customHeight="false" hidden="false" ht="13.3" outlineLevel="0" r="377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collapsed="false" customFormat="false" customHeight="false" hidden="false" ht="13.3" outlineLevel="0" r="378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collapsed="false" customFormat="false" customHeight="false" hidden="false" ht="13.3" outlineLevel="0" r="379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collapsed="false" customFormat="false" customHeight="false" hidden="false" ht="13.3" outlineLevel="0" r="380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collapsed="false" customFormat="false" customHeight="false" hidden="false" ht="13.3" outlineLevel="0" r="381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collapsed="false" customFormat="false" customHeight="false" hidden="false" ht="13.3" outlineLevel="0" r="382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collapsed="false" customFormat="false" customHeight="false" hidden="false" ht="13.3" outlineLevel="0" r="383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collapsed="false" customFormat="false" customHeight="false" hidden="false" ht="13.3" outlineLevel="0" r="384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collapsed="false" customFormat="false" customHeight="false" hidden="false" ht="13.3" outlineLevel="0" r="385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collapsed="false" customFormat="false" customHeight="false" hidden="false" ht="13.3" outlineLevel="0" r="386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collapsed="false" customFormat="false" customHeight="false" hidden="false" ht="13.3" outlineLevel="0" r="387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collapsed="false" customFormat="false" customHeight="false" hidden="false" ht="13.3" outlineLevel="0" r="388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collapsed="false" customFormat="false" customHeight="false" hidden="false" ht="13.3" outlineLevel="0" r="389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collapsed="false" customFormat="false" customHeight="false" hidden="false" ht="13.3" outlineLevel="0" r="390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collapsed="false" customFormat="false" customHeight="false" hidden="false" ht="13.3" outlineLevel="0" r="391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collapsed="false" customFormat="false" customHeight="false" hidden="false" ht="13.3" outlineLevel="0" r="392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collapsed="false" customFormat="false" customHeight="false" hidden="false" ht="13.3" outlineLevel="0" r="393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collapsed="false" customFormat="false" customHeight="false" hidden="false" ht="13.3" outlineLevel="0" r="394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collapsed="false" customFormat="false" customHeight="false" hidden="false" ht="13.3" outlineLevel="0" r="395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collapsed="false" customFormat="false" customHeight="false" hidden="false" ht="13.3" outlineLevel="0" r="396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collapsed="false" customFormat="false" customHeight="false" hidden="false" ht="13.3" outlineLevel="0" r="397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collapsed="false" customFormat="false" customHeight="false" hidden="false" ht="13.3" outlineLevel="0" r="398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collapsed="false" customFormat="false" customHeight="false" hidden="false" ht="13.3" outlineLevel="0" r="399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collapsed="false" customFormat="false" customHeight="false" hidden="false" ht="13.3" outlineLevel="0" r="400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collapsed="false" customFormat="false" customHeight="false" hidden="false" ht="13.3" outlineLevel="0" r="401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collapsed="false" customFormat="false" customHeight="false" hidden="false" ht="13.3" outlineLevel="0" r="402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collapsed="false" customFormat="false" customHeight="false" hidden="false" ht="13.3" outlineLevel="0" r="403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collapsed="false" customFormat="false" customHeight="false" hidden="false" ht="13.3" outlineLevel="0" r="404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collapsed="false" customFormat="false" customHeight="false" hidden="false" ht="13.3" outlineLevel="0" r="405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collapsed="false" customFormat="false" customHeight="false" hidden="false" ht="13.3" outlineLevel="0" r="406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collapsed="false" customFormat="false" customHeight="false" hidden="false" ht="13.3" outlineLevel="0" r="407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collapsed="false" customFormat="false" customHeight="false" hidden="false" ht="13.3" outlineLevel="0" r="408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collapsed="false" customFormat="false" customHeight="false" hidden="false" ht="13.3" outlineLevel="0" r="409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collapsed="false" customFormat="false" customHeight="false" hidden="false" ht="13.3" outlineLevel="0" r="410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collapsed="false" customFormat="false" customHeight="false" hidden="false" ht="13.3" outlineLevel="0" r="411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collapsed="false" customFormat="false" customHeight="false" hidden="false" ht="13.3" outlineLevel="0" r="412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collapsed="false" customFormat="false" customHeight="false" hidden="false" ht="13.3" outlineLevel="0" r="413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collapsed="false" customFormat="false" customHeight="false" hidden="false" ht="13.3" outlineLevel="0" r="414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collapsed="false" customFormat="false" customHeight="false" hidden="false" ht="13.3" outlineLevel="0" r="415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collapsed="false" customFormat="false" customHeight="false" hidden="false" ht="13.3" outlineLevel="0" r="416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collapsed="false" customFormat="false" customHeight="false" hidden="false" ht="13.3" outlineLevel="0" r="417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collapsed="false" customFormat="false" customHeight="false" hidden="false" ht="13.3" outlineLevel="0" r="418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collapsed="false" customFormat="false" customHeight="false" hidden="false" ht="13.3" outlineLevel="0" r="419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collapsed="false" customFormat="false" customHeight="false" hidden="false" ht="13.3" outlineLevel="0" r="420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collapsed="false" customFormat="false" customHeight="false" hidden="false" ht="13.3" outlineLevel="0" r="421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collapsed="false" customFormat="false" customHeight="false" hidden="false" ht="13.3" outlineLevel="0" r="422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collapsed="false" customFormat="false" customHeight="false" hidden="false" ht="13.3" outlineLevel="0" r="423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collapsed="false" customFormat="false" customHeight="false" hidden="false" ht="13.3" outlineLevel="0" r="424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collapsed="false" customFormat="false" customHeight="false" hidden="false" ht="13.3" outlineLevel="0" r="425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collapsed="false" customFormat="false" customHeight="false" hidden="false" ht="13.3" outlineLevel="0" r="426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collapsed="false" customFormat="false" customHeight="false" hidden="false" ht="13.3" outlineLevel="0" r="427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collapsed="false" customFormat="false" customHeight="false" hidden="false" ht="13.3" outlineLevel="0" r="428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collapsed="false" customFormat="false" customHeight="false" hidden="false" ht="13.3" outlineLevel="0" r="429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collapsed="false" customFormat="false" customHeight="false" hidden="false" ht="13.3" outlineLevel="0" r="430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collapsed="false" customFormat="false" customHeight="false" hidden="false" ht="13.3" outlineLevel="0" r="431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collapsed="false" customFormat="false" customHeight="false" hidden="false" ht="13.3" outlineLevel="0" r="432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collapsed="false" customFormat="false" customHeight="false" hidden="false" ht="13.3" outlineLevel="0" r="433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collapsed="false" customFormat="false" customHeight="false" hidden="false" ht="13.3" outlineLevel="0" r="434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collapsed="false" customFormat="false" customHeight="false" hidden="false" ht="13.3" outlineLevel="0" r="435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collapsed="false" customFormat="false" customHeight="false" hidden="false" ht="13.3" outlineLevel="0" r="436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collapsed="false" customFormat="false" customHeight="false" hidden="false" ht="13.3" outlineLevel="0" r="437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collapsed="false" customFormat="false" customHeight="false" hidden="false" ht="13.3" outlineLevel="0" r="438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collapsed="false" customFormat="false" customHeight="false" hidden="false" ht="13.3" outlineLevel="0" r="439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collapsed="false" customFormat="false" customHeight="false" hidden="false" ht="13.3" outlineLevel="0" r="440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collapsed="false" customFormat="false" customHeight="false" hidden="false" ht="13.3" outlineLevel="0" r="441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collapsed="false" customFormat="false" customHeight="false" hidden="false" ht="13.3" outlineLevel="0" r="442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collapsed="false" customFormat="false" customHeight="false" hidden="false" ht="13.3" outlineLevel="0" r="443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collapsed="false" customFormat="false" customHeight="false" hidden="false" ht="13.3" outlineLevel="0" r="444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collapsed="false" customFormat="false" customHeight="false" hidden="false" ht="13.3" outlineLevel="0" r="445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collapsed="false" customFormat="false" customHeight="false" hidden="false" ht="13.3" outlineLevel="0" r="446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collapsed="false" customFormat="false" customHeight="false" hidden="false" ht="13.3" outlineLevel="0" r="447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collapsed="false" customFormat="false" customHeight="false" hidden="false" ht="13.3" outlineLevel="0" r="448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collapsed="false" customFormat="false" customHeight="false" hidden="false" ht="13.3" outlineLevel="0" r="449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collapsed="false" customFormat="false" customHeight="false" hidden="false" ht="13.3" outlineLevel="0" r="450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collapsed="false" customFormat="false" customHeight="false" hidden="false" ht="13.3" outlineLevel="0" r="451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collapsed="false" customFormat="false" customHeight="false" hidden="false" ht="13.3" outlineLevel="0" r="452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collapsed="false" customFormat="false" customHeight="false" hidden="false" ht="13.3" outlineLevel="0" r="453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collapsed="false" customFormat="false" customHeight="false" hidden="false" ht="13.3" outlineLevel="0" r="454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collapsed="false" customFormat="false" customHeight="false" hidden="false" ht="13.3" outlineLevel="0" r="455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collapsed="false" customFormat="false" customHeight="false" hidden="false" ht="13.3" outlineLevel="0" r="456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collapsed="false" customFormat="false" customHeight="false" hidden="false" ht="13.3" outlineLevel="0" r="457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collapsed="false" customFormat="false" customHeight="false" hidden="false" ht="13.3" outlineLevel="0" r="458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collapsed="false" customFormat="false" customHeight="false" hidden="false" ht="13.3" outlineLevel="0" r="459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collapsed="false" customFormat="false" customHeight="false" hidden="false" ht="13.3" outlineLevel="0" r="460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collapsed="false" customFormat="false" customHeight="false" hidden="false" ht="13.3" outlineLevel="0" r="461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collapsed="false" customFormat="false" customHeight="false" hidden="false" ht="13.3" outlineLevel="0" r="462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collapsed="false" customFormat="false" customHeight="false" hidden="false" ht="13.3" outlineLevel="0" r="463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collapsed="false" customFormat="false" customHeight="false" hidden="false" ht="13.3" outlineLevel="0" r="464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collapsed="false" customFormat="false" customHeight="false" hidden="false" ht="13.3" outlineLevel="0" r="465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collapsed="false" customFormat="false" customHeight="false" hidden="false" ht="13.3" outlineLevel="0" r="466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collapsed="false" customFormat="false" customHeight="false" hidden="false" ht="13.3" outlineLevel="0" r="467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collapsed="false" customFormat="false" customHeight="false" hidden="false" ht="13.3" outlineLevel="0" r="468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collapsed="false" customFormat="false" customHeight="false" hidden="false" ht="13.3" outlineLevel="0" r="469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collapsed="false" customFormat="false" customHeight="false" hidden="false" ht="13.3" outlineLevel="0" r="470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collapsed="false" customFormat="false" customHeight="false" hidden="false" ht="13.3" outlineLevel="0" r="471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collapsed="false" customFormat="false" customHeight="false" hidden="false" ht="13.3" outlineLevel="0" r="472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collapsed="false" customFormat="false" customHeight="false" hidden="false" ht="13.3" outlineLevel="0" r="473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collapsed="false" customFormat="false" customHeight="false" hidden="false" ht="13.3" outlineLevel="0" r="474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collapsed="false" customFormat="false" customHeight="false" hidden="false" ht="13.3" outlineLevel="0" r="475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collapsed="false" customFormat="false" customHeight="false" hidden="false" ht="13.3" outlineLevel="0" r="476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collapsed="false" customFormat="false" customHeight="false" hidden="false" ht="13.3" outlineLevel="0" r="477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collapsed="false" customFormat="false" customHeight="false" hidden="false" ht="13.3" outlineLevel="0" r="478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collapsed="false" customFormat="false" customHeight="false" hidden="false" ht="13.3" outlineLevel="0" r="479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collapsed="false" customFormat="false" customHeight="false" hidden="false" ht="13.3" outlineLevel="0" r="480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collapsed="false" customFormat="false" customHeight="false" hidden="false" ht="13.3" outlineLevel="0" r="481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collapsed="false" customFormat="false" customHeight="false" hidden="false" ht="13.3" outlineLevel="0" r="482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collapsed="false" customFormat="false" customHeight="false" hidden="false" ht="13.3" outlineLevel="0" r="483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collapsed="false" customFormat="false" customHeight="false" hidden="false" ht="13.3" outlineLevel="0" r="484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collapsed="false" customFormat="false" customHeight="false" hidden="false" ht="13.3" outlineLevel="0" r="485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collapsed="false" customFormat="false" customHeight="false" hidden="false" ht="13.3" outlineLevel="0" r="486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collapsed="false" customFormat="false" customHeight="false" hidden="false" ht="13.3" outlineLevel="0" r="487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collapsed="false" customFormat="false" customHeight="false" hidden="false" ht="13.3" outlineLevel="0" r="488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collapsed="false" customFormat="false" customHeight="false" hidden="false" ht="13.3" outlineLevel="0" r="489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collapsed="false" customFormat="false" customHeight="false" hidden="false" ht="13.3" outlineLevel="0" r="490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collapsed="false" customFormat="false" customHeight="false" hidden="false" ht="13.3" outlineLevel="0" r="491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collapsed="false" customFormat="false" customHeight="false" hidden="false" ht="13.3" outlineLevel="0" r="492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collapsed="false" customFormat="false" customHeight="false" hidden="false" ht="13.3" outlineLevel="0" r="493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collapsed="false" customFormat="false" customHeight="false" hidden="false" ht="13.3" outlineLevel="0" r="494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collapsed="false" customFormat="false" customHeight="false" hidden="false" ht="13.3" outlineLevel="0" r="495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collapsed="false" customFormat="false" customHeight="false" hidden="false" ht="13.3" outlineLevel="0" r="496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collapsed="false" customFormat="false" customHeight="false" hidden="false" ht="13.3" outlineLevel="0" r="497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collapsed="false" customFormat="false" customHeight="false" hidden="false" ht="13.3" outlineLevel="0" r="498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collapsed="false" customFormat="false" customHeight="false" hidden="false" ht="13.3" outlineLevel="0" r="499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collapsed="false" customFormat="false" customHeight="false" hidden="false" ht="13.3" outlineLevel="0" r="500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collapsed="false" customFormat="false" customHeight="false" hidden="false" ht="13.3" outlineLevel="0" r="501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collapsed="false" customFormat="false" customHeight="false" hidden="false" ht="13.3" outlineLevel="0" r="502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collapsed="false" customFormat="false" customHeight="false" hidden="false" ht="13.3" outlineLevel="0" r="503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collapsed="false" customFormat="false" customHeight="false" hidden="false" ht="13.3" outlineLevel="0" r="504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collapsed="false" customFormat="false" customHeight="false" hidden="false" ht="13.3" outlineLevel="0" r="505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collapsed="false" customFormat="false" customHeight="false" hidden="false" ht="13.3" outlineLevel="0" r="506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collapsed="false" customFormat="false" customHeight="false" hidden="false" ht="13.3" outlineLevel="0" r="507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collapsed="false" customFormat="false" customHeight="false" hidden="false" ht="13.3" outlineLevel="0" r="508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collapsed="false" customFormat="false" customHeight="false" hidden="false" ht="13.3" outlineLevel="0" r="509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collapsed="false" customFormat="false" customHeight="false" hidden="false" ht="13.3" outlineLevel="0" r="510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collapsed="false" customFormat="false" customHeight="false" hidden="false" ht="13.3" outlineLevel="0" r="511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collapsed="false" customFormat="false" customHeight="false" hidden="false" ht="13.3" outlineLevel="0" r="512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collapsed="false" customFormat="false" customHeight="false" hidden="false" ht="13.3" outlineLevel="0" r="513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collapsed="false" customFormat="false" customHeight="false" hidden="false" ht="13.3" outlineLevel="0" r="514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collapsed="false" customFormat="false" customHeight="false" hidden="false" ht="13.3" outlineLevel="0" r="515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collapsed="false" customFormat="false" customHeight="false" hidden="false" ht="13.3" outlineLevel="0" r="516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collapsed="false" customFormat="false" customHeight="false" hidden="false" ht="13.3" outlineLevel="0" r="517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collapsed="false" customFormat="false" customHeight="false" hidden="false" ht="13.3" outlineLevel="0" r="518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collapsed="false" customFormat="false" customHeight="false" hidden="false" ht="13.3" outlineLevel="0" r="519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collapsed="false" customFormat="false" customHeight="false" hidden="false" ht="13.3" outlineLevel="0" r="520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collapsed="false" customFormat="false" customHeight="false" hidden="false" ht="13.3" outlineLevel="0" r="521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collapsed="false" customFormat="false" customHeight="false" hidden="false" ht="13.3" outlineLevel="0" r="522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collapsed="false" customFormat="false" customHeight="false" hidden="false" ht="13.3" outlineLevel="0" r="523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collapsed="false" customFormat="false" customHeight="false" hidden="false" ht="13.3" outlineLevel="0" r="524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collapsed="false" customFormat="false" customHeight="false" hidden="false" ht="13.3" outlineLevel="0" r="525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collapsed="false" customFormat="false" customHeight="false" hidden="false" ht="13.3" outlineLevel="0" r="526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collapsed="false" customFormat="false" customHeight="false" hidden="false" ht="13.3" outlineLevel="0" r="527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collapsed="false" customFormat="false" customHeight="false" hidden="false" ht="13.3" outlineLevel="0" r="528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collapsed="false" customFormat="false" customHeight="false" hidden="false" ht="13.3" outlineLevel="0" r="529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collapsed="false" customFormat="false" customHeight="false" hidden="false" ht="13.3" outlineLevel="0" r="530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collapsed="false" customFormat="false" customHeight="false" hidden="false" ht="13.3" outlineLevel="0" r="531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collapsed="false" customFormat="false" customHeight="false" hidden="false" ht="13.3" outlineLevel="0" r="532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collapsed="false" customFormat="false" customHeight="false" hidden="false" ht="13.3" outlineLevel="0" r="533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collapsed="false" customFormat="false" customHeight="false" hidden="false" ht="13.3" outlineLevel="0" r="534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collapsed="false" customFormat="false" customHeight="false" hidden="false" ht="13.3" outlineLevel="0" r="535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collapsed="false" customFormat="false" customHeight="false" hidden="false" ht="13.3" outlineLevel="0" r="536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collapsed="false" customFormat="false" customHeight="false" hidden="false" ht="13.3" outlineLevel="0" r="537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collapsed="false" customFormat="false" customHeight="false" hidden="false" ht="13.3" outlineLevel="0" r="538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collapsed="false" customFormat="false" customHeight="false" hidden="false" ht="13.3" outlineLevel="0" r="539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collapsed="false" customFormat="false" customHeight="false" hidden="false" ht="13.3" outlineLevel="0" r="540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collapsed="false" customFormat="false" customHeight="false" hidden="false" ht="13.3" outlineLevel="0" r="541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collapsed="false" customFormat="false" customHeight="false" hidden="false" ht="13.3" outlineLevel="0" r="542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collapsed="false" customFormat="false" customHeight="false" hidden="false" ht="13.3" outlineLevel="0" r="543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collapsed="false" customFormat="false" customHeight="false" hidden="false" ht="13.3" outlineLevel="0" r="544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collapsed="false" customFormat="false" customHeight="false" hidden="false" ht="13.3" outlineLevel="0" r="545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collapsed="false" customFormat="false" customHeight="false" hidden="false" ht="13.3" outlineLevel="0" r="546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collapsed="false" customFormat="false" customHeight="false" hidden="false" ht="13.3" outlineLevel="0" r="547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collapsed="false" customFormat="false" customHeight="false" hidden="false" ht="13.3" outlineLevel="0" r="548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collapsed="false" customFormat="false" customHeight="false" hidden="false" ht="13.3" outlineLevel="0" r="549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collapsed="false" customFormat="false" customHeight="false" hidden="false" ht="13.3" outlineLevel="0" r="550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collapsed="false" customFormat="false" customHeight="false" hidden="false" ht="13.3" outlineLevel="0" r="551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collapsed="false" customFormat="false" customHeight="false" hidden="false" ht="13.3" outlineLevel="0" r="552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collapsed="false" customFormat="false" customHeight="false" hidden="false" ht="13.3" outlineLevel="0" r="553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collapsed="false" customFormat="false" customHeight="false" hidden="false" ht="13.3" outlineLevel="0" r="554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collapsed="false" customFormat="false" customHeight="false" hidden="false" ht="13.3" outlineLevel="0" r="555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collapsed="false" customFormat="false" customHeight="false" hidden="false" ht="13.3" outlineLevel="0" r="556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collapsed="false" customFormat="false" customHeight="false" hidden="false" ht="13.3" outlineLevel="0" r="557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collapsed="false" customFormat="false" customHeight="false" hidden="false" ht="13.3" outlineLevel="0" r="558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collapsed="false" customFormat="false" customHeight="false" hidden="false" ht="13.3" outlineLevel="0" r="559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collapsed="false" customFormat="false" customHeight="false" hidden="false" ht="13.3" outlineLevel="0" r="560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collapsed="false" customFormat="false" customHeight="false" hidden="false" ht="13.3" outlineLevel="0" r="561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collapsed="false" customFormat="false" customHeight="false" hidden="false" ht="13.3" outlineLevel="0" r="562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collapsed="false" customFormat="false" customHeight="false" hidden="false" ht="13.3" outlineLevel="0" r="563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collapsed="false" customFormat="false" customHeight="false" hidden="false" ht="13.3" outlineLevel="0" r="564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collapsed="false" customFormat="false" customHeight="false" hidden="false" ht="13.3" outlineLevel="0" r="565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collapsed="false" customFormat="false" customHeight="false" hidden="false" ht="13.3" outlineLevel="0" r="566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collapsed="false" customFormat="false" customHeight="false" hidden="false" ht="13.3" outlineLevel="0" r="567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collapsed="false" customFormat="false" customHeight="false" hidden="false" ht="13.3" outlineLevel="0" r="568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collapsed="false" customFormat="false" customHeight="false" hidden="false" ht="13.3" outlineLevel="0" r="569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collapsed="false" customFormat="false" customHeight="false" hidden="false" ht="13.3" outlineLevel="0" r="570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collapsed="false" customFormat="false" customHeight="false" hidden="false" ht="13.3" outlineLevel="0" r="571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collapsed="false" customFormat="false" customHeight="false" hidden="false" ht="13.3" outlineLevel="0" r="572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collapsed="false" customFormat="false" customHeight="false" hidden="false" ht="13.3" outlineLevel="0" r="573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collapsed="false" customFormat="false" customHeight="false" hidden="false" ht="13.3" outlineLevel="0" r="574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collapsed="false" customFormat="false" customHeight="false" hidden="false" ht="13.3" outlineLevel="0" r="575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collapsed="false" customFormat="false" customHeight="false" hidden="false" ht="13.3" outlineLevel="0" r="576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collapsed="false" customFormat="false" customHeight="false" hidden="false" ht="13.3" outlineLevel="0" r="577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collapsed="false" customFormat="false" customHeight="false" hidden="false" ht="13.3" outlineLevel="0" r="578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collapsed="false" customFormat="false" customHeight="false" hidden="false" ht="13.3" outlineLevel="0" r="579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collapsed="false" customFormat="false" customHeight="false" hidden="false" ht="13.3" outlineLevel="0" r="580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collapsed="false" customFormat="false" customHeight="false" hidden="false" ht="13.3" outlineLevel="0" r="581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collapsed="false" customFormat="false" customHeight="false" hidden="false" ht="13.3" outlineLevel="0" r="582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collapsed="false" customFormat="false" customHeight="false" hidden="false" ht="13.3" outlineLevel="0" r="583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collapsed="false" customFormat="false" customHeight="false" hidden="false" ht="13.3" outlineLevel="0" r="584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collapsed="false" customFormat="false" customHeight="false" hidden="false" ht="13.3" outlineLevel="0" r="585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collapsed="false" customFormat="false" customHeight="false" hidden="false" ht="13.3" outlineLevel="0" r="586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collapsed="false" customFormat="false" customHeight="false" hidden="false" ht="13.3" outlineLevel="0" r="587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collapsed="false" customFormat="false" customHeight="false" hidden="false" ht="13.3" outlineLevel="0" r="588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collapsed="false" customFormat="false" customHeight="false" hidden="false" ht="13.3" outlineLevel="0" r="589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collapsed="false" customFormat="false" customHeight="false" hidden="false" ht="13.3" outlineLevel="0" r="590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collapsed="false" customFormat="false" customHeight="false" hidden="false" ht="13.3" outlineLevel="0" r="591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collapsed="false" customFormat="false" customHeight="false" hidden="false" ht="13.3" outlineLevel="0" r="592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collapsed="false" customFormat="false" customHeight="false" hidden="false" ht="13.3" outlineLevel="0" r="593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collapsed="false" customFormat="false" customHeight="false" hidden="false" ht="13.3" outlineLevel="0" r="594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collapsed="false" customFormat="false" customHeight="false" hidden="false" ht="13.3" outlineLevel="0" r="595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collapsed="false" customFormat="false" customHeight="false" hidden="false" ht="13.3" outlineLevel="0" r="596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collapsed="false" customFormat="false" customHeight="false" hidden="false" ht="13.3" outlineLevel="0" r="597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collapsed="false" customFormat="false" customHeight="false" hidden="false" ht="13.3" outlineLevel="0" r="598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collapsed="false" customFormat="false" customHeight="false" hidden="false" ht="13.3" outlineLevel="0" r="599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collapsed="false" customFormat="false" customHeight="false" hidden="false" ht="13.3" outlineLevel="0" r="600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collapsed="false" customFormat="false" customHeight="false" hidden="false" ht="13.3" outlineLevel="0" r="601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collapsed="false" customFormat="false" customHeight="false" hidden="false" ht="13.3" outlineLevel="0" r="602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collapsed="false" customFormat="false" customHeight="false" hidden="false" ht="13.3" outlineLevel="0" r="603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collapsed="false" customFormat="false" customHeight="false" hidden="false" ht="13.3" outlineLevel="0" r="604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collapsed="false" customFormat="false" customHeight="false" hidden="false" ht="13.3" outlineLevel="0" r="605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collapsed="false" customFormat="false" customHeight="false" hidden="false" ht="13.3" outlineLevel="0" r="606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collapsed="false" customFormat="false" customHeight="false" hidden="false" ht="13.3" outlineLevel="0" r="607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collapsed="false" customFormat="false" customHeight="false" hidden="false" ht="13.3" outlineLevel="0" r="608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collapsed="false" customFormat="false" customHeight="false" hidden="false" ht="13.3" outlineLevel="0" r="609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collapsed="false" customFormat="false" customHeight="false" hidden="false" ht="13.3" outlineLevel="0" r="610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collapsed="false" customFormat="false" customHeight="false" hidden="false" ht="13.3" outlineLevel="0" r="611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collapsed="false" customFormat="false" customHeight="false" hidden="false" ht="13.3" outlineLevel="0" r="612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collapsed="false" customFormat="false" customHeight="false" hidden="false" ht="13.3" outlineLevel="0" r="613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collapsed="false" customFormat="false" customHeight="false" hidden="false" ht="13.3" outlineLevel="0" r="614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collapsed="false" customFormat="false" customHeight="false" hidden="false" ht="13.3" outlineLevel="0" r="615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collapsed="false" customFormat="false" customHeight="false" hidden="false" ht="13.3" outlineLevel="0" r="616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collapsed="false" customFormat="false" customHeight="false" hidden="false" ht="13.3" outlineLevel="0" r="617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collapsed="false" customFormat="false" customHeight="false" hidden="false" ht="13.3" outlineLevel="0" r="618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collapsed="false" customFormat="false" customHeight="false" hidden="false" ht="13.3" outlineLevel="0" r="619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collapsed="false" customFormat="false" customHeight="false" hidden="false" ht="13.3" outlineLevel="0" r="620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collapsed="false" customFormat="false" customHeight="false" hidden="false" ht="13.3" outlineLevel="0" r="621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collapsed="false" customFormat="false" customHeight="false" hidden="false" ht="13.3" outlineLevel="0" r="622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collapsed="false" customFormat="false" customHeight="false" hidden="false" ht="13.3" outlineLevel="0" r="623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collapsed="false" customFormat="false" customHeight="false" hidden="false" ht="13.3" outlineLevel="0" r="624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collapsed="false" customFormat="false" customHeight="false" hidden="false" ht="13.3" outlineLevel="0" r="625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collapsed="false" customFormat="false" customHeight="false" hidden="false" ht="13.3" outlineLevel="0" r="626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collapsed="false" customFormat="false" customHeight="false" hidden="false" ht="13.3" outlineLevel="0" r="627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collapsed="false" customFormat="false" customHeight="false" hidden="false" ht="13.3" outlineLevel="0" r="628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collapsed="false" customFormat="false" customHeight="false" hidden="false" ht="13.3" outlineLevel="0" r="629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collapsed="false" customFormat="false" customHeight="false" hidden="false" ht="13.3" outlineLevel="0" r="630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collapsed="false" customFormat="false" customHeight="false" hidden="false" ht="13.3" outlineLevel="0" r="631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collapsed="false" customFormat="false" customHeight="false" hidden="false" ht="13.3" outlineLevel="0" r="632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collapsed="false" customFormat="false" customHeight="false" hidden="false" ht="13.3" outlineLevel="0" r="633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collapsed="false" customFormat="false" customHeight="false" hidden="false" ht="13.3" outlineLevel="0" r="634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collapsed="false" customFormat="false" customHeight="false" hidden="false" ht="13.3" outlineLevel="0" r="635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collapsed="false" customFormat="false" customHeight="false" hidden="false" ht="13.3" outlineLevel="0" r="636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collapsed="false" customFormat="false" customHeight="false" hidden="false" ht="13.3" outlineLevel="0" r="637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collapsed="false" customFormat="false" customHeight="false" hidden="false" ht="13.3" outlineLevel="0" r="638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collapsed="false" customFormat="false" customHeight="false" hidden="false" ht="13.3" outlineLevel="0" r="639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collapsed="false" customFormat="false" customHeight="false" hidden="false" ht="13.3" outlineLevel="0" r="640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collapsed="false" customFormat="false" customHeight="false" hidden="false" ht="13.3" outlineLevel="0" r="641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collapsed="false" customFormat="false" customHeight="false" hidden="false" ht="13.3" outlineLevel="0" r="642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collapsed="false" customFormat="false" customHeight="false" hidden="false" ht="13.3" outlineLevel="0" r="643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collapsed="false" customFormat="false" customHeight="false" hidden="false" ht="13.3" outlineLevel="0" r="644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collapsed="false" customFormat="false" customHeight="false" hidden="false" ht="13.3" outlineLevel="0" r="645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collapsed="false" customFormat="false" customHeight="false" hidden="false" ht="13.3" outlineLevel="0" r="646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collapsed="false" customFormat="false" customHeight="false" hidden="false" ht="13.3" outlineLevel="0" r="647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collapsed="false" customFormat="false" customHeight="false" hidden="false" ht="13.3" outlineLevel="0" r="648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collapsed="false" customFormat="false" customHeight="false" hidden="false" ht="13.3" outlineLevel="0" r="649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collapsed="false" customFormat="false" customHeight="false" hidden="false" ht="13.3" outlineLevel="0" r="650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collapsed="false" customFormat="false" customHeight="false" hidden="false" ht="13.3" outlineLevel="0" r="651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collapsed="false" customFormat="false" customHeight="false" hidden="false" ht="13.3" outlineLevel="0" r="652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collapsed="false" customFormat="false" customHeight="false" hidden="false" ht="13.3" outlineLevel="0" r="653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collapsed="false" customFormat="false" customHeight="false" hidden="false" ht="13.3" outlineLevel="0" r="654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collapsed="false" customFormat="false" customHeight="false" hidden="false" ht="13.3" outlineLevel="0" r="655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collapsed="false" customFormat="false" customHeight="false" hidden="false" ht="13.3" outlineLevel="0" r="656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collapsed="false" customFormat="false" customHeight="false" hidden="false" ht="13.3" outlineLevel="0" r="657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collapsed="false" customFormat="false" customHeight="false" hidden="false" ht="13.3" outlineLevel="0" r="658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collapsed="false" customFormat="false" customHeight="false" hidden="false" ht="13.3" outlineLevel="0" r="659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collapsed="false" customFormat="false" customHeight="false" hidden="false" ht="13.3" outlineLevel="0" r="660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collapsed="false" customFormat="false" customHeight="false" hidden="false" ht="13.3" outlineLevel="0" r="661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collapsed="false" customFormat="false" customHeight="false" hidden="false" ht="13.3" outlineLevel="0" r="662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collapsed="false" customFormat="false" customHeight="false" hidden="false" ht="13.3" outlineLevel="0" r="663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collapsed="false" customFormat="false" customHeight="false" hidden="false" ht="13.3" outlineLevel="0" r="664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collapsed="false" customFormat="false" customHeight="false" hidden="false" ht="13.3" outlineLevel="0" r="665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collapsed="false" customFormat="false" customHeight="false" hidden="false" ht="13.3" outlineLevel="0" r="666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collapsed="false" customFormat="false" customHeight="false" hidden="false" ht="13.3" outlineLevel="0" r="667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collapsed="false" customFormat="false" customHeight="false" hidden="false" ht="13.3" outlineLevel="0" r="668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collapsed="false" customFormat="false" customHeight="false" hidden="false" ht="13.3" outlineLevel="0" r="669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collapsed="false" customFormat="false" customHeight="false" hidden="false" ht="13.3" outlineLevel="0" r="670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collapsed="false" customFormat="false" customHeight="false" hidden="false" ht="13.3" outlineLevel="0" r="671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collapsed="false" customFormat="false" customHeight="false" hidden="false" ht="13.3" outlineLevel="0" r="672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collapsed="false" customFormat="false" customHeight="false" hidden="false" ht="13.3" outlineLevel="0" r="673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collapsed="false" customFormat="false" customHeight="false" hidden="false" ht="13.3" outlineLevel="0" r="674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collapsed="false" customFormat="false" customHeight="false" hidden="false" ht="13.3" outlineLevel="0" r="675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collapsed="false" customFormat="false" customHeight="false" hidden="false" ht="13.3" outlineLevel="0" r="676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collapsed="false" customFormat="false" customHeight="false" hidden="false" ht="13.3" outlineLevel="0" r="677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collapsed="false" customFormat="false" customHeight="false" hidden="false" ht="13.3" outlineLevel="0" r="678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collapsed="false" customFormat="false" customHeight="false" hidden="false" ht="13.3" outlineLevel="0" r="679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collapsed="false" customFormat="false" customHeight="false" hidden="false" ht="13.3" outlineLevel="0" r="680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collapsed="false" customFormat="false" customHeight="false" hidden="false" ht="13.3" outlineLevel="0" r="681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collapsed="false" customFormat="false" customHeight="false" hidden="false" ht="13.3" outlineLevel="0" r="682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collapsed="false" customFormat="false" customHeight="false" hidden="false" ht="13.3" outlineLevel="0" r="683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collapsed="false" customFormat="false" customHeight="false" hidden="false" ht="13.3" outlineLevel="0" r="684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collapsed="false" customFormat="false" customHeight="false" hidden="false" ht="13.3" outlineLevel="0" r="685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collapsed="false" customFormat="false" customHeight="false" hidden="false" ht="13.3" outlineLevel="0" r="686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collapsed="false" customFormat="false" customHeight="false" hidden="false" ht="13.3" outlineLevel="0" r="687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collapsed="false" customFormat="false" customHeight="false" hidden="false" ht="13.3" outlineLevel="0" r="688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collapsed="false" customFormat="false" customHeight="false" hidden="false" ht="13.3" outlineLevel="0" r="689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collapsed="false" customFormat="false" customHeight="false" hidden="false" ht="13.3" outlineLevel="0" r="690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collapsed="false" customFormat="false" customHeight="false" hidden="false" ht="13.3" outlineLevel="0" r="691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collapsed="false" customFormat="false" customHeight="false" hidden="false" ht="13.3" outlineLevel="0" r="692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collapsed="false" customFormat="false" customHeight="false" hidden="false" ht="13.3" outlineLevel="0" r="693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collapsed="false" customFormat="false" customHeight="false" hidden="false" ht="13.3" outlineLevel="0" r="694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collapsed="false" customFormat="false" customHeight="false" hidden="false" ht="13.3" outlineLevel="0" r="695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collapsed="false" customFormat="false" customHeight="false" hidden="false" ht="13.3" outlineLevel="0" r="696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collapsed="false" customFormat="false" customHeight="false" hidden="false" ht="13.3" outlineLevel="0" r="697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collapsed="false" customFormat="false" customHeight="false" hidden="false" ht="13.3" outlineLevel="0" r="698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collapsed="false" customFormat="false" customHeight="false" hidden="false" ht="13.3" outlineLevel="0" r="699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collapsed="false" customFormat="false" customHeight="false" hidden="false" ht="13.3" outlineLevel="0" r="700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collapsed="false" customFormat="false" customHeight="false" hidden="false" ht="13.3" outlineLevel="0" r="701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collapsed="false" customFormat="false" customHeight="false" hidden="false" ht="13.3" outlineLevel="0" r="702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collapsed="false" customFormat="false" customHeight="false" hidden="false" ht="13.3" outlineLevel="0" r="703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collapsed="false" customFormat="false" customHeight="false" hidden="false" ht="13.3" outlineLevel="0" r="704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collapsed="false" customFormat="false" customHeight="false" hidden="false" ht="13.3" outlineLevel="0" r="705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collapsed="false" customFormat="false" customHeight="false" hidden="false" ht="13.3" outlineLevel="0" r="706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collapsed="false" customFormat="false" customHeight="false" hidden="false" ht="13.3" outlineLevel="0" r="707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collapsed="false" customFormat="false" customHeight="false" hidden="false" ht="13.3" outlineLevel="0" r="708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collapsed="false" customFormat="false" customHeight="false" hidden="false" ht="13.3" outlineLevel="0" r="709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collapsed="false" customFormat="false" customHeight="false" hidden="false" ht="13.3" outlineLevel="0" r="710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collapsed="false" customFormat="false" customHeight="false" hidden="false" ht="13.3" outlineLevel="0" r="711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collapsed="false" customFormat="false" customHeight="false" hidden="false" ht="13.3" outlineLevel="0" r="712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collapsed="false" customFormat="false" customHeight="false" hidden="false" ht="13.3" outlineLevel="0" r="713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collapsed="false" customFormat="false" customHeight="false" hidden="false" ht="13.3" outlineLevel="0" r="714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collapsed="false" customFormat="false" customHeight="false" hidden="false" ht="13.3" outlineLevel="0" r="715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collapsed="false" customFormat="false" customHeight="false" hidden="false" ht="13.3" outlineLevel="0" r="716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collapsed="false" customFormat="false" customHeight="false" hidden="false" ht="13.3" outlineLevel="0" r="717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collapsed="false" customFormat="false" customHeight="false" hidden="false" ht="13.3" outlineLevel="0" r="718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collapsed="false" customFormat="false" customHeight="false" hidden="false" ht="13.3" outlineLevel="0" r="719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collapsed="false" customFormat="false" customHeight="false" hidden="false" ht="13.3" outlineLevel="0" r="720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collapsed="false" customFormat="false" customHeight="false" hidden="false" ht="13.3" outlineLevel="0" r="721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collapsed="false" customFormat="false" customHeight="false" hidden="false" ht="13.3" outlineLevel="0" r="722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collapsed="false" customFormat="false" customHeight="false" hidden="false" ht="13.3" outlineLevel="0" r="723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collapsed="false" customFormat="false" customHeight="false" hidden="false" ht="13.3" outlineLevel="0" r="724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collapsed="false" customFormat="false" customHeight="false" hidden="false" ht="13.3" outlineLevel="0" r="725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collapsed="false" customFormat="false" customHeight="false" hidden="false" ht="13.3" outlineLevel="0" r="726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collapsed="false" customFormat="false" customHeight="false" hidden="false" ht="13.3" outlineLevel="0" r="727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collapsed="false" customFormat="false" customHeight="false" hidden="false" ht="13.3" outlineLevel="0" r="728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collapsed="false" customFormat="false" customHeight="false" hidden="false" ht="13.3" outlineLevel="0" r="729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collapsed="false" customFormat="false" customHeight="false" hidden="false" ht="13.3" outlineLevel="0" r="730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collapsed="false" customFormat="false" customHeight="false" hidden="false" ht="13.3" outlineLevel="0" r="731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collapsed="false" customFormat="false" customHeight="false" hidden="false" ht="13.3" outlineLevel="0" r="732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collapsed="false" customFormat="false" customHeight="false" hidden="false" ht="13.3" outlineLevel="0" r="733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collapsed="false" customFormat="false" customHeight="false" hidden="false" ht="13.3" outlineLevel="0" r="734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collapsed="false" customFormat="false" customHeight="false" hidden="false" ht="13.3" outlineLevel="0" r="735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collapsed="false" customFormat="false" customHeight="false" hidden="false" ht="13.3" outlineLevel="0" r="736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collapsed="false" customFormat="false" customHeight="false" hidden="false" ht="13.3" outlineLevel="0" r="737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collapsed="false" customFormat="false" customHeight="false" hidden="false" ht="13.3" outlineLevel="0" r="738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collapsed="false" customFormat="false" customHeight="false" hidden="false" ht="13.3" outlineLevel="0" r="739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collapsed="false" customFormat="false" customHeight="false" hidden="false" ht="13.3" outlineLevel="0" r="740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collapsed="false" customFormat="false" customHeight="false" hidden="false" ht="13.3" outlineLevel="0" r="741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collapsed="false" customFormat="false" customHeight="false" hidden="false" ht="13.3" outlineLevel="0" r="742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collapsed="false" customFormat="false" customHeight="false" hidden="false" ht="13.3" outlineLevel="0" r="743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collapsed="false" customFormat="false" customHeight="false" hidden="false" ht="13.3" outlineLevel="0" r="744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collapsed="false" customFormat="false" customHeight="false" hidden="false" ht="13.3" outlineLevel="0" r="745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collapsed="false" customFormat="false" customHeight="false" hidden="false" ht="13.3" outlineLevel="0" r="746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collapsed="false" customFormat="false" customHeight="false" hidden="false" ht="13.3" outlineLevel="0" r="747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collapsed="false" customFormat="false" customHeight="false" hidden="false" ht="13.3" outlineLevel="0" r="748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collapsed="false" customFormat="false" customHeight="false" hidden="false" ht="13.3" outlineLevel="0" r="749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collapsed="false" customFormat="false" customHeight="false" hidden="false" ht="13.3" outlineLevel="0" r="750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collapsed="false" customFormat="false" customHeight="false" hidden="false" ht="13.3" outlineLevel="0" r="751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collapsed="false" customFormat="false" customHeight="false" hidden="false" ht="13.3" outlineLevel="0" r="752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collapsed="false" customFormat="false" customHeight="false" hidden="false" ht="13.3" outlineLevel="0" r="753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collapsed="false" customFormat="false" customHeight="false" hidden="false" ht="13.3" outlineLevel="0" r="754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collapsed="false" customFormat="false" customHeight="false" hidden="false" ht="13.3" outlineLevel="0" r="755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collapsed="false" customFormat="false" customHeight="false" hidden="false" ht="13.3" outlineLevel="0" r="756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collapsed="false" customFormat="false" customHeight="false" hidden="false" ht="13.3" outlineLevel="0" r="757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collapsed="false" customFormat="false" customHeight="false" hidden="false" ht="13.3" outlineLevel="0" r="758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collapsed="false" customFormat="false" customHeight="false" hidden="false" ht="13.3" outlineLevel="0" r="759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collapsed="false" customFormat="false" customHeight="false" hidden="false" ht="13.3" outlineLevel="0" r="760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collapsed="false" customFormat="false" customHeight="false" hidden="false" ht="13.3" outlineLevel="0" r="761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collapsed="false" customFormat="false" customHeight="false" hidden="false" ht="13.3" outlineLevel="0" r="762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collapsed="false" customFormat="false" customHeight="false" hidden="false" ht="13.3" outlineLevel="0" r="763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collapsed="false" customFormat="false" customHeight="false" hidden="false" ht="13.3" outlineLevel="0" r="764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collapsed="false" customFormat="false" customHeight="false" hidden="false" ht="13.3" outlineLevel="0" r="765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collapsed="false" customFormat="false" customHeight="false" hidden="false" ht="13.3" outlineLevel="0" r="766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collapsed="false" customFormat="false" customHeight="false" hidden="false" ht="13.3" outlineLevel="0" r="767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collapsed="false" customFormat="false" customHeight="false" hidden="false" ht="13.3" outlineLevel="0" r="768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collapsed="false" customFormat="false" customHeight="false" hidden="false" ht="13.3" outlineLevel="0" r="769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collapsed="false" customFormat="false" customHeight="false" hidden="false" ht="13.3" outlineLevel="0" r="770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collapsed="false" customFormat="false" customHeight="false" hidden="false" ht="13.3" outlineLevel="0" r="771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collapsed="false" customFormat="false" customHeight="false" hidden="false" ht="13.3" outlineLevel="0" r="772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collapsed="false" customFormat="false" customHeight="false" hidden="false" ht="13.3" outlineLevel="0" r="773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collapsed="false" customFormat="false" customHeight="false" hidden="false" ht="13.3" outlineLevel="0" r="774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collapsed="false" customFormat="false" customHeight="false" hidden="false" ht="13.3" outlineLevel="0" r="775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collapsed="false" customFormat="false" customHeight="false" hidden="false" ht="13.3" outlineLevel="0" r="776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collapsed="false" customFormat="false" customHeight="false" hidden="false" ht="13.3" outlineLevel="0" r="777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collapsed="false" customFormat="false" customHeight="false" hidden="false" ht="13.3" outlineLevel="0" r="778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collapsed="false" customFormat="false" customHeight="false" hidden="false" ht="13.3" outlineLevel="0" r="779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collapsed="false" customFormat="false" customHeight="false" hidden="false" ht="13.3" outlineLevel="0" r="780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collapsed="false" customFormat="false" customHeight="false" hidden="false" ht="13.3" outlineLevel="0" r="781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collapsed="false" customFormat="false" customHeight="false" hidden="false" ht="13.3" outlineLevel="0" r="782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collapsed="false" customFormat="false" customHeight="false" hidden="false" ht="13.3" outlineLevel="0" r="783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collapsed="false" customFormat="false" customHeight="false" hidden="false" ht="13.3" outlineLevel="0" r="784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collapsed="false" customFormat="false" customHeight="false" hidden="false" ht="13.3" outlineLevel="0" r="785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collapsed="false" customFormat="false" customHeight="false" hidden="false" ht="13.3" outlineLevel="0" r="786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collapsed="false" customFormat="false" customHeight="false" hidden="false" ht="13.3" outlineLevel="0" r="787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collapsed="false" customFormat="false" customHeight="false" hidden="false" ht="13.3" outlineLevel="0" r="788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collapsed="false" customFormat="false" customHeight="false" hidden="false" ht="13.3" outlineLevel="0" r="789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collapsed="false" customFormat="false" customHeight="false" hidden="false" ht="13.3" outlineLevel="0" r="790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collapsed="false" customFormat="false" customHeight="false" hidden="false" ht="13.3" outlineLevel="0" r="791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collapsed="false" customFormat="false" customHeight="false" hidden="false" ht="13.3" outlineLevel="0" r="792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collapsed="false" customFormat="false" customHeight="false" hidden="false" ht="13.3" outlineLevel="0" r="793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collapsed="false" customFormat="false" customHeight="false" hidden="false" ht="13.3" outlineLevel="0" r="794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collapsed="false" customFormat="false" customHeight="false" hidden="false" ht="13.3" outlineLevel="0" r="795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collapsed="false" customFormat="false" customHeight="false" hidden="false" ht="13.3" outlineLevel="0" r="796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collapsed="false" customFormat="false" customHeight="false" hidden="false" ht="13.3" outlineLevel="0" r="797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collapsed="false" customFormat="false" customHeight="false" hidden="false" ht="13.3" outlineLevel="0" r="798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collapsed="false" customFormat="false" customHeight="false" hidden="false" ht="13.3" outlineLevel="0" r="799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collapsed="false" customFormat="false" customHeight="false" hidden="false" ht="13.3" outlineLevel="0" r="800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collapsed="false" customFormat="false" customHeight="false" hidden="false" ht="13.3" outlineLevel="0" r="801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collapsed="false" customFormat="false" customHeight="false" hidden="false" ht="13.3" outlineLevel="0" r="802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collapsed="false" customFormat="false" customHeight="false" hidden="false" ht="13.3" outlineLevel="0" r="803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collapsed="false" customFormat="false" customHeight="false" hidden="false" ht="13.3" outlineLevel="0" r="804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collapsed="false" customFormat="false" customHeight="false" hidden="false" ht="13.3" outlineLevel="0" r="805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collapsed="false" customFormat="false" customHeight="false" hidden="false" ht="13.3" outlineLevel="0" r="806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collapsed="false" customFormat="false" customHeight="false" hidden="false" ht="13.3" outlineLevel="0" r="807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collapsed="false" customFormat="false" customHeight="false" hidden="false" ht="13.3" outlineLevel="0" r="808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collapsed="false" customFormat="false" customHeight="false" hidden="false" ht="13.3" outlineLevel="0" r="809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collapsed="false" customFormat="false" customHeight="false" hidden="false" ht="13.3" outlineLevel="0" r="810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collapsed="false" customFormat="false" customHeight="false" hidden="false" ht="13.3" outlineLevel="0" r="811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collapsed="false" customFormat="false" customHeight="false" hidden="false" ht="13.3" outlineLevel="0" r="812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collapsed="false" customFormat="false" customHeight="false" hidden="false" ht="13.3" outlineLevel="0" r="813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collapsed="false" customFormat="false" customHeight="false" hidden="false" ht="13.3" outlineLevel="0" r="814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collapsed="false" customFormat="false" customHeight="false" hidden="false" ht="13.3" outlineLevel="0" r="815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collapsed="false" customFormat="false" customHeight="false" hidden="false" ht="13.3" outlineLevel="0" r="816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collapsed="false" customFormat="false" customHeight="false" hidden="false" ht="13.3" outlineLevel="0" r="817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collapsed="false" customFormat="false" customHeight="false" hidden="false" ht="13.3" outlineLevel="0" r="818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collapsed="false" customFormat="false" customHeight="false" hidden="false" ht="13.3" outlineLevel="0" r="819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collapsed="false" customFormat="false" customHeight="false" hidden="false" ht="13.3" outlineLevel="0" r="820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collapsed="false" customFormat="false" customHeight="false" hidden="false" ht="13.3" outlineLevel="0" r="821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collapsed="false" customFormat="false" customHeight="false" hidden="false" ht="13.3" outlineLevel="0" r="822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collapsed="false" customFormat="false" customHeight="false" hidden="false" ht="13.3" outlineLevel="0" r="823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collapsed="false" customFormat="false" customHeight="false" hidden="false" ht="13.3" outlineLevel="0" r="824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collapsed="false" customFormat="false" customHeight="false" hidden="false" ht="13.3" outlineLevel="0" r="825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collapsed="false" customFormat="false" customHeight="false" hidden="false" ht="13.3" outlineLevel="0" r="826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collapsed="false" customFormat="false" customHeight="false" hidden="false" ht="13.3" outlineLevel="0" r="827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collapsed="false" customFormat="false" customHeight="false" hidden="false" ht="13.3" outlineLevel="0" r="828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collapsed="false" customFormat="false" customHeight="false" hidden="false" ht="13.3" outlineLevel="0" r="829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collapsed="false" customFormat="false" customHeight="false" hidden="false" ht="13.3" outlineLevel="0" r="830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collapsed="false" customFormat="false" customHeight="false" hidden="false" ht="13.3" outlineLevel="0" r="831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collapsed="false" customFormat="false" customHeight="false" hidden="false" ht="13.3" outlineLevel="0" r="832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collapsed="false" customFormat="false" customHeight="false" hidden="false" ht="13.3" outlineLevel="0" r="833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collapsed="false" customFormat="false" customHeight="false" hidden="false" ht="13.3" outlineLevel="0" r="834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collapsed="false" customFormat="false" customHeight="false" hidden="false" ht="13.3" outlineLevel="0" r="835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collapsed="false" customFormat="false" customHeight="false" hidden="false" ht="13.3" outlineLevel="0" r="836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collapsed="false" customFormat="false" customHeight="false" hidden="false" ht="13.3" outlineLevel="0" r="837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collapsed="false" customFormat="false" customHeight="false" hidden="false" ht="13.3" outlineLevel="0" r="838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collapsed="false" customFormat="false" customHeight="false" hidden="false" ht="13.3" outlineLevel="0" r="839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collapsed="false" customFormat="false" customHeight="false" hidden="false" ht="13.3" outlineLevel="0" r="840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collapsed="false" customFormat="false" customHeight="false" hidden="false" ht="13.3" outlineLevel="0" r="841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collapsed="false" customFormat="false" customHeight="false" hidden="false" ht="13.3" outlineLevel="0" r="842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collapsed="false" customFormat="false" customHeight="false" hidden="false" ht="13.3" outlineLevel="0" r="843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collapsed="false" customFormat="false" customHeight="false" hidden="false" ht="13.3" outlineLevel="0" r="844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collapsed="false" customFormat="false" customHeight="false" hidden="false" ht="13.3" outlineLevel="0" r="845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collapsed="false" customFormat="false" customHeight="false" hidden="false" ht="13.3" outlineLevel="0" r="846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collapsed="false" customFormat="false" customHeight="false" hidden="false" ht="13.3" outlineLevel="0" r="847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collapsed="false" customFormat="false" customHeight="false" hidden="false" ht="13.3" outlineLevel="0" r="848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collapsed="false" customFormat="false" customHeight="false" hidden="false" ht="13.3" outlineLevel="0" r="849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collapsed="false" customFormat="false" customHeight="false" hidden="false" ht="13.3" outlineLevel="0" r="850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collapsed="false" customFormat="false" customHeight="false" hidden="false" ht="13.3" outlineLevel="0" r="851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collapsed="false" customFormat="false" customHeight="false" hidden="false" ht="13.3" outlineLevel="0" r="852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collapsed="false" customFormat="false" customHeight="false" hidden="false" ht="13.3" outlineLevel="0" r="853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collapsed="false" customFormat="false" customHeight="false" hidden="false" ht="13.3" outlineLevel="0" r="854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collapsed="false" customFormat="false" customHeight="false" hidden="false" ht="13.3" outlineLevel="0" r="855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collapsed="false" customFormat="false" customHeight="false" hidden="false" ht="13.3" outlineLevel="0" r="856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collapsed="false" customFormat="false" customHeight="false" hidden="false" ht="13.3" outlineLevel="0" r="857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collapsed="false" customFormat="false" customHeight="false" hidden="false" ht="13.3" outlineLevel="0" r="858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collapsed="false" customFormat="false" customHeight="false" hidden="false" ht="13.3" outlineLevel="0" r="859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collapsed="false" customFormat="false" customHeight="false" hidden="false" ht="13.3" outlineLevel="0" r="860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collapsed="false" customFormat="false" customHeight="false" hidden="false" ht="13.3" outlineLevel="0" r="861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collapsed="false" customFormat="false" customHeight="false" hidden="false" ht="13.3" outlineLevel="0" r="862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collapsed="false" customFormat="false" customHeight="false" hidden="false" ht="13.3" outlineLevel="0" r="863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collapsed="false" customFormat="false" customHeight="false" hidden="false" ht="13.3" outlineLevel="0" r="864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collapsed="false" customFormat="false" customHeight="false" hidden="false" ht="13.3" outlineLevel="0" r="865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collapsed="false" customFormat="false" customHeight="false" hidden="false" ht="13.3" outlineLevel="0" r="866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collapsed="false" customFormat="false" customHeight="false" hidden="false" ht="13.3" outlineLevel="0" r="867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collapsed="false" customFormat="false" customHeight="false" hidden="false" ht="13.3" outlineLevel="0" r="868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collapsed="false" customFormat="false" customHeight="false" hidden="false" ht="13.3" outlineLevel="0" r="869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collapsed="false" customFormat="false" customHeight="false" hidden="false" ht="13.3" outlineLevel="0" r="870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collapsed="false" customFormat="false" customHeight="false" hidden="false" ht="13.3" outlineLevel="0" r="871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collapsed="false" customFormat="false" customHeight="false" hidden="false" ht="13.3" outlineLevel="0" r="872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collapsed="false" customFormat="false" customHeight="false" hidden="false" ht="13.3" outlineLevel="0" r="873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collapsed="false" customFormat="false" customHeight="false" hidden="false" ht="13.3" outlineLevel="0" r="874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collapsed="false" customFormat="false" customHeight="false" hidden="false" ht="13.3" outlineLevel="0" r="875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collapsed="false" customFormat="false" customHeight="false" hidden="false" ht="13.3" outlineLevel="0" r="876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collapsed="false" customFormat="false" customHeight="false" hidden="false" ht="13.3" outlineLevel="0" r="877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collapsed="false" customFormat="false" customHeight="false" hidden="false" ht="13.3" outlineLevel="0" r="878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collapsed="false" customFormat="false" customHeight="false" hidden="false" ht="13.3" outlineLevel="0" r="879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collapsed="false" customFormat="false" customHeight="false" hidden="false" ht="13.3" outlineLevel="0" r="880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collapsed="false" customFormat="false" customHeight="false" hidden="false" ht="13.3" outlineLevel="0" r="881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collapsed="false" customFormat="false" customHeight="false" hidden="false" ht="13.3" outlineLevel="0" r="882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collapsed="false" customFormat="false" customHeight="false" hidden="false" ht="13.3" outlineLevel="0" r="883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collapsed="false" customFormat="false" customHeight="false" hidden="false" ht="13.3" outlineLevel="0" r="884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collapsed="false" customFormat="false" customHeight="false" hidden="false" ht="13.3" outlineLevel="0" r="885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collapsed="false" customFormat="false" customHeight="false" hidden="false" ht="13.3" outlineLevel="0" r="886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collapsed="false" customFormat="false" customHeight="false" hidden="false" ht="13.3" outlineLevel="0" r="887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collapsed="false" customFormat="false" customHeight="false" hidden="false" ht="13.3" outlineLevel="0" r="888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collapsed="false" customFormat="false" customHeight="false" hidden="false" ht="13.3" outlineLevel="0" r="889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collapsed="false" customFormat="false" customHeight="false" hidden="false" ht="13.3" outlineLevel="0" r="890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collapsed="false" customFormat="false" customHeight="false" hidden="false" ht="13.3" outlineLevel="0" r="891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collapsed="false" customFormat="false" customHeight="false" hidden="false" ht="13.3" outlineLevel="0" r="892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collapsed="false" customFormat="false" customHeight="false" hidden="false" ht="13.3" outlineLevel="0" r="893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collapsed="false" customFormat="false" customHeight="false" hidden="false" ht="13.3" outlineLevel="0" r="894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collapsed="false" customFormat="false" customHeight="false" hidden="false" ht="13.3" outlineLevel="0" r="895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collapsed="false" customFormat="false" customHeight="false" hidden="false" ht="13.3" outlineLevel="0" r="896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collapsed="false" customFormat="false" customHeight="false" hidden="false" ht="13.3" outlineLevel="0" r="897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collapsed="false" customFormat="false" customHeight="false" hidden="false" ht="13.3" outlineLevel="0" r="898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collapsed="false" customFormat="false" customHeight="false" hidden="false" ht="13.3" outlineLevel="0" r="899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collapsed="false" customFormat="false" customHeight="false" hidden="false" ht="13.3" outlineLevel="0" r="900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collapsed="false" customFormat="false" customHeight="false" hidden="false" ht="13.3" outlineLevel="0" r="901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collapsed="false" customFormat="false" customHeight="false" hidden="false" ht="13.3" outlineLevel="0" r="902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collapsed="false" customFormat="false" customHeight="false" hidden="false" ht="13.3" outlineLevel="0" r="903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collapsed="false" customFormat="false" customHeight="false" hidden="false" ht="13.3" outlineLevel="0" r="904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collapsed="false" customFormat="false" customHeight="false" hidden="false" ht="13.3" outlineLevel="0" r="905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collapsed="false" customFormat="false" customHeight="false" hidden="false" ht="13.3" outlineLevel="0" r="906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collapsed="false" customFormat="false" customHeight="false" hidden="false" ht="13.3" outlineLevel="0" r="907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collapsed="false" customFormat="false" customHeight="false" hidden="false" ht="13.3" outlineLevel="0" r="908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collapsed="false" customFormat="false" customHeight="false" hidden="false" ht="13.3" outlineLevel="0" r="909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collapsed="false" customFormat="false" customHeight="false" hidden="false" ht="13.3" outlineLevel="0" r="910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collapsed="false" customFormat="false" customHeight="false" hidden="false" ht="13.3" outlineLevel="0" r="911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collapsed="false" customFormat="false" customHeight="false" hidden="false" ht="13.3" outlineLevel="0" r="912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collapsed="false" customFormat="false" customHeight="false" hidden="false" ht="13.3" outlineLevel="0" r="913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collapsed="false" customFormat="false" customHeight="false" hidden="false" ht="13.3" outlineLevel="0" r="914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collapsed="false" customFormat="false" customHeight="false" hidden="false" ht="13.3" outlineLevel="0" r="915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collapsed="false" customFormat="false" customHeight="false" hidden="false" ht="13.3" outlineLevel="0" r="916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collapsed="false" customFormat="false" customHeight="false" hidden="false" ht="13.3" outlineLevel="0" r="917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collapsed="false" customFormat="false" customHeight="false" hidden="false" ht="13.3" outlineLevel="0" r="918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collapsed="false" customFormat="false" customHeight="false" hidden="false" ht="13.3" outlineLevel="0" r="919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collapsed="false" customFormat="false" customHeight="false" hidden="false" ht="13.3" outlineLevel="0" r="920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collapsed="false" customFormat="false" customHeight="false" hidden="false" ht="13.3" outlineLevel="0" r="921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collapsed="false" customFormat="false" customHeight="false" hidden="false" ht="13.3" outlineLevel="0" r="922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collapsed="false" customFormat="false" customHeight="false" hidden="false" ht="13.3" outlineLevel="0" r="923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collapsed="false" customFormat="false" customHeight="false" hidden="false" ht="13.3" outlineLevel="0" r="924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collapsed="false" customFormat="false" customHeight="false" hidden="false" ht="13.3" outlineLevel="0" r="925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collapsed="false" customFormat="false" customHeight="false" hidden="false" ht="13.3" outlineLevel="0" r="926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collapsed="false" customFormat="false" customHeight="false" hidden="false" ht="13.3" outlineLevel="0" r="927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collapsed="false" customFormat="false" customHeight="false" hidden="false" ht="13.3" outlineLevel="0" r="928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collapsed="false" customFormat="false" customHeight="false" hidden="false" ht="13.3" outlineLevel="0" r="929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collapsed="false" customFormat="false" customHeight="false" hidden="false" ht="13.3" outlineLevel="0" r="930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collapsed="false" customFormat="false" customHeight="false" hidden="false" ht="13.3" outlineLevel="0" r="931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collapsed="false" customFormat="false" customHeight="false" hidden="false" ht="13.3" outlineLevel="0" r="932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collapsed="false" customFormat="false" customHeight="false" hidden="false" ht="13.3" outlineLevel="0" r="933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collapsed="false" customFormat="false" customHeight="false" hidden="false" ht="13.3" outlineLevel="0" r="934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collapsed="false" customFormat="false" customHeight="false" hidden="false" ht="13.3" outlineLevel="0" r="935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collapsed="false" customFormat="false" customHeight="false" hidden="false" ht="13.3" outlineLevel="0" r="936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collapsed="false" customFormat="false" customHeight="false" hidden="false" ht="13.3" outlineLevel="0" r="937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collapsed="false" customFormat="false" customHeight="false" hidden="false" ht="13.3" outlineLevel="0" r="938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collapsed="false" customFormat="false" customHeight="false" hidden="false" ht="13.3" outlineLevel="0" r="939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collapsed="false" customFormat="false" customHeight="false" hidden="false" ht="13.3" outlineLevel="0" r="940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collapsed="false" customFormat="false" customHeight="false" hidden="false" ht="13.3" outlineLevel="0" r="941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collapsed="false" customFormat="false" customHeight="false" hidden="false" ht="13.3" outlineLevel="0" r="942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collapsed="false" customFormat="false" customHeight="false" hidden="false" ht="13.3" outlineLevel="0" r="943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collapsed="false" customFormat="false" customHeight="false" hidden="false" ht="13.3" outlineLevel="0" r="944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collapsed="false" customFormat="false" customHeight="false" hidden="false" ht="13.3" outlineLevel="0" r="945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collapsed="false" customFormat="false" customHeight="false" hidden="false" ht="13.3" outlineLevel="0" r="946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collapsed="false" customFormat="false" customHeight="false" hidden="false" ht="13.3" outlineLevel="0" r="947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collapsed="false" customFormat="false" customHeight="false" hidden="false" ht="13.3" outlineLevel="0" r="948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collapsed="false" customFormat="false" customHeight="false" hidden="false" ht="13.3" outlineLevel="0" r="949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collapsed="false" customFormat="false" customHeight="false" hidden="false" ht="13.3" outlineLevel="0" r="950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collapsed="false" customFormat="false" customHeight="false" hidden="false" ht="13.3" outlineLevel="0" r="951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collapsed="false" customFormat="false" customHeight="false" hidden="false" ht="13.3" outlineLevel="0" r="952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collapsed="false" customFormat="false" customHeight="false" hidden="false" ht="13.3" outlineLevel="0" r="953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collapsed="false" customFormat="false" customHeight="false" hidden="false" ht="13.3" outlineLevel="0" r="954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collapsed="false" customFormat="false" customHeight="false" hidden="false" ht="13.3" outlineLevel="0" r="955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collapsed="false" customFormat="false" customHeight="false" hidden="false" ht="13.3" outlineLevel="0" r="956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collapsed="false" customFormat="false" customHeight="false" hidden="false" ht="13.3" outlineLevel="0" r="957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collapsed="false" customFormat="false" customHeight="false" hidden="false" ht="13.3" outlineLevel="0" r="958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collapsed="false" customFormat="false" customHeight="false" hidden="false" ht="13.3" outlineLevel="0" r="959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collapsed="false" customFormat="false" customHeight="false" hidden="false" ht="13.3" outlineLevel="0" r="960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collapsed="false" customFormat="false" customHeight="false" hidden="false" ht="13.3" outlineLevel="0" r="961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collapsed="false" customFormat="false" customHeight="false" hidden="false" ht="13.3" outlineLevel="0" r="962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collapsed="false" customFormat="false" customHeight="false" hidden="false" ht="13.3" outlineLevel="0" r="963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collapsed="false" customFormat="false" customHeight="false" hidden="false" ht="13.3" outlineLevel="0" r="964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collapsed="false" customFormat="false" customHeight="false" hidden="false" ht="13.3" outlineLevel="0" r="965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collapsed="false" customFormat="false" customHeight="false" hidden="false" ht="13.3" outlineLevel="0" r="966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collapsed="false" customFormat="false" customHeight="false" hidden="false" ht="13.3" outlineLevel="0" r="967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collapsed="false" customFormat="false" customHeight="false" hidden="false" ht="13.3" outlineLevel="0" r="968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collapsed="false" customFormat="false" customHeight="false" hidden="false" ht="13.3" outlineLevel="0" r="969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collapsed="false" customFormat="false" customHeight="false" hidden="false" ht="13.3" outlineLevel="0" r="970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collapsed="false" customFormat="false" customHeight="false" hidden="false" ht="13.3" outlineLevel="0" r="971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collapsed="false" customFormat="false" customHeight="false" hidden="false" ht="13.3" outlineLevel="0" r="972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collapsed="false" customFormat="false" customHeight="false" hidden="false" ht="13.3" outlineLevel="0" r="973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collapsed="false" customFormat="false" customHeight="false" hidden="false" ht="13.3" outlineLevel="0" r="974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collapsed="false" customFormat="false" customHeight="false" hidden="false" ht="13.3" outlineLevel="0" r="975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collapsed="false" customFormat="false" customHeight="false" hidden="false" ht="13.3" outlineLevel="0" r="976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collapsed="false" customFormat="false" customHeight="false" hidden="false" ht="13.3" outlineLevel="0" r="977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collapsed="false" customFormat="false" customHeight="false" hidden="false" ht="13.3" outlineLevel="0" r="978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collapsed="false" customFormat="false" customHeight="false" hidden="false" ht="13.3" outlineLevel="0" r="979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collapsed="false" customFormat="false" customHeight="false" hidden="false" ht="13.3" outlineLevel="0" r="980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collapsed="false" customFormat="false" customHeight="false" hidden="false" ht="13.3" outlineLevel="0" r="981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collapsed="false" customFormat="false" customHeight="false" hidden="false" ht="13.3" outlineLevel="0" r="982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collapsed="false" customFormat="false" customHeight="false" hidden="false" ht="13.3" outlineLevel="0" r="983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collapsed="false" customFormat="false" customHeight="false" hidden="false" ht="13.3" outlineLevel="0" r="984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collapsed="false" customFormat="false" customHeight="false" hidden="false" ht="13.3" outlineLevel="0" r="985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collapsed="false" customFormat="false" customHeight="false" hidden="false" ht="13.3" outlineLevel="0" r="986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collapsed="false" customFormat="false" customHeight="false" hidden="false" ht="13.3" outlineLevel="0" r="987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collapsed="false" customFormat="false" customHeight="false" hidden="false" ht="13.3" outlineLevel="0" r="988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collapsed="false" customFormat="false" customHeight="false" hidden="false" ht="13.3" outlineLevel="0" r="989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collapsed="false" customFormat="false" customHeight="false" hidden="false" ht="13.3" outlineLevel="0" r="990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collapsed="false" customFormat="false" customHeight="false" hidden="false" ht="13.3" outlineLevel="0" r="991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collapsed="false" customFormat="false" customHeight="false" hidden="false" ht="13.3" outlineLevel="0" r="992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collapsed="false" customFormat="false" customHeight="false" hidden="false" ht="13.3" outlineLevel="0" r="993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collapsed="false" customFormat="false" customHeight="false" hidden="false" ht="13.3" outlineLevel="0" r="994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collapsed="false" customFormat="false" customHeight="false" hidden="false" ht="13.3" outlineLevel="0" r="995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collapsed="false" customFormat="false" customHeight="false" hidden="false" ht="13.3" outlineLevel="0" r="996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collapsed="false" customFormat="false" customHeight="false" hidden="false" ht="13.3" outlineLevel="0" r="997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collapsed="false" customFormat="false" customHeight="false" hidden="false" ht="13.3" outlineLevel="0" r="998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collapsed="false" customFormat="false" customHeight="false" hidden="false" ht="13.3" outlineLevel="0" r="999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collapsed="false" customFormat="false" customHeight="false" hidden="false" ht="13.3" outlineLevel="0" r="1000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collapsed="false" customFormat="false" customHeight="false" hidden="false" ht="13.3" outlineLevel="0" r="1001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collapsed="false" customFormat="false" customHeight="false" hidden="false" ht="13.3" outlineLevel="0" r="1002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collapsed="false" customFormat="false" customHeight="false" hidden="false" ht="13.3" outlineLevel="0" r="1003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collapsed="false" customFormat="false" customHeight="false" hidden="false" ht="13.3" outlineLevel="0" r="1004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collapsed="false" customFormat="false" customHeight="false" hidden="false" ht="13.3" outlineLevel="0" r="1005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collapsed="false" customFormat="false" customHeight="false" hidden="false" ht="13.3" outlineLevel="0" r="1006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collapsed="false" customFormat="false" customHeight="false" hidden="false" ht="13.3" outlineLevel="0" r="1007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collapsed="false" customFormat="false" customHeight="false" hidden="false" ht="13.3" outlineLevel="0" r="1008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collapsed="false" customFormat="false" customHeight="false" hidden="false" ht="13.3" outlineLevel="0" r="1009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collapsed="false" customFormat="false" customHeight="false" hidden="false" ht="13.3" outlineLevel="0" r="1010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collapsed="false" customFormat="false" customHeight="false" hidden="false" ht="13.3" outlineLevel="0" r="1011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collapsed="false" customFormat="false" customHeight="false" hidden="false" ht="13.3" outlineLevel="0" r="1012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collapsed="false" customFormat="false" customHeight="false" hidden="false" ht="13.3" outlineLevel="0" r="1013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collapsed="false" customFormat="false" customHeight="false" hidden="false" ht="13.3" outlineLevel="0" r="1014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collapsed="false" customFormat="false" customHeight="false" hidden="false" ht="13.3" outlineLevel="0" r="1015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collapsed="false" customFormat="false" customHeight="false" hidden="false" ht="13.3" outlineLevel="0" r="1016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collapsed="false" customFormat="false" customHeight="false" hidden="false" ht="13.3" outlineLevel="0" r="1017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collapsed="false" customFormat="false" customHeight="false" hidden="false" ht="13.3" outlineLevel="0" r="1018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collapsed="false" customFormat="false" customHeight="false" hidden="false" ht="13.3" outlineLevel="0" r="1019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collapsed="false" customFormat="false" customHeight="false" hidden="false" ht="13.3" outlineLevel="0" r="1020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collapsed="false" customFormat="false" customHeight="false" hidden="false" ht="13.3" outlineLevel="0" r="1021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collapsed="false" customFormat="false" customHeight="false" hidden="false" ht="13.3" outlineLevel="0" r="1022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collapsed="false" customFormat="false" customHeight="false" hidden="false" ht="13.3" outlineLevel="0" r="1023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collapsed="false" customFormat="false" customHeight="false" hidden="false" ht="13.3" outlineLevel="0" r="1024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collapsed="false" customFormat="false" customHeight="false" hidden="false" ht="13.3" outlineLevel="0" r="1025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collapsed="false" customFormat="false" customHeight="false" hidden="false" ht="13.3" outlineLevel="0" r="1026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collapsed="false" customFormat="false" customHeight="false" hidden="false" ht="13.3" outlineLevel="0" r="1027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collapsed="false" customFormat="false" customHeight="false" hidden="false" ht="13.3" outlineLevel="0" r="1028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collapsed="false" customFormat="false" customHeight="false" hidden="false" ht="13.3" outlineLevel="0" r="1029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collapsed="false" customFormat="false" customHeight="false" hidden="false" ht="13.3" outlineLevel="0" r="1030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collapsed="false" customFormat="false" customHeight="false" hidden="false" ht="13.3" outlineLevel="0" r="1031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collapsed="false" customFormat="false" customHeight="false" hidden="false" ht="13.3" outlineLevel="0" r="1032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collapsed="false" customFormat="false" customHeight="false" hidden="false" ht="13.3" outlineLevel="0" r="1033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collapsed="false" customFormat="false" customHeight="false" hidden="false" ht="13.3" outlineLevel="0" r="1034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collapsed="false" customFormat="false" customHeight="false" hidden="false" ht="13.3" outlineLevel="0" r="1035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collapsed="false" customFormat="false" customHeight="false" hidden="false" ht="13.3" outlineLevel="0" r="1036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collapsed="false" customFormat="false" customHeight="false" hidden="false" ht="13.3" outlineLevel="0" r="1037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collapsed="false" customFormat="false" customHeight="false" hidden="false" ht="13.3" outlineLevel="0" r="1038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collapsed="false" customFormat="false" customHeight="false" hidden="false" ht="13.3" outlineLevel="0" r="1039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collapsed="false" customFormat="false" customHeight="false" hidden="false" ht="13.3" outlineLevel="0" r="1040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collapsed="false" customFormat="false" customHeight="false" hidden="false" ht="13.3" outlineLevel="0" r="1041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collapsed="false" customFormat="false" customHeight="false" hidden="false" ht="13.3" outlineLevel="0" r="1042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collapsed="false" customFormat="false" customHeight="false" hidden="false" ht="13.3" outlineLevel="0" r="1043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collapsed="false" customFormat="false" customHeight="false" hidden="false" ht="13.3" outlineLevel="0" r="1044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collapsed="false" customFormat="false" customHeight="false" hidden="false" ht="13.3" outlineLevel="0" r="1045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collapsed="false" customFormat="false" customHeight="false" hidden="false" ht="13.3" outlineLevel="0" r="1046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collapsed="false" customFormat="false" customHeight="false" hidden="false" ht="13.3" outlineLevel="0" r="1047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collapsed="false" customFormat="false" customHeight="false" hidden="false" ht="13.3" outlineLevel="0" r="1048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collapsed="false" customFormat="false" customHeight="false" hidden="false" ht="13.3" outlineLevel="0" r="1049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collapsed="false" customFormat="false" customHeight="false" hidden="false" ht="13.3" outlineLevel="0" r="1050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collapsed="false" customFormat="false" customHeight="false" hidden="false" ht="13.3" outlineLevel="0" r="1051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collapsed="false" customFormat="false" customHeight="false" hidden="false" ht="13.3" outlineLevel="0" r="1052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collapsed="false" customFormat="false" customHeight="false" hidden="false" ht="13.3" outlineLevel="0" r="1053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collapsed="false" customFormat="false" customHeight="false" hidden="false" ht="13.3" outlineLevel="0" r="1054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collapsed="false" customFormat="false" customHeight="false" hidden="false" ht="13.3" outlineLevel="0" r="1055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collapsed="false" customFormat="false" customHeight="false" hidden="false" ht="13.3" outlineLevel="0" r="1056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collapsed="false" customFormat="false" customHeight="false" hidden="false" ht="13.3" outlineLevel="0" r="1057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collapsed="false" customFormat="false" customHeight="false" hidden="false" ht="13.3" outlineLevel="0" r="1058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collapsed="false" customFormat="false" customHeight="false" hidden="false" ht="13.3" outlineLevel="0" r="1059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collapsed="false" customFormat="false" customHeight="false" hidden="false" ht="13.3" outlineLevel="0" r="1060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collapsed="false" customFormat="false" customHeight="false" hidden="false" ht="13.3" outlineLevel="0" r="1061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collapsed="false" customFormat="false" customHeight="false" hidden="false" ht="13.3" outlineLevel="0" r="1062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collapsed="false" customFormat="false" customHeight="false" hidden="false" ht="13.3" outlineLevel="0" r="1063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collapsed="false" customFormat="false" customHeight="false" hidden="false" ht="13.3" outlineLevel="0" r="1064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collapsed="false" customFormat="false" customHeight="false" hidden="false" ht="13.3" outlineLevel="0" r="1065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collapsed="false" customFormat="false" customHeight="false" hidden="false" ht="13.3" outlineLevel="0" r="1066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collapsed="false" customFormat="false" customHeight="false" hidden="false" ht="13.3" outlineLevel="0" r="1067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collapsed="false" customFormat="false" customHeight="false" hidden="false" ht="13.3" outlineLevel="0" r="1068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collapsed="false" customFormat="false" customHeight="false" hidden="false" ht="13.3" outlineLevel="0" r="1069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collapsed="false" customFormat="false" customHeight="false" hidden="false" ht="13.3" outlineLevel="0" r="1070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collapsed="false" customFormat="false" customHeight="false" hidden="false" ht="13.3" outlineLevel="0" r="1071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collapsed="false" customFormat="false" customHeight="false" hidden="false" ht="13.3" outlineLevel="0" r="1072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collapsed="false" customFormat="false" customHeight="false" hidden="false" ht="13.3" outlineLevel="0" r="1073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collapsed="false" customFormat="false" customHeight="false" hidden="false" ht="13.3" outlineLevel="0" r="1074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collapsed="false" customFormat="false" customHeight="false" hidden="false" ht="13.3" outlineLevel="0" r="1075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collapsed="false" customFormat="false" customHeight="false" hidden="false" ht="13.3" outlineLevel="0" r="1076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collapsed="false" customFormat="false" customHeight="false" hidden="false" ht="13.3" outlineLevel="0" r="1077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collapsed="false" customFormat="false" customHeight="false" hidden="false" ht="13.3" outlineLevel="0" r="1078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collapsed="false" customFormat="false" customHeight="false" hidden="false" ht="13.3" outlineLevel="0" r="1079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collapsed="false" customFormat="false" customHeight="false" hidden="false" ht="13.3" outlineLevel="0" r="1080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collapsed="false" customFormat="false" customHeight="false" hidden="false" ht="13.3" outlineLevel="0" r="1081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collapsed="false" customFormat="false" customHeight="false" hidden="false" ht="13.3" outlineLevel="0" r="1082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collapsed="false" customFormat="false" customHeight="false" hidden="false" ht="13.3" outlineLevel="0" r="1083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collapsed="false" customFormat="false" customHeight="false" hidden="false" ht="13.3" outlineLevel="0" r="1084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collapsed="false" customFormat="false" customHeight="false" hidden="false" ht="13.3" outlineLevel="0" r="1085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collapsed="false" customFormat="false" customHeight="false" hidden="false" ht="13.3" outlineLevel="0" r="1086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collapsed="false" customFormat="false" customHeight="false" hidden="false" ht="13.3" outlineLevel="0" r="1087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collapsed="false" customFormat="false" customHeight="false" hidden="false" ht="13.3" outlineLevel="0" r="1088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collapsed="false" customFormat="false" customHeight="false" hidden="false" ht="13.3" outlineLevel="0" r="1089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collapsed="false" customFormat="false" customHeight="false" hidden="false" ht="13.3" outlineLevel="0" r="1090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collapsed="false" customFormat="false" customHeight="false" hidden="false" ht="13.3" outlineLevel="0" r="1091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collapsed="false" customFormat="false" customHeight="false" hidden="false" ht="13.3" outlineLevel="0" r="1092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collapsed="false" customFormat="false" customHeight="false" hidden="false" ht="13.3" outlineLevel="0" r="1093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collapsed="false" customFormat="false" customHeight="false" hidden="false" ht="13.3" outlineLevel="0" r="1094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collapsed="false" customFormat="false" customHeight="false" hidden="false" ht="13.3" outlineLevel="0" r="1095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collapsed="false" customFormat="false" customHeight="false" hidden="false" ht="13.3" outlineLevel="0" r="1096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collapsed="false" customFormat="false" customHeight="false" hidden="false" ht="13.3" outlineLevel="0" r="1097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collapsed="false" customFormat="false" customHeight="false" hidden="false" ht="13.3" outlineLevel="0" r="1098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collapsed="false" customFormat="false" customHeight="false" hidden="false" ht="13.3" outlineLevel="0" r="1099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collapsed="false" customFormat="false" customHeight="false" hidden="false" ht="13.3" outlineLevel="0" r="1100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collapsed="false" customFormat="false" customHeight="false" hidden="false" ht="13.3" outlineLevel="0" r="1101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collapsed="false" customFormat="false" customHeight="false" hidden="false" ht="13.3" outlineLevel="0" r="1102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collapsed="false" customFormat="false" customHeight="false" hidden="false" ht="13.3" outlineLevel="0" r="1103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collapsed="false" customFormat="false" customHeight="false" hidden="false" ht="13.3" outlineLevel="0" r="1104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collapsed="false" customFormat="false" customHeight="false" hidden="false" ht="13.3" outlineLevel="0" r="1105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collapsed="false" customFormat="false" customHeight="false" hidden="false" ht="13.3" outlineLevel="0" r="1106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collapsed="false" customFormat="false" customHeight="false" hidden="false" ht="13.3" outlineLevel="0" r="1107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collapsed="false" customFormat="false" customHeight="false" hidden="false" ht="13.3" outlineLevel="0" r="1108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collapsed="false" customFormat="false" customHeight="false" hidden="false" ht="13.3" outlineLevel="0" r="1109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collapsed="false" customFormat="false" customHeight="false" hidden="false" ht="13.3" outlineLevel="0" r="1110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collapsed="false" customFormat="false" customHeight="false" hidden="false" ht="13.3" outlineLevel="0" r="1111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collapsed="false" customFormat="false" customHeight="false" hidden="false" ht="13.3" outlineLevel="0" r="1112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collapsed="false" customFormat="false" customHeight="false" hidden="false" ht="13.3" outlineLevel="0" r="1113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collapsed="false" customFormat="false" customHeight="false" hidden="false" ht="13.3" outlineLevel="0" r="1114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collapsed="false" customFormat="false" customHeight="false" hidden="false" ht="13.3" outlineLevel="0" r="1115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collapsed="false" customFormat="false" customHeight="false" hidden="false" ht="13.3" outlineLevel="0" r="1116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collapsed="false" customFormat="false" customHeight="false" hidden="false" ht="13.3" outlineLevel="0" r="1117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collapsed="false" customFormat="false" customHeight="false" hidden="false" ht="13.3" outlineLevel="0" r="1118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collapsed="false" customFormat="false" customHeight="false" hidden="false" ht="13.3" outlineLevel="0" r="1119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collapsed="false" customFormat="false" customHeight="false" hidden="false" ht="13.3" outlineLevel="0" r="1120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collapsed="false" customFormat="false" customHeight="false" hidden="false" ht="13.3" outlineLevel="0" r="1121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collapsed="false" customFormat="false" customHeight="false" hidden="false" ht="13.3" outlineLevel="0" r="1122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collapsed="false" customFormat="false" customHeight="false" hidden="false" ht="13.3" outlineLevel="0" r="1123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collapsed="false" customFormat="false" customHeight="false" hidden="false" ht="13.3" outlineLevel="0" r="1124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collapsed="false" customFormat="false" customHeight="false" hidden="false" ht="13.3" outlineLevel="0" r="1125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collapsed="false" customFormat="false" customHeight="false" hidden="false" ht="13.3" outlineLevel="0" r="1126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collapsed="false" customFormat="false" customHeight="false" hidden="false" ht="13.3" outlineLevel="0" r="1127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collapsed="false" customFormat="false" customHeight="false" hidden="false" ht="13.3" outlineLevel="0" r="1128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collapsed="false" customFormat="false" customHeight="false" hidden="false" ht="13.3" outlineLevel="0" r="1129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collapsed="false" customFormat="false" customHeight="false" hidden="false" ht="13.3" outlineLevel="0" r="1130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collapsed="false" customFormat="false" customHeight="false" hidden="false" ht="13.3" outlineLevel="0" r="1131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collapsed="false" customFormat="false" customHeight="false" hidden="false" ht="13.3" outlineLevel="0" r="1132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collapsed="false" customFormat="false" customHeight="false" hidden="false" ht="13.3" outlineLevel="0" r="1133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collapsed="false" customFormat="false" customHeight="false" hidden="false" ht="13.3" outlineLevel="0" r="1134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collapsed="false" customFormat="false" customHeight="false" hidden="false" ht="13.3" outlineLevel="0" r="1135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collapsed="false" customFormat="false" customHeight="false" hidden="false" ht="13.3" outlineLevel="0" r="1136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collapsed="false" customFormat="false" customHeight="false" hidden="false" ht="13.3" outlineLevel="0" r="1137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collapsed="false" customFormat="false" customHeight="false" hidden="false" ht="13.3" outlineLevel="0" r="1138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collapsed="false" customFormat="false" customHeight="false" hidden="false" ht="13.3" outlineLevel="0" r="1139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collapsed="false" customFormat="false" customHeight="false" hidden="false" ht="13.3" outlineLevel="0" r="1140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collapsed="false" customFormat="false" customHeight="false" hidden="false" ht="13.3" outlineLevel="0" r="1141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collapsed="false" customFormat="false" customHeight="false" hidden="false" ht="13.3" outlineLevel="0" r="1142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collapsed="false" customFormat="false" customHeight="false" hidden="false" ht="13.3" outlineLevel="0" r="1143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collapsed="false" customFormat="false" customHeight="false" hidden="false" ht="13.3" outlineLevel="0" r="1144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collapsed="false" customFormat="false" customHeight="false" hidden="false" ht="13.3" outlineLevel="0" r="1145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collapsed="false" customFormat="false" customHeight="false" hidden="false" ht="13.3" outlineLevel="0" r="1146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collapsed="false" customFormat="false" customHeight="false" hidden="false" ht="13.3" outlineLevel="0" r="1147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collapsed="false" customFormat="false" customHeight="false" hidden="false" ht="13.3" outlineLevel="0" r="1148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collapsed="false" customFormat="false" customHeight="false" hidden="false" ht="13.3" outlineLevel="0" r="1149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collapsed="false" customFormat="false" customHeight="false" hidden="false" ht="13.3" outlineLevel="0" r="1150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collapsed="false" customFormat="false" customHeight="false" hidden="false" ht="13.3" outlineLevel="0" r="1151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collapsed="false" customFormat="false" customHeight="false" hidden="false" ht="13.3" outlineLevel="0" r="1152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collapsed="false" customFormat="false" customHeight="false" hidden="false" ht="13.3" outlineLevel="0" r="1153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collapsed="false" customFormat="false" customHeight="false" hidden="false" ht="13.3" outlineLevel="0" r="1154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collapsed="false" customFormat="false" customHeight="false" hidden="false" ht="13.3" outlineLevel="0" r="1155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collapsed="false" customFormat="false" customHeight="false" hidden="false" ht="13.3" outlineLevel="0" r="1156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collapsed="false" customFormat="false" customHeight="false" hidden="false" ht="13.3" outlineLevel="0" r="1157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collapsed="false" customFormat="false" customHeight="false" hidden="false" ht="13.3" outlineLevel="0" r="1158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collapsed="false" customFormat="false" customHeight="false" hidden="false" ht="13.3" outlineLevel="0" r="1159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collapsed="false" customFormat="false" customHeight="false" hidden="false" ht="13.3" outlineLevel="0" r="1160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collapsed="false" customFormat="false" customHeight="false" hidden="false" ht="13.3" outlineLevel="0" r="1161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collapsed="false" customFormat="false" customHeight="false" hidden="false" ht="13.3" outlineLevel="0" r="1162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collapsed="false" customFormat="false" customHeight="false" hidden="false" ht="13.3" outlineLevel="0" r="1163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collapsed="false" customFormat="false" customHeight="false" hidden="false" ht="13.3" outlineLevel="0" r="1164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collapsed="false" customFormat="false" customHeight="false" hidden="false" ht="13.3" outlineLevel="0" r="1165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collapsed="false" customFormat="false" customHeight="false" hidden="false" ht="13.3" outlineLevel="0" r="1166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collapsed="false" customFormat="false" customHeight="false" hidden="false" ht="13.3" outlineLevel="0" r="1167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collapsed="false" customFormat="false" customHeight="false" hidden="false" ht="13.3" outlineLevel="0" r="1168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collapsed="false" customFormat="false" customHeight="false" hidden="false" ht="13.3" outlineLevel="0" r="1169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collapsed="false" customFormat="false" customHeight="false" hidden="false" ht="13.3" outlineLevel="0" r="1170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collapsed="false" customFormat="false" customHeight="false" hidden="false" ht="13.3" outlineLevel="0" r="1171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collapsed="false" customFormat="false" customHeight="false" hidden="false" ht="13.3" outlineLevel="0" r="1172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collapsed="false" customFormat="false" customHeight="false" hidden="false" ht="13.3" outlineLevel="0" r="1173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collapsed="false" customFormat="false" customHeight="false" hidden="false" ht="13.3" outlineLevel="0" r="1174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collapsed="false" customFormat="false" customHeight="false" hidden="false" ht="13.3" outlineLevel="0" r="1175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collapsed="false" customFormat="false" customHeight="false" hidden="false" ht="13.3" outlineLevel="0" r="1176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collapsed="false" customFormat="false" customHeight="false" hidden="false" ht="13.3" outlineLevel="0" r="1177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collapsed="false" customFormat="false" customHeight="false" hidden="false" ht="13.3" outlineLevel="0" r="1178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collapsed="false" customFormat="false" customHeight="false" hidden="false" ht="13.3" outlineLevel="0" r="1179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collapsed="false" customFormat="false" customHeight="false" hidden="false" ht="13.3" outlineLevel="0" r="1180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collapsed="false" customFormat="false" customHeight="false" hidden="false" ht="13.3" outlineLevel="0" r="1181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collapsed="false" customFormat="false" customHeight="false" hidden="false" ht="13.3" outlineLevel="0" r="1182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collapsed="false" customFormat="false" customHeight="false" hidden="false" ht="13.3" outlineLevel="0" r="1183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collapsed="false" customFormat="false" customHeight="false" hidden="false" ht="13.3" outlineLevel="0" r="1184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collapsed="false" customFormat="false" customHeight="false" hidden="false" ht="13.3" outlineLevel="0" r="1185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collapsed="false" customFormat="false" customHeight="false" hidden="false" ht="13.3" outlineLevel="0" r="1186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collapsed="false" customFormat="false" customHeight="false" hidden="false" ht="13.3" outlineLevel="0" r="1187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collapsed="false" customFormat="false" customHeight="false" hidden="false" ht="13.3" outlineLevel="0" r="1188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collapsed="false" customFormat="false" customHeight="false" hidden="false" ht="13.3" outlineLevel="0" r="1189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collapsed="false" customFormat="false" customHeight="false" hidden="false" ht="13.3" outlineLevel="0" r="1190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collapsed="false" customFormat="false" customHeight="false" hidden="false" ht="13.3" outlineLevel="0" r="1191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collapsed="false" customFormat="false" customHeight="false" hidden="false" ht="13.3" outlineLevel="0" r="1192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collapsed="false" customFormat="false" customHeight="false" hidden="false" ht="13.3" outlineLevel="0" r="1193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collapsed="false" customFormat="false" customHeight="false" hidden="false" ht="13.3" outlineLevel="0" r="1194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collapsed="false" customFormat="false" customHeight="false" hidden="false" ht="13.3" outlineLevel="0" r="1195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collapsed="false" customFormat="false" customHeight="false" hidden="false" ht="13.3" outlineLevel="0" r="1196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collapsed="false" customFormat="false" customHeight="false" hidden="false" ht="13.3" outlineLevel="0" r="1197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collapsed="false" customFormat="false" customHeight="false" hidden="false" ht="13.3" outlineLevel="0" r="1198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collapsed="false" customFormat="false" customHeight="false" hidden="false" ht="13.3" outlineLevel="0" r="1199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collapsed="false" customFormat="false" customHeight="false" hidden="false" ht="13.3" outlineLevel="0" r="1200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collapsed="false" customFormat="false" customHeight="false" hidden="false" ht="13.3" outlineLevel="0" r="1201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collapsed="false" customFormat="false" customHeight="false" hidden="false" ht="13.3" outlineLevel="0" r="1202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collapsed="false" customFormat="false" customHeight="false" hidden="false" ht="13.3" outlineLevel="0" r="1203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collapsed="false" customFormat="false" customHeight="false" hidden="false" ht="13.3" outlineLevel="0" r="1204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collapsed="false" customFormat="false" customHeight="false" hidden="false" ht="13.3" outlineLevel="0" r="1205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collapsed="false" customFormat="false" customHeight="false" hidden="false" ht="13.3" outlineLevel="0" r="1206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collapsed="false" customFormat="false" customHeight="false" hidden="false" ht="13.3" outlineLevel="0" r="1207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collapsed="false" customFormat="false" customHeight="false" hidden="false" ht="13.3" outlineLevel="0" r="1208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collapsed="false" customFormat="false" customHeight="false" hidden="false" ht="13.3" outlineLevel="0" r="1209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collapsed="false" customFormat="false" customHeight="false" hidden="false" ht="13.3" outlineLevel="0" r="1210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collapsed="false" customFormat="false" customHeight="false" hidden="false" ht="13.3" outlineLevel="0" r="1211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collapsed="false" customFormat="false" customHeight="false" hidden="false" ht="13.3" outlineLevel="0" r="1212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collapsed="false" customFormat="false" customHeight="false" hidden="false" ht="13.3" outlineLevel="0" r="1213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collapsed="false" customFormat="false" customHeight="false" hidden="false" ht="13.3" outlineLevel="0" r="1214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collapsed="false" customFormat="false" customHeight="false" hidden="false" ht="13.3" outlineLevel="0" r="1215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collapsed="false" customFormat="false" customHeight="false" hidden="false" ht="13.3" outlineLevel="0" r="1216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collapsed="false" customFormat="false" customHeight="false" hidden="false" ht="13.3" outlineLevel="0" r="1217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collapsed="false" customFormat="false" customHeight="false" hidden="false" ht="13.3" outlineLevel="0" r="1218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collapsed="false" customFormat="false" customHeight="false" hidden="false" ht="13.3" outlineLevel="0" r="1219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collapsed="false" customFormat="false" customHeight="false" hidden="false" ht="13.3" outlineLevel="0" r="1220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collapsed="false" customFormat="false" customHeight="false" hidden="false" ht="13.3" outlineLevel="0" r="1221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collapsed="false" customFormat="false" customHeight="false" hidden="false" ht="13.3" outlineLevel="0" r="1222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collapsed="false" customFormat="false" customHeight="false" hidden="false" ht="13.3" outlineLevel="0" r="1223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collapsed="false" customFormat="false" customHeight="false" hidden="false" ht="13.3" outlineLevel="0" r="1224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collapsed="false" customFormat="false" customHeight="false" hidden="false" ht="13.3" outlineLevel="0" r="1225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collapsed="false" customFormat="false" customHeight="false" hidden="false" ht="13.3" outlineLevel="0" r="1226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collapsed="false" customFormat="false" customHeight="false" hidden="false" ht="13.3" outlineLevel="0" r="1227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collapsed="false" customFormat="false" customHeight="false" hidden="false" ht="13.3" outlineLevel="0" r="1228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collapsed="false" customFormat="false" customHeight="false" hidden="false" ht="13.3" outlineLevel="0" r="1229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collapsed="false" customFormat="false" customHeight="false" hidden="false" ht="13.3" outlineLevel="0" r="1230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collapsed="false" customFormat="false" customHeight="false" hidden="false" ht="13.3" outlineLevel="0" r="1231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collapsed="false" customFormat="false" customHeight="false" hidden="false" ht="13.3" outlineLevel="0" r="1232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collapsed="false" customFormat="false" customHeight="false" hidden="false" ht="13.3" outlineLevel="0" r="1233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collapsed="false" customFormat="false" customHeight="false" hidden="false" ht="13.3" outlineLevel="0" r="1234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collapsed="false" customFormat="false" customHeight="false" hidden="false" ht="13.3" outlineLevel="0" r="1235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collapsed="false" customFormat="false" customHeight="false" hidden="false" ht="13.3" outlineLevel="0" r="1236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collapsed="false" customFormat="false" customHeight="false" hidden="false" ht="13.3" outlineLevel="0" r="1237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collapsed="false" customFormat="false" customHeight="false" hidden="false" ht="13.3" outlineLevel="0" r="1238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collapsed="false" customFormat="false" customHeight="false" hidden="false" ht="13.3" outlineLevel="0" r="1239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collapsed="false" customFormat="false" customHeight="false" hidden="false" ht="13.3" outlineLevel="0" r="1240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collapsed="false" customFormat="false" customHeight="false" hidden="false" ht="13.3" outlineLevel="0" r="1241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collapsed="false" customFormat="false" customHeight="false" hidden="false" ht="13.3" outlineLevel="0" r="1242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collapsed="false" customFormat="false" customHeight="false" hidden="false" ht="13.3" outlineLevel="0" r="1243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collapsed="false" customFormat="false" customHeight="false" hidden="false" ht="13.3" outlineLevel="0" r="1244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collapsed="false" customFormat="false" customHeight="false" hidden="false" ht="13.3" outlineLevel="0" r="1245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collapsed="false" customFormat="false" customHeight="false" hidden="false" ht="13.3" outlineLevel="0" r="1246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collapsed="false" customFormat="false" customHeight="false" hidden="false" ht="13.3" outlineLevel="0" r="1247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collapsed="false" customFormat="false" customHeight="false" hidden="false" ht="13.3" outlineLevel="0" r="1248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collapsed="false" customFormat="false" customHeight="false" hidden="false" ht="13.3" outlineLevel="0" r="1249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collapsed="false" customFormat="false" customHeight="false" hidden="false" ht="13.3" outlineLevel="0" r="1250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collapsed="false" customFormat="false" customHeight="false" hidden="false" ht="13.3" outlineLevel="0" r="1251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collapsed="false" customFormat="false" customHeight="false" hidden="false" ht="13.3" outlineLevel="0" r="1252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collapsed="false" customFormat="false" customHeight="false" hidden="false" ht="13.3" outlineLevel="0" r="1253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collapsed="false" customFormat="false" customHeight="false" hidden="false" ht="13.3" outlineLevel="0" r="1254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collapsed="false" customFormat="false" customHeight="false" hidden="false" ht="13.3" outlineLevel="0" r="1255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collapsed="false" customFormat="false" customHeight="false" hidden="false" ht="13.3" outlineLevel="0" r="1256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collapsed="false" customFormat="false" customHeight="false" hidden="false" ht="13.3" outlineLevel="0" r="1257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collapsed="false" customFormat="false" customHeight="false" hidden="false" ht="13.3" outlineLevel="0" r="1258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collapsed="false" customFormat="false" customHeight="false" hidden="false" ht="13.3" outlineLevel="0" r="1259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collapsed="false" customFormat="false" customHeight="false" hidden="false" ht="13.3" outlineLevel="0" r="1260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collapsed="false" customFormat="false" customHeight="false" hidden="false" ht="13.3" outlineLevel="0" r="1261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collapsed="false" customFormat="false" customHeight="false" hidden="false" ht="13.3" outlineLevel="0" r="1262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collapsed="false" customFormat="false" customHeight="false" hidden="false" ht="13.3" outlineLevel="0" r="1263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collapsed="false" customFormat="false" customHeight="false" hidden="false" ht="13.3" outlineLevel="0" r="1264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collapsed="false" customFormat="false" customHeight="false" hidden="false" ht="13.3" outlineLevel="0" r="1265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collapsed="false" customFormat="false" customHeight="false" hidden="false" ht="13.3" outlineLevel="0" r="1266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collapsed="false" customFormat="false" customHeight="false" hidden="false" ht="13.3" outlineLevel="0" r="1267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collapsed="false" customFormat="false" customHeight="false" hidden="false" ht="13.3" outlineLevel="0" r="1268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collapsed="false" customFormat="false" customHeight="false" hidden="false" ht="13.3" outlineLevel="0" r="1269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collapsed="false" customFormat="false" customHeight="false" hidden="false" ht="13.3" outlineLevel="0" r="1270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collapsed="false" customFormat="false" customHeight="false" hidden="false" ht="13.3" outlineLevel="0" r="1271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collapsed="false" customFormat="false" customHeight="false" hidden="false" ht="13.3" outlineLevel="0" r="1272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collapsed="false" customFormat="false" customHeight="false" hidden="false" ht="13.3" outlineLevel="0" r="1273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collapsed="false" customFormat="false" customHeight="false" hidden="false" ht="13.3" outlineLevel="0" r="1274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collapsed="false" customFormat="false" customHeight="false" hidden="false" ht="13.3" outlineLevel="0" r="1275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collapsed="false" customFormat="false" customHeight="false" hidden="false" ht="13.3" outlineLevel="0" r="1276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collapsed="false" customFormat="false" customHeight="false" hidden="false" ht="13.3" outlineLevel="0" r="1277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collapsed="false" customFormat="false" customHeight="false" hidden="false" ht="13.3" outlineLevel="0" r="1278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collapsed="false" customFormat="false" customHeight="false" hidden="false" ht="13.3" outlineLevel="0" r="1279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collapsed="false" customFormat="false" customHeight="false" hidden="false" ht="13.3" outlineLevel="0" r="1280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collapsed="false" customFormat="false" customHeight="false" hidden="false" ht="13.3" outlineLevel="0" r="1281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collapsed="false" customFormat="false" customHeight="false" hidden="false" ht="13.3" outlineLevel="0" r="1282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collapsed="false" customFormat="false" customHeight="false" hidden="false" ht="13.3" outlineLevel="0" r="1283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collapsed="false" customFormat="false" customHeight="false" hidden="false" ht="13.3" outlineLevel="0" r="1284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collapsed="false" customFormat="false" customHeight="false" hidden="false" ht="13.3" outlineLevel="0" r="1285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collapsed="false" customFormat="false" customHeight="false" hidden="false" ht="13.3" outlineLevel="0" r="1286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collapsed="false" customFormat="false" customHeight="false" hidden="false" ht="13.3" outlineLevel="0" r="1287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collapsed="false" customFormat="false" customHeight="false" hidden="false" ht="13.3" outlineLevel="0" r="1288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collapsed="false" customFormat="false" customHeight="false" hidden="false" ht="13.3" outlineLevel="0" r="1289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collapsed="false" customFormat="false" customHeight="false" hidden="false" ht="13.3" outlineLevel="0" r="1290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collapsed="false" customFormat="false" customHeight="false" hidden="false" ht="13.3" outlineLevel="0" r="1291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collapsed="false" customFormat="false" customHeight="false" hidden="false" ht="13.3" outlineLevel="0" r="1292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collapsed="false" customFormat="false" customHeight="false" hidden="false" ht="13.3" outlineLevel="0" r="1293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collapsed="false" customFormat="false" customHeight="false" hidden="false" ht="13.3" outlineLevel="0" r="1294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collapsed="false" customFormat="false" customHeight="false" hidden="false" ht="13.3" outlineLevel="0" r="1295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collapsed="false" customFormat="false" customHeight="false" hidden="false" ht="13.3" outlineLevel="0" r="1296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collapsed="false" customFormat="false" customHeight="false" hidden="false" ht="13.3" outlineLevel="0" r="1297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collapsed="false" customFormat="false" customHeight="false" hidden="false" ht="13.3" outlineLevel="0" r="1298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collapsed="false" customFormat="false" customHeight="false" hidden="false" ht="13.3" outlineLevel="0" r="1299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collapsed="false" customFormat="false" customHeight="false" hidden="false" ht="13.3" outlineLevel="0" r="1300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collapsed="false" customFormat="false" customHeight="false" hidden="false" ht="13.3" outlineLevel="0" r="1301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collapsed="false" customFormat="false" customHeight="false" hidden="false" ht="13.3" outlineLevel="0" r="1302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collapsed="false" customFormat="false" customHeight="false" hidden="false" ht="13.3" outlineLevel="0" r="1303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collapsed="false" customFormat="false" customHeight="false" hidden="false" ht="13.3" outlineLevel="0" r="1304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collapsed="false" customFormat="false" customHeight="false" hidden="false" ht="13.3" outlineLevel="0" r="1305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collapsed="false" customFormat="false" customHeight="false" hidden="false" ht="13.3" outlineLevel="0" r="1306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collapsed="false" customFormat="false" customHeight="false" hidden="false" ht="13.3" outlineLevel="0" r="1307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collapsed="false" customFormat="false" customHeight="false" hidden="false" ht="13.3" outlineLevel="0" r="1308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collapsed="false" customFormat="false" customHeight="false" hidden="false" ht="13.3" outlineLevel="0" r="1309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collapsed="false" customFormat="false" customHeight="false" hidden="false" ht="13.3" outlineLevel="0" r="1310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collapsed="false" customFormat="false" customHeight="false" hidden="false" ht="13.3" outlineLevel="0" r="1311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collapsed="false" customFormat="false" customHeight="false" hidden="false" ht="13.3" outlineLevel="0" r="1312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collapsed="false" customFormat="false" customHeight="false" hidden="false" ht="13.3" outlineLevel="0" r="1313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collapsed="false" customFormat="false" customHeight="false" hidden="false" ht="13.3" outlineLevel="0" r="1314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collapsed="false" customFormat="false" customHeight="false" hidden="false" ht="13.3" outlineLevel="0" r="1315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collapsed="false" customFormat="false" customHeight="false" hidden="false" ht="13.3" outlineLevel="0" r="1316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collapsed="false" customFormat="false" customHeight="false" hidden="false" ht="13.3" outlineLevel="0" r="1317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collapsed="false" customFormat="false" customHeight="false" hidden="false" ht="13.3" outlineLevel="0" r="1318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collapsed="false" customFormat="false" customHeight="false" hidden="false" ht="13.3" outlineLevel="0" r="1319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collapsed="false" customFormat="false" customHeight="false" hidden="false" ht="13.3" outlineLevel="0" r="1320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collapsed="false" customFormat="false" customHeight="false" hidden="false" ht="13.3" outlineLevel="0" r="1321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collapsed="false" customFormat="false" customHeight="false" hidden="false" ht="13.3" outlineLevel="0" r="1322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collapsed="false" customFormat="false" customHeight="false" hidden="false" ht="13.3" outlineLevel="0" r="1323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collapsed="false" customFormat="false" customHeight="false" hidden="false" ht="13.3" outlineLevel="0" r="1324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collapsed="false" customFormat="false" customHeight="false" hidden="false" ht="13.3" outlineLevel="0" r="1325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collapsed="false" customFormat="false" customHeight="false" hidden="false" ht="13.3" outlineLevel="0" r="1326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collapsed="false" customFormat="false" customHeight="false" hidden="false" ht="13.3" outlineLevel="0" r="1327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collapsed="false" customFormat="false" customHeight="false" hidden="false" ht="13.3" outlineLevel="0" r="1328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collapsed="false" customFormat="false" customHeight="false" hidden="false" ht="13.3" outlineLevel="0" r="1329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collapsed="false" customFormat="false" customHeight="false" hidden="false" ht="13.3" outlineLevel="0" r="1330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collapsed="false" customFormat="false" customHeight="false" hidden="false" ht="13.3" outlineLevel="0" r="1331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collapsed="false" customFormat="false" customHeight="false" hidden="false" ht="13.3" outlineLevel="0" r="1332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collapsed="false" customFormat="false" customHeight="false" hidden="false" ht="13.3" outlineLevel="0" r="1333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collapsed="false" customFormat="false" customHeight="false" hidden="false" ht="13.3" outlineLevel="0" r="1334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collapsed="false" customFormat="false" customHeight="false" hidden="false" ht="13.3" outlineLevel="0" r="1335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collapsed="false" customFormat="false" customHeight="false" hidden="false" ht="13.3" outlineLevel="0" r="1336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collapsed="false" customFormat="false" customHeight="false" hidden="false" ht="13.3" outlineLevel="0" r="1337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collapsed="false" customFormat="false" customHeight="false" hidden="false" ht="13.3" outlineLevel="0" r="1338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collapsed="false" customFormat="false" customHeight="false" hidden="false" ht="13.3" outlineLevel="0" r="1339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collapsed="false" customFormat="false" customHeight="false" hidden="false" ht="13.3" outlineLevel="0" r="1340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collapsed="false" customFormat="false" customHeight="false" hidden="false" ht="13.3" outlineLevel="0" r="1341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collapsed="false" customFormat="false" customHeight="false" hidden="false" ht="13.3" outlineLevel="0" r="1342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collapsed="false" customFormat="false" customHeight="false" hidden="false" ht="13.3" outlineLevel="0" r="1343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collapsed="false" customFormat="false" customHeight="false" hidden="false" ht="13.3" outlineLevel="0" r="1344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collapsed="false" customFormat="false" customHeight="false" hidden="false" ht="13.3" outlineLevel="0" r="1345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collapsed="false" customFormat="false" customHeight="false" hidden="false" ht="13.3" outlineLevel="0" r="1346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collapsed="false" customFormat="false" customHeight="false" hidden="false" ht="13.3" outlineLevel="0" r="1347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collapsed="false" customFormat="false" customHeight="false" hidden="false" ht="13.3" outlineLevel="0" r="1348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collapsed="false" customFormat="false" customHeight="false" hidden="false" ht="13.3" outlineLevel="0" r="1349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collapsed="false" customFormat="false" customHeight="false" hidden="false" ht="13.3" outlineLevel="0" r="1350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collapsed="false" customFormat="false" customHeight="false" hidden="false" ht="13.3" outlineLevel="0" r="1351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collapsed="false" customFormat="false" customHeight="false" hidden="false" ht="13.3" outlineLevel="0" r="1352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collapsed="false" customFormat="false" customHeight="false" hidden="false" ht="13.3" outlineLevel="0" r="1353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collapsed="false" customFormat="false" customHeight="false" hidden="false" ht="13.3" outlineLevel="0" r="1354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collapsed="false" customFormat="false" customHeight="false" hidden="false" ht="13.3" outlineLevel="0" r="1355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collapsed="false" customFormat="false" customHeight="false" hidden="false" ht="13.3" outlineLevel="0" r="1356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collapsed="false" customFormat="false" customHeight="false" hidden="false" ht="13.3" outlineLevel="0" r="1357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collapsed="false" customFormat="false" customHeight="false" hidden="false" ht="13.3" outlineLevel="0" r="1358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collapsed="false" customFormat="false" customHeight="false" hidden="false" ht="13.3" outlineLevel="0" r="1359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collapsed="false" customFormat="false" customHeight="false" hidden="false" ht="13.3" outlineLevel="0" r="1360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collapsed="false" customFormat="false" customHeight="false" hidden="false" ht="13.3" outlineLevel="0" r="1361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collapsed="false" customFormat="false" customHeight="false" hidden="false" ht="13.3" outlineLevel="0" r="1362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collapsed="false" customFormat="false" customHeight="false" hidden="false" ht="13.3" outlineLevel="0" r="1363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collapsed="false" customFormat="false" customHeight="false" hidden="false" ht="13.3" outlineLevel="0" r="1364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collapsed="false" customFormat="false" customHeight="false" hidden="false" ht="13.3" outlineLevel="0" r="1365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collapsed="false" customFormat="false" customHeight="false" hidden="false" ht="13.3" outlineLevel="0" r="1366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collapsed="false" customFormat="false" customHeight="false" hidden="false" ht="13.3" outlineLevel="0" r="1367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collapsed="false" customFormat="false" customHeight="false" hidden="false" ht="13.3" outlineLevel="0" r="1368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collapsed="false" customFormat="false" customHeight="false" hidden="false" ht="13.3" outlineLevel="0" r="1369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collapsed="false" customFormat="false" customHeight="false" hidden="false" ht="13.3" outlineLevel="0" r="1370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collapsed="false" customFormat="false" customHeight="false" hidden="false" ht="13.3" outlineLevel="0" r="1371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collapsed="false" customFormat="false" customHeight="false" hidden="false" ht="13.3" outlineLevel="0" r="1372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collapsed="false" customFormat="false" customHeight="false" hidden="false" ht="13.3" outlineLevel="0" r="1373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collapsed="false" customFormat="false" customHeight="false" hidden="false" ht="13.3" outlineLevel="0" r="1374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collapsed="false" customFormat="false" customHeight="false" hidden="false" ht="13.3" outlineLevel="0" r="1375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collapsed="false" customFormat="false" customHeight="false" hidden="false" ht="13.3" outlineLevel="0" r="1376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collapsed="false" customFormat="false" customHeight="false" hidden="false" ht="13.3" outlineLevel="0" r="1377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collapsed="false" customFormat="false" customHeight="false" hidden="false" ht="13.3" outlineLevel="0" r="1378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collapsed="false" customFormat="false" customHeight="false" hidden="false" ht="13.3" outlineLevel="0" r="1379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collapsed="false" customFormat="false" customHeight="false" hidden="false" ht="13.3" outlineLevel="0" r="1380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collapsed="false" customFormat="false" customHeight="false" hidden="false" ht="13.3" outlineLevel="0" r="1381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collapsed="false" customFormat="false" customHeight="false" hidden="false" ht="13.3" outlineLevel="0" r="1382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collapsed="false" customFormat="false" customHeight="false" hidden="false" ht="13.3" outlineLevel="0" r="1383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collapsed="false" customFormat="false" customHeight="false" hidden="false" ht="13.3" outlineLevel="0" r="1384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collapsed="false" customFormat="false" customHeight="false" hidden="false" ht="13.3" outlineLevel="0" r="1385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collapsed="false" customFormat="false" customHeight="false" hidden="false" ht="13.3" outlineLevel="0" r="1386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collapsed="false" customFormat="false" customHeight="false" hidden="false" ht="13.3" outlineLevel="0" r="1387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collapsed="false" customFormat="false" customHeight="false" hidden="false" ht="13.3" outlineLevel="0" r="1388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collapsed="false" customFormat="false" customHeight="false" hidden="false" ht="13.3" outlineLevel="0" r="1389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collapsed="false" customFormat="false" customHeight="false" hidden="false" ht="13.3" outlineLevel="0" r="1390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collapsed="false" customFormat="false" customHeight="false" hidden="false" ht="13.3" outlineLevel="0" r="1391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collapsed="false" customFormat="false" customHeight="false" hidden="false" ht="13.3" outlineLevel="0" r="1392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collapsed="false" customFormat="false" customHeight="false" hidden="false" ht="13.3" outlineLevel="0" r="1393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collapsed="false" customFormat="false" customHeight="false" hidden="false" ht="13.3" outlineLevel="0" r="1394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collapsed="false" customFormat="false" customHeight="false" hidden="false" ht="13.3" outlineLevel="0" r="1395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collapsed="false" customFormat="false" customHeight="false" hidden="false" ht="13.3" outlineLevel="0" r="1396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collapsed="false" customFormat="false" customHeight="false" hidden="false" ht="13.3" outlineLevel="0" r="1397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collapsed="false" customFormat="false" customHeight="false" hidden="false" ht="13.3" outlineLevel="0" r="1398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collapsed="false" customFormat="false" customHeight="false" hidden="false" ht="13.3" outlineLevel="0" r="1399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collapsed="false" customFormat="false" customHeight="false" hidden="false" ht="13.3" outlineLevel="0" r="1400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collapsed="false" customFormat="false" customHeight="false" hidden="false" ht="13.3" outlineLevel="0" r="1401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collapsed="false" customFormat="false" customHeight="false" hidden="false" ht="13.3" outlineLevel="0" r="1402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collapsed="false" customFormat="false" customHeight="false" hidden="false" ht="13.3" outlineLevel="0" r="1403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collapsed="false" customFormat="false" customHeight="false" hidden="false" ht="13.3" outlineLevel="0" r="1404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collapsed="false" customFormat="false" customHeight="false" hidden="false" ht="13.3" outlineLevel="0" r="1405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collapsed="false" customFormat="false" customHeight="false" hidden="false" ht="13.3" outlineLevel="0" r="1406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collapsed="false" customFormat="false" customHeight="false" hidden="false" ht="13.3" outlineLevel="0" r="1407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collapsed="false" customFormat="false" customHeight="false" hidden="false" ht="13.3" outlineLevel="0" r="1408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collapsed="false" customFormat="false" customHeight="false" hidden="false" ht="13.3" outlineLevel="0" r="1409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collapsed="false" customFormat="false" customHeight="false" hidden="false" ht="13.3" outlineLevel="0" r="1410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collapsed="false" customFormat="false" customHeight="false" hidden="false" ht="13.3" outlineLevel="0" r="1411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collapsed="false" customFormat="false" customHeight="false" hidden="false" ht="13.3" outlineLevel="0" r="1412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collapsed="false" customFormat="false" customHeight="false" hidden="false" ht="13.3" outlineLevel="0" r="1413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collapsed="false" customFormat="false" customHeight="false" hidden="false" ht="13.3" outlineLevel="0" r="1414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collapsed="false" customFormat="false" customHeight="false" hidden="false" ht="13.3" outlineLevel="0" r="1415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collapsed="false" customFormat="false" customHeight="false" hidden="false" ht="13.3" outlineLevel="0" r="1416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collapsed="false" customFormat="false" customHeight="false" hidden="false" ht="13.3" outlineLevel="0" r="1417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collapsed="false" customFormat="false" customHeight="false" hidden="false" ht="13.3" outlineLevel="0" r="1418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collapsed="false" customFormat="false" customHeight="false" hidden="false" ht="13.3" outlineLevel="0" r="1419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collapsed="false" customFormat="false" customHeight="false" hidden="false" ht="13.3" outlineLevel="0" r="1420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collapsed="false" customFormat="false" customHeight="false" hidden="false" ht="13.3" outlineLevel="0" r="1421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collapsed="false" customFormat="false" customHeight="false" hidden="false" ht="13.3" outlineLevel="0" r="1422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collapsed="false" customFormat="false" customHeight="false" hidden="false" ht="13.3" outlineLevel="0" r="1423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collapsed="false" customFormat="false" customHeight="false" hidden="false" ht="13.3" outlineLevel="0" r="1424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collapsed="false" customFormat="false" customHeight="false" hidden="false" ht="13.3" outlineLevel="0" r="1425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collapsed="false" customFormat="false" customHeight="false" hidden="false" ht="13.3" outlineLevel="0" r="1426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collapsed="false" customFormat="false" customHeight="false" hidden="false" ht="13.3" outlineLevel="0" r="1427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collapsed="false" customFormat="false" customHeight="false" hidden="false" ht="13.3" outlineLevel="0" r="1428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collapsed="false" customFormat="false" customHeight="false" hidden="false" ht="13.3" outlineLevel="0" r="1429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collapsed="false" customFormat="false" customHeight="false" hidden="false" ht="13.3" outlineLevel="0" r="1430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collapsed="false" customFormat="false" customHeight="false" hidden="false" ht="13.3" outlineLevel="0" r="1431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collapsed="false" customFormat="false" customHeight="false" hidden="false" ht="13.3" outlineLevel="0" r="1432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collapsed="false" customFormat="false" customHeight="false" hidden="false" ht="13.3" outlineLevel="0" r="1433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collapsed="false" customFormat="false" customHeight="false" hidden="false" ht="13.3" outlineLevel="0" r="1434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collapsed="false" customFormat="false" customHeight="false" hidden="false" ht="13.3" outlineLevel="0" r="1435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collapsed="false" customFormat="false" customHeight="false" hidden="false" ht="13.3" outlineLevel="0" r="1436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collapsed="false" customFormat="false" customHeight="false" hidden="false" ht="13.3" outlineLevel="0" r="1437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collapsed="false" customFormat="false" customHeight="false" hidden="false" ht="13.3" outlineLevel="0" r="1438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collapsed="false" customFormat="false" customHeight="false" hidden="false" ht="13.3" outlineLevel="0" r="1439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collapsed="false" customFormat="false" customHeight="false" hidden="false" ht="13.3" outlineLevel="0" r="1440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collapsed="false" customFormat="false" customHeight="false" hidden="false" ht="13.3" outlineLevel="0" r="1441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collapsed="false" customFormat="false" customHeight="false" hidden="false" ht="13.3" outlineLevel="0" r="1442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collapsed="false" customFormat="false" customHeight="false" hidden="false" ht="13.3" outlineLevel="0" r="1443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collapsed="false" customFormat="false" customHeight="false" hidden="false" ht="13.3" outlineLevel="0" r="1444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collapsed="false" customFormat="false" customHeight="false" hidden="false" ht="13.3" outlineLevel="0" r="1445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collapsed="false" customFormat="false" customHeight="false" hidden="false" ht="13.3" outlineLevel="0" r="1446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collapsed="false" customFormat="false" customHeight="false" hidden="false" ht="13.3" outlineLevel="0" r="1447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collapsed="false" customFormat="false" customHeight="false" hidden="false" ht="13.3" outlineLevel="0" r="1448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collapsed="false" customFormat="false" customHeight="false" hidden="false" ht="13.3" outlineLevel="0" r="1449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collapsed="false" customFormat="false" customHeight="false" hidden="false" ht="13.3" outlineLevel="0" r="1450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collapsed="false" customFormat="false" customHeight="false" hidden="false" ht="13.3" outlineLevel="0" r="1451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collapsed="false" customFormat="false" customHeight="false" hidden="false" ht="13.3" outlineLevel="0" r="1452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collapsed="false" customFormat="false" customHeight="false" hidden="false" ht="13.3" outlineLevel="0" r="1453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collapsed="false" customFormat="false" customHeight="false" hidden="false" ht="13.3" outlineLevel="0" r="1454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collapsed="false" customFormat="false" customHeight="false" hidden="false" ht="13.3" outlineLevel="0" r="1455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collapsed="false" customFormat="false" customHeight="false" hidden="false" ht="13.3" outlineLevel="0" r="1456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collapsed="false" customFormat="false" customHeight="false" hidden="false" ht="13.3" outlineLevel="0" r="1457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collapsed="false" customFormat="false" customHeight="false" hidden="false" ht="13.3" outlineLevel="0" r="1458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collapsed="false" customFormat="false" customHeight="false" hidden="false" ht="13.3" outlineLevel="0" r="1459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collapsed="false" customFormat="false" customHeight="false" hidden="false" ht="13.3" outlineLevel="0" r="1460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collapsed="false" customFormat="false" customHeight="false" hidden="false" ht="13.3" outlineLevel="0" r="1461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collapsed="false" customFormat="false" customHeight="false" hidden="false" ht="13.3" outlineLevel="0" r="1462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collapsed="false" customFormat="false" customHeight="false" hidden="false" ht="13.3" outlineLevel="0" r="1463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collapsed="false" customFormat="false" customHeight="false" hidden="false" ht="13.3" outlineLevel="0" r="1464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collapsed="false" customFormat="false" customHeight="false" hidden="false" ht="13.3" outlineLevel="0" r="1465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collapsed="false" customFormat="false" customHeight="false" hidden="false" ht="13.3" outlineLevel="0" r="1466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collapsed="false" customFormat="false" customHeight="false" hidden="false" ht="13.3" outlineLevel="0" r="1467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collapsed="false" customFormat="false" customHeight="false" hidden="false" ht="13.3" outlineLevel="0" r="1468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collapsed="false" customFormat="false" customHeight="false" hidden="false" ht="13.3" outlineLevel="0" r="1469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collapsed="false" customFormat="false" customHeight="false" hidden="false" ht="13.3" outlineLevel="0" r="1470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collapsed="false" customFormat="false" customHeight="false" hidden="false" ht="13.3" outlineLevel="0" r="1471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collapsed="false" customFormat="false" customHeight="false" hidden="false" ht="13.3" outlineLevel="0" r="1472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collapsed="false" customFormat="false" customHeight="false" hidden="false" ht="13.3" outlineLevel="0" r="1473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collapsed="false" customFormat="false" customHeight="false" hidden="false" ht="13.3" outlineLevel="0" r="1474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collapsed="false" customFormat="false" customHeight="false" hidden="false" ht="13.3" outlineLevel="0" r="1475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collapsed="false" customFormat="false" customHeight="false" hidden="false" ht="13.3" outlineLevel="0" r="1476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collapsed="false" customFormat="false" customHeight="false" hidden="false" ht="13.3" outlineLevel="0" r="1477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collapsed="false" customFormat="false" customHeight="false" hidden="false" ht="13.3" outlineLevel="0" r="1478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collapsed="false" customFormat="false" customHeight="false" hidden="false" ht="13.3" outlineLevel="0" r="1479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collapsed="false" customFormat="false" customHeight="false" hidden="false" ht="13.3" outlineLevel="0" r="1480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collapsed="false" customFormat="false" customHeight="false" hidden="false" ht="13.3" outlineLevel="0" r="1481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collapsed="false" customFormat="false" customHeight="false" hidden="false" ht="13.3" outlineLevel="0" r="1482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collapsed="false" customFormat="false" customHeight="false" hidden="false" ht="13.3" outlineLevel="0" r="1483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collapsed="false" customFormat="false" customHeight="false" hidden="false" ht="13.3" outlineLevel="0" r="1484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collapsed="false" customFormat="false" customHeight="false" hidden="false" ht="13.3" outlineLevel="0" r="1485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collapsed="false" customFormat="false" customHeight="false" hidden="false" ht="13.3" outlineLevel="0" r="1486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collapsed="false" customFormat="false" customHeight="false" hidden="false" ht="13.3" outlineLevel="0" r="1487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collapsed="false" customFormat="false" customHeight="false" hidden="false" ht="13.3" outlineLevel="0" r="1488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collapsed="false" customFormat="false" customHeight="false" hidden="false" ht="13.3" outlineLevel="0" r="1489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collapsed="false" customFormat="false" customHeight="false" hidden="false" ht="13.3" outlineLevel="0" r="1490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collapsed="false" customFormat="false" customHeight="false" hidden="false" ht="13.3" outlineLevel="0" r="1491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collapsed="false" customFormat="false" customHeight="false" hidden="false" ht="13.3" outlineLevel="0" r="1492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collapsed="false" customFormat="false" customHeight="false" hidden="false" ht="13.3" outlineLevel="0" r="1493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collapsed="false" customFormat="false" customHeight="false" hidden="false" ht="13.3" outlineLevel="0" r="1494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collapsed="false" customFormat="false" customHeight="false" hidden="false" ht="13.3" outlineLevel="0" r="1495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collapsed="false" customFormat="false" customHeight="false" hidden="false" ht="13.3" outlineLevel="0" r="1496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collapsed="false" customFormat="false" customHeight="false" hidden="false" ht="13.3" outlineLevel="0" r="1497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collapsed="false" customFormat="false" customHeight="false" hidden="false" ht="13.3" outlineLevel="0" r="1498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collapsed="false" customFormat="false" customHeight="false" hidden="false" ht="13.3" outlineLevel="0" r="1499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collapsed="false" customFormat="false" customHeight="false" hidden="false" ht="13.3" outlineLevel="0" r="1500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collapsed="false" customFormat="false" customHeight="false" hidden="false" ht="13.3" outlineLevel="0" r="1501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collapsed="false" customFormat="false" customHeight="false" hidden="false" ht="13.3" outlineLevel="0" r="1502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collapsed="false" customFormat="false" customHeight="false" hidden="false" ht="13.3" outlineLevel="0" r="1503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collapsed="false" customFormat="false" customHeight="false" hidden="false" ht="13.3" outlineLevel="0" r="1504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collapsed="false" customFormat="false" customHeight="false" hidden="false" ht="13.3" outlineLevel="0" r="1505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collapsed="false" customFormat="false" customHeight="false" hidden="false" ht="13.3" outlineLevel="0" r="1506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collapsed="false" customFormat="false" customHeight="false" hidden="false" ht="13.3" outlineLevel="0" r="1507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collapsed="false" customFormat="false" customHeight="false" hidden="false" ht="13.3" outlineLevel="0" r="1508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collapsed="false" customFormat="false" customHeight="false" hidden="false" ht="13.3" outlineLevel="0" r="1509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collapsed="false" customFormat="false" customHeight="false" hidden="false" ht="13.3" outlineLevel="0" r="1510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collapsed="false" customFormat="false" customHeight="false" hidden="false" ht="13.3" outlineLevel="0" r="1511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collapsed="false" customFormat="false" customHeight="false" hidden="false" ht="13.3" outlineLevel="0" r="1512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collapsed="false" customFormat="false" customHeight="false" hidden="false" ht="13.3" outlineLevel="0" r="1513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collapsed="false" customFormat="false" customHeight="false" hidden="false" ht="13.3" outlineLevel="0" r="1514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collapsed="false" customFormat="false" customHeight="false" hidden="false" ht="13.3" outlineLevel="0" r="1515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collapsed="false" customFormat="false" customHeight="false" hidden="false" ht="13.3" outlineLevel="0" r="1516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collapsed="false" customFormat="false" customHeight="false" hidden="false" ht="13.3" outlineLevel="0" r="1517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collapsed="false" customFormat="false" customHeight="false" hidden="false" ht="13.3" outlineLevel="0" r="1518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collapsed="false" customFormat="false" customHeight="false" hidden="false" ht="13.3" outlineLevel="0" r="1519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collapsed="false" customFormat="false" customHeight="false" hidden="false" ht="13.3" outlineLevel="0" r="1520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collapsed="false" customFormat="false" customHeight="false" hidden="false" ht="13.3" outlineLevel="0" r="1521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collapsed="false" customFormat="false" customHeight="false" hidden="false" ht="13.3" outlineLevel="0" r="1522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collapsed="false" customFormat="false" customHeight="false" hidden="false" ht="13.3" outlineLevel="0" r="1523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collapsed="false" customFormat="false" customHeight="false" hidden="false" ht="13.3" outlineLevel="0" r="1524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collapsed="false" customFormat="false" customHeight="false" hidden="false" ht="13.3" outlineLevel="0" r="1525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collapsed="false" customFormat="false" customHeight="false" hidden="false" ht="13.3" outlineLevel="0" r="1526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collapsed="false" customFormat="false" customHeight="false" hidden="false" ht="13.3" outlineLevel="0" r="1527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collapsed="false" customFormat="false" customHeight="false" hidden="false" ht="13.3" outlineLevel="0" r="1528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collapsed="false" customFormat="false" customHeight="false" hidden="false" ht="13.3" outlineLevel="0" r="1529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collapsed="false" customFormat="false" customHeight="false" hidden="false" ht="13.3" outlineLevel="0" r="1530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collapsed="false" customFormat="false" customHeight="false" hidden="false" ht="13.3" outlineLevel="0" r="1531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collapsed="false" customFormat="false" customHeight="false" hidden="false" ht="13.3" outlineLevel="0" r="1532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collapsed="false" customFormat="false" customHeight="false" hidden="false" ht="13.3" outlineLevel="0" r="1533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collapsed="false" customFormat="false" customHeight="false" hidden="false" ht="13.3" outlineLevel="0" r="1534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collapsed="false" customFormat="false" customHeight="false" hidden="false" ht="13.3" outlineLevel="0" r="1535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collapsed="false" customFormat="false" customHeight="false" hidden="false" ht="13.3" outlineLevel="0" r="1536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collapsed="false" customFormat="false" customHeight="false" hidden="false" ht="13.3" outlineLevel="0" r="1537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collapsed="false" customFormat="false" customHeight="false" hidden="false" ht="13.3" outlineLevel="0" r="1538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collapsed="false" customFormat="false" customHeight="false" hidden="false" ht="13.3" outlineLevel="0" r="1539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collapsed="false" customFormat="false" customHeight="false" hidden="false" ht="13.3" outlineLevel="0" r="1540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collapsed="false" customFormat="false" customHeight="false" hidden="false" ht="13.3" outlineLevel="0" r="1541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collapsed="false" customFormat="false" customHeight="false" hidden="false" ht="13.3" outlineLevel="0" r="1542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collapsed="false" customFormat="false" customHeight="false" hidden="false" ht="13.3" outlineLevel="0" r="1543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collapsed="false" customFormat="false" customHeight="false" hidden="false" ht="13.3" outlineLevel="0" r="1544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collapsed="false" customFormat="false" customHeight="false" hidden="false" ht="13.3" outlineLevel="0" r="1545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collapsed="false" customFormat="false" customHeight="false" hidden="false" ht="13.3" outlineLevel="0" r="1546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collapsed="false" customFormat="false" customHeight="false" hidden="false" ht="13.3" outlineLevel="0" r="1547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collapsed="false" customFormat="false" customHeight="false" hidden="false" ht="13.3" outlineLevel="0" r="1548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collapsed="false" customFormat="false" customHeight="false" hidden="false" ht="13.3" outlineLevel="0" r="1549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collapsed="false" customFormat="false" customHeight="false" hidden="false" ht="13.3" outlineLevel="0" r="1550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collapsed="false" customFormat="false" customHeight="false" hidden="false" ht="13.3" outlineLevel="0" r="1551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collapsed="false" customFormat="false" customHeight="false" hidden="false" ht="13.3" outlineLevel="0" r="1552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collapsed="false" customFormat="false" customHeight="false" hidden="false" ht="13.3" outlineLevel="0" r="1553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collapsed="false" customFormat="false" customHeight="false" hidden="false" ht="13.3" outlineLevel="0" r="1554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collapsed="false" customFormat="false" customHeight="false" hidden="false" ht="13.3" outlineLevel="0" r="1555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collapsed="false" customFormat="false" customHeight="false" hidden="false" ht="13.3" outlineLevel="0" r="1556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collapsed="false" customFormat="false" customHeight="false" hidden="false" ht="13.3" outlineLevel="0" r="1557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collapsed="false" customFormat="false" customHeight="false" hidden="false" ht="13.3" outlineLevel="0" r="1558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collapsed="false" customFormat="false" customHeight="false" hidden="false" ht="13.3" outlineLevel="0" r="1559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collapsed="false" customFormat="false" customHeight="false" hidden="false" ht="13.3" outlineLevel="0" r="1560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collapsed="false" customFormat="false" customHeight="false" hidden="false" ht="13.3" outlineLevel="0" r="1561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collapsed="false" customFormat="false" customHeight="false" hidden="false" ht="13.3" outlineLevel="0" r="1562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collapsed="false" customFormat="false" customHeight="false" hidden="false" ht="13.3" outlineLevel="0" r="1563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collapsed="false" customFormat="false" customHeight="false" hidden="false" ht="13.3" outlineLevel="0" r="1564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collapsed="false" customFormat="false" customHeight="false" hidden="false" ht="13.3" outlineLevel="0" r="1565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collapsed="false" customFormat="false" customHeight="false" hidden="false" ht="13.3" outlineLevel="0" r="1566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collapsed="false" customFormat="false" customHeight="false" hidden="false" ht="13.3" outlineLevel="0" r="1567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collapsed="false" customFormat="false" customHeight="false" hidden="false" ht="13.3" outlineLevel="0" r="1568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collapsed="false" customFormat="false" customHeight="false" hidden="false" ht="13.3" outlineLevel="0" r="1569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collapsed="false" customFormat="false" customHeight="false" hidden="false" ht="13.3" outlineLevel="0" r="1570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collapsed="false" customFormat="false" customHeight="false" hidden="false" ht="13.3" outlineLevel="0" r="1571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collapsed="false" customFormat="false" customHeight="false" hidden="false" ht="13.3" outlineLevel="0" r="1572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collapsed="false" customFormat="false" customHeight="false" hidden="false" ht="13.3" outlineLevel="0" r="1573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collapsed="false" customFormat="false" customHeight="false" hidden="false" ht="13.3" outlineLevel="0" r="1574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collapsed="false" customFormat="false" customHeight="false" hidden="false" ht="13.3" outlineLevel="0" r="1575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collapsed="false" customFormat="false" customHeight="false" hidden="false" ht="13.3" outlineLevel="0" r="1576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collapsed="false" customFormat="false" customHeight="false" hidden="false" ht="13.3" outlineLevel="0" r="1577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collapsed="false" customFormat="false" customHeight="false" hidden="false" ht="13.3" outlineLevel="0" r="1578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collapsed="false" customFormat="false" customHeight="false" hidden="false" ht="13.3" outlineLevel="0" r="1579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collapsed="false" customFormat="false" customHeight="false" hidden="false" ht="13.3" outlineLevel="0" r="1580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collapsed="false" customFormat="false" customHeight="false" hidden="false" ht="13.3" outlineLevel="0" r="1581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collapsed="false" customFormat="false" customHeight="false" hidden="false" ht="13.3" outlineLevel="0" r="1582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collapsed="false" customFormat="false" customHeight="false" hidden="false" ht="13.3" outlineLevel="0" r="1583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collapsed="false" customFormat="false" customHeight="false" hidden="false" ht="13.3" outlineLevel="0" r="1584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collapsed="false" customFormat="false" customHeight="false" hidden="false" ht="13.3" outlineLevel="0" r="1585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collapsed="false" customFormat="false" customHeight="false" hidden="false" ht="13.3" outlineLevel="0" r="1586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collapsed="false" customFormat="false" customHeight="false" hidden="false" ht="13.3" outlineLevel="0" r="1587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collapsed="false" customFormat="false" customHeight="false" hidden="false" ht="13.3" outlineLevel="0" r="1588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collapsed="false" customFormat="false" customHeight="false" hidden="false" ht="13.3" outlineLevel="0" r="1589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collapsed="false" customFormat="false" customHeight="false" hidden="false" ht="13.3" outlineLevel="0" r="1590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collapsed="false" customFormat="false" customHeight="false" hidden="false" ht="13.3" outlineLevel="0" r="1591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collapsed="false" customFormat="false" customHeight="false" hidden="false" ht="13.3" outlineLevel="0" r="1592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collapsed="false" customFormat="false" customHeight="false" hidden="false" ht="13.3" outlineLevel="0" r="1593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collapsed="false" customFormat="false" customHeight="false" hidden="false" ht="13.3" outlineLevel="0" r="1594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collapsed="false" customFormat="false" customHeight="false" hidden="false" ht="13.3" outlineLevel="0" r="1595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collapsed="false" customFormat="false" customHeight="false" hidden="false" ht="13.3" outlineLevel="0" r="1596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collapsed="false" customFormat="false" customHeight="false" hidden="false" ht="13.3" outlineLevel="0" r="1597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collapsed="false" customFormat="false" customHeight="false" hidden="false" ht="13.3" outlineLevel="0" r="1598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collapsed="false" customFormat="false" customHeight="false" hidden="false" ht="13.3" outlineLevel="0" r="1599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collapsed="false" customFormat="false" customHeight="false" hidden="false" ht="13.3" outlineLevel="0" r="1600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collapsed="false" customFormat="false" customHeight="false" hidden="false" ht="13.3" outlineLevel="0" r="1601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collapsed="false" customFormat="false" customHeight="false" hidden="false" ht="13.3" outlineLevel="0" r="1602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collapsed="false" customFormat="false" customHeight="false" hidden="false" ht="13.3" outlineLevel="0" r="1603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collapsed="false" customFormat="false" customHeight="false" hidden="false" ht="13.3" outlineLevel="0" r="1604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collapsed="false" customFormat="false" customHeight="false" hidden="false" ht="13.3" outlineLevel="0" r="1605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collapsed="false" customFormat="false" customHeight="false" hidden="false" ht="13.3" outlineLevel="0" r="1606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collapsed="false" customFormat="false" customHeight="false" hidden="false" ht="13.3" outlineLevel="0" r="1607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collapsed="false" customFormat="false" customHeight="false" hidden="false" ht="13.3" outlineLevel="0" r="1608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collapsed="false" customFormat="false" customHeight="false" hidden="false" ht="13.3" outlineLevel="0" r="1609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collapsed="false" customFormat="false" customHeight="false" hidden="false" ht="13.3" outlineLevel="0" r="1610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collapsed="false" customFormat="false" customHeight="false" hidden="false" ht="13.3" outlineLevel="0" r="1611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collapsed="false" customFormat="false" customHeight="false" hidden="false" ht="13.3" outlineLevel="0" r="1612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collapsed="false" customFormat="false" customHeight="false" hidden="false" ht="13.3" outlineLevel="0" r="1613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collapsed="false" customFormat="false" customHeight="false" hidden="false" ht="13.3" outlineLevel="0" r="1614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collapsed="false" customFormat="false" customHeight="false" hidden="false" ht="13.3" outlineLevel="0" r="1615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collapsed="false" customFormat="false" customHeight="false" hidden="false" ht="13.3" outlineLevel="0" r="1616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collapsed="false" customFormat="false" customHeight="false" hidden="false" ht="13.3" outlineLevel="0" r="1617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collapsed="false" customFormat="false" customHeight="false" hidden="false" ht="13.3" outlineLevel="0" r="1618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collapsed="false" customFormat="false" customHeight="false" hidden="false" ht="13.3" outlineLevel="0" r="1619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collapsed="false" customFormat="false" customHeight="false" hidden="false" ht="13.3" outlineLevel="0" r="1620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collapsed="false" customFormat="false" customHeight="false" hidden="false" ht="13.3" outlineLevel="0" r="1621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collapsed="false" customFormat="false" customHeight="false" hidden="false" ht="13.3" outlineLevel="0" r="1622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collapsed="false" customFormat="false" customHeight="false" hidden="false" ht="13.3" outlineLevel="0" r="1623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collapsed="false" customFormat="false" customHeight="false" hidden="false" ht="13.3" outlineLevel="0" r="1624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collapsed="false" customFormat="false" customHeight="false" hidden="false" ht="13.3" outlineLevel="0" r="1625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collapsed="false" customFormat="false" customHeight="false" hidden="false" ht="13.3" outlineLevel="0" r="1626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collapsed="false" customFormat="false" customHeight="false" hidden="false" ht="13.3" outlineLevel="0" r="1627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collapsed="false" customFormat="false" customHeight="false" hidden="false" ht="13.3" outlineLevel="0" r="1628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collapsed="false" customFormat="false" customHeight="false" hidden="false" ht="13.3" outlineLevel="0" r="1629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collapsed="false" customFormat="false" customHeight="false" hidden="false" ht="13.3" outlineLevel="0" r="1630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collapsed="false" customFormat="false" customHeight="false" hidden="false" ht="13.3" outlineLevel="0" r="1631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collapsed="false" customFormat="false" customHeight="false" hidden="false" ht="13.3" outlineLevel="0" r="1632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collapsed="false" customFormat="false" customHeight="false" hidden="false" ht="13.3" outlineLevel="0" r="1633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collapsed="false" customFormat="false" customHeight="false" hidden="false" ht="13.3" outlineLevel="0" r="1634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collapsed="false" customFormat="false" customHeight="false" hidden="false" ht="13.3" outlineLevel="0" r="1635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collapsed="false" customFormat="false" customHeight="false" hidden="false" ht="13.3" outlineLevel="0" r="1636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collapsed="false" customFormat="false" customHeight="false" hidden="false" ht="13.3" outlineLevel="0" r="1637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collapsed="false" customFormat="false" customHeight="false" hidden="false" ht="13.3" outlineLevel="0" r="1638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collapsed="false" customFormat="false" customHeight="false" hidden="false" ht="13.3" outlineLevel="0" r="1639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collapsed="false" customFormat="false" customHeight="false" hidden="false" ht="13.3" outlineLevel="0" r="1640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collapsed="false" customFormat="false" customHeight="false" hidden="false" ht="13.3" outlineLevel="0" r="1641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collapsed="false" customFormat="false" customHeight="false" hidden="false" ht="13.3" outlineLevel="0" r="1642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collapsed="false" customFormat="false" customHeight="false" hidden="false" ht="13.3" outlineLevel="0" r="1643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collapsed="false" customFormat="false" customHeight="false" hidden="false" ht="13.3" outlineLevel="0" r="1644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collapsed="false" customFormat="false" customHeight="false" hidden="false" ht="13.3" outlineLevel="0" r="1645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collapsed="false" customFormat="false" customHeight="false" hidden="false" ht="13.3" outlineLevel="0" r="1646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collapsed="false" customFormat="false" customHeight="false" hidden="false" ht="13.3" outlineLevel="0" r="1647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collapsed="false" customFormat="false" customHeight="false" hidden="false" ht="13.3" outlineLevel="0" r="1648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collapsed="false" customFormat="false" customHeight="false" hidden="false" ht="13.3" outlineLevel="0" r="1649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collapsed="false" customFormat="false" customHeight="false" hidden="false" ht="13.3" outlineLevel="0" r="1650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collapsed="false" customFormat="false" customHeight="false" hidden="false" ht="13.3" outlineLevel="0" r="1651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collapsed="false" customFormat="false" customHeight="false" hidden="false" ht="13.3" outlineLevel="0" r="1652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collapsed="false" customFormat="false" customHeight="false" hidden="false" ht="13.3" outlineLevel="0" r="1653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collapsed="false" customFormat="false" customHeight="false" hidden="false" ht="13.3" outlineLevel="0" r="1654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collapsed="false" customFormat="false" customHeight="false" hidden="false" ht="13.3" outlineLevel="0" r="1655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collapsed="false" customFormat="false" customHeight="false" hidden="false" ht="13.3" outlineLevel="0" r="1656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collapsed="false" customFormat="false" customHeight="false" hidden="false" ht="13.3" outlineLevel="0" r="1657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collapsed="false" customFormat="false" customHeight="false" hidden="false" ht="13.3" outlineLevel="0" r="1658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collapsed="false" customFormat="false" customHeight="false" hidden="false" ht="13.3" outlineLevel="0" r="1659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collapsed="false" customFormat="false" customHeight="false" hidden="false" ht="13.3" outlineLevel="0" r="1660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collapsed="false" customFormat="false" customHeight="false" hidden="false" ht="13.3" outlineLevel="0" r="1661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collapsed="false" customFormat="false" customHeight="false" hidden="false" ht="13.3" outlineLevel="0" r="1662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collapsed="false" customFormat="false" customHeight="false" hidden="false" ht="13.3" outlineLevel="0" r="1663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collapsed="false" customFormat="false" customHeight="false" hidden="false" ht="13.3" outlineLevel="0" r="1664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collapsed="false" customFormat="false" customHeight="false" hidden="false" ht="13.3" outlineLevel="0" r="1665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collapsed="false" customFormat="false" customHeight="false" hidden="false" ht="13.3" outlineLevel="0" r="1666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collapsed="false" customFormat="false" customHeight="false" hidden="false" ht="13.3" outlineLevel="0" r="1667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collapsed="false" customFormat="false" customHeight="false" hidden="false" ht="13.3" outlineLevel="0" r="1668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collapsed="false" customFormat="false" customHeight="false" hidden="false" ht="13.3" outlineLevel="0" r="1669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collapsed="false" customFormat="false" customHeight="false" hidden="false" ht="13.3" outlineLevel="0" r="1670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collapsed="false" customFormat="false" customHeight="false" hidden="false" ht="13.3" outlineLevel="0" r="1671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collapsed="false" customFormat="false" customHeight="false" hidden="false" ht="13.3" outlineLevel="0" r="1672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collapsed="false" customFormat="false" customHeight="false" hidden="false" ht="13.3" outlineLevel="0" r="1673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collapsed="false" customFormat="false" customHeight="false" hidden="false" ht="13.3" outlineLevel="0" r="1674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collapsed="false" customFormat="false" customHeight="false" hidden="false" ht="13.3" outlineLevel="0" r="1675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collapsed="false" customFormat="false" customHeight="false" hidden="false" ht="13.3" outlineLevel="0" r="1676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collapsed="false" customFormat="false" customHeight="false" hidden="false" ht="13.3" outlineLevel="0" r="1677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collapsed="false" customFormat="false" customHeight="false" hidden="false" ht="13.3" outlineLevel="0" r="1678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collapsed="false" customFormat="false" customHeight="false" hidden="false" ht="13.3" outlineLevel="0" r="1679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collapsed="false" customFormat="false" customHeight="false" hidden="false" ht="13.3" outlineLevel="0" r="1680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collapsed="false" customFormat="false" customHeight="false" hidden="false" ht="13.3" outlineLevel="0" r="1681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collapsed="false" customFormat="false" customHeight="false" hidden="false" ht="13.3" outlineLevel="0" r="1682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collapsed="false" customFormat="false" customHeight="false" hidden="false" ht="13.3" outlineLevel="0" r="1683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collapsed="false" customFormat="false" customHeight="false" hidden="false" ht="13.3" outlineLevel="0" r="1684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collapsed="false" customFormat="false" customHeight="false" hidden="false" ht="13.3" outlineLevel="0" r="1685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collapsed="false" customFormat="false" customHeight="false" hidden="false" ht="13.3" outlineLevel="0" r="1686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collapsed="false" customFormat="false" customHeight="false" hidden="false" ht="13.3" outlineLevel="0" r="1687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collapsed="false" customFormat="false" customHeight="false" hidden="false" ht="13.3" outlineLevel="0" r="1688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collapsed="false" customFormat="false" customHeight="false" hidden="false" ht="13.3" outlineLevel="0" r="1689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collapsed="false" customFormat="false" customHeight="false" hidden="false" ht="13.3" outlineLevel="0" r="1690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collapsed="false" customFormat="false" customHeight="false" hidden="false" ht="13.3" outlineLevel="0" r="1691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collapsed="false" customFormat="false" customHeight="false" hidden="false" ht="13.3" outlineLevel="0" r="1692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collapsed="false" customFormat="false" customHeight="false" hidden="false" ht="13.3" outlineLevel="0" r="1693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collapsed="false" customFormat="false" customHeight="false" hidden="false" ht="13.3" outlineLevel="0" r="1694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collapsed="false" customFormat="false" customHeight="false" hidden="false" ht="13.3" outlineLevel="0" r="1695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collapsed="false" customFormat="false" customHeight="false" hidden="false" ht="13.3" outlineLevel="0" r="1696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collapsed="false" customFormat="false" customHeight="false" hidden="false" ht="13.3" outlineLevel="0" r="1697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collapsed="false" customFormat="false" customHeight="false" hidden="false" ht="13.3" outlineLevel="0" r="1698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collapsed="false" customFormat="false" customHeight="false" hidden="false" ht="13.3" outlineLevel="0" r="1699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collapsed="false" customFormat="false" customHeight="false" hidden="false" ht="13.3" outlineLevel="0" r="1700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collapsed="false" customFormat="false" customHeight="false" hidden="false" ht="13.3" outlineLevel="0" r="1701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collapsed="false" customFormat="false" customHeight="false" hidden="false" ht="13.3" outlineLevel="0" r="1702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collapsed="false" customFormat="false" customHeight="false" hidden="false" ht="13.3" outlineLevel="0" r="1703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collapsed="false" customFormat="false" customHeight="false" hidden="false" ht="13.3" outlineLevel="0" r="1704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collapsed="false" customFormat="false" customHeight="false" hidden="false" ht="13.3" outlineLevel="0" r="1705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collapsed="false" customFormat="false" customHeight="false" hidden="false" ht="13.3" outlineLevel="0" r="1706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collapsed="false" customFormat="false" customHeight="false" hidden="false" ht="13.3" outlineLevel="0" r="1707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collapsed="false" customFormat="false" customHeight="false" hidden="false" ht="13.3" outlineLevel="0" r="1708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collapsed="false" customFormat="false" customHeight="false" hidden="false" ht="13.3" outlineLevel="0" r="1709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collapsed="false" customFormat="false" customHeight="false" hidden="false" ht="13.3" outlineLevel="0" r="1710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collapsed="false" customFormat="false" customHeight="false" hidden="false" ht="13.3" outlineLevel="0" r="1711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collapsed="false" customFormat="false" customHeight="false" hidden="false" ht="13.3" outlineLevel="0" r="1712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collapsed="false" customFormat="false" customHeight="false" hidden="false" ht="13.3" outlineLevel="0" r="1713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collapsed="false" customFormat="false" customHeight="false" hidden="false" ht="13.3" outlineLevel="0" r="1714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collapsed="false" customFormat="false" customHeight="false" hidden="false" ht="13.3" outlineLevel="0" r="1715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collapsed="false" customFormat="false" customHeight="false" hidden="false" ht="13.3" outlineLevel="0" r="1716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collapsed="false" customFormat="false" customHeight="false" hidden="false" ht="13.3" outlineLevel="0" r="1717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collapsed="false" customFormat="false" customHeight="false" hidden="false" ht="13.3" outlineLevel="0" r="1718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collapsed="false" customFormat="false" customHeight="false" hidden="false" ht="13.3" outlineLevel="0" r="1719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collapsed="false" customFormat="false" customHeight="false" hidden="false" ht="13.3" outlineLevel="0" r="1720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collapsed="false" customFormat="false" customHeight="false" hidden="false" ht="13.3" outlineLevel="0" r="1721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collapsed="false" customFormat="false" customHeight="false" hidden="false" ht="13.3" outlineLevel="0" r="1722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collapsed="false" customFormat="false" customHeight="false" hidden="false" ht="13.3" outlineLevel="0" r="1723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collapsed="false" customFormat="false" customHeight="false" hidden="false" ht="13.3" outlineLevel="0" r="1724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collapsed="false" customFormat="false" customHeight="false" hidden="false" ht="13.3" outlineLevel="0" r="1725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collapsed="false" customFormat="false" customHeight="false" hidden="false" ht="13.3" outlineLevel="0" r="1726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collapsed="false" customFormat="false" customHeight="false" hidden="false" ht="13.3" outlineLevel="0" r="1727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collapsed="false" customFormat="false" customHeight="false" hidden="false" ht="13.3" outlineLevel="0" r="1728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collapsed="false" customFormat="false" customHeight="false" hidden="false" ht="13.3" outlineLevel="0" r="1729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collapsed="false" customFormat="false" customHeight="false" hidden="false" ht="13.3" outlineLevel="0" r="1730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collapsed="false" customFormat="false" customHeight="false" hidden="false" ht="13.3" outlineLevel="0" r="1731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collapsed="false" customFormat="false" customHeight="false" hidden="false" ht="13.3" outlineLevel="0" r="1732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collapsed="false" customFormat="false" customHeight="false" hidden="false" ht="13.3" outlineLevel="0" r="1733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collapsed="false" customFormat="false" customHeight="false" hidden="false" ht="13.3" outlineLevel="0" r="1734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collapsed="false" customFormat="false" customHeight="false" hidden="false" ht="13.3" outlineLevel="0" r="1735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collapsed="false" customFormat="false" customHeight="false" hidden="false" ht="13.3" outlineLevel="0" r="1736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collapsed="false" customFormat="false" customHeight="false" hidden="false" ht="13.3" outlineLevel="0" r="1737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collapsed="false" customFormat="false" customHeight="false" hidden="false" ht="13.3" outlineLevel="0" r="1738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collapsed="false" customFormat="false" customHeight="false" hidden="false" ht="13.3" outlineLevel="0" r="1739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collapsed="false" customFormat="false" customHeight="false" hidden="false" ht="13.3" outlineLevel="0" r="1740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collapsed="false" customFormat="false" customHeight="false" hidden="false" ht="13.3" outlineLevel="0" r="1741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collapsed="false" customFormat="false" customHeight="false" hidden="false" ht="13.3" outlineLevel="0" r="1742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collapsed="false" customFormat="false" customHeight="false" hidden="false" ht="13.3" outlineLevel="0" r="1743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collapsed="false" customFormat="false" customHeight="false" hidden="false" ht="13.3" outlineLevel="0" r="1744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collapsed="false" customFormat="false" customHeight="false" hidden="false" ht="13.3" outlineLevel="0" r="1745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collapsed="false" customFormat="false" customHeight="false" hidden="false" ht="13.3" outlineLevel="0" r="1746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collapsed="false" customFormat="false" customHeight="false" hidden="false" ht="13.3" outlineLevel="0" r="1747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collapsed="false" customFormat="false" customHeight="false" hidden="false" ht="13.3" outlineLevel="0" r="1748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collapsed="false" customFormat="false" customHeight="false" hidden="false" ht="13.3" outlineLevel="0" r="1749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collapsed="false" customFormat="false" customHeight="false" hidden="false" ht="13.3" outlineLevel="0" r="1750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collapsed="false" customFormat="false" customHeight="false" hidden="false" ht="13.3" outlineLevel="0" r="1751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collapsed="false" customFormat="false" customHeight="false" hidden="false" ht="13.3" outlineLevel="0" r="1752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collapsed="false" customFormat="false" customHeight="false" hidden="false" ht="13.3" outlineLevel="0" r="1753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collapsed="false" customFormat="false" customHeight="false" hidden="false" ht="13.3" outlineLevel="0" r="1754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collapsed="false" customFormat="false" customHeight="false" hidden="false" ht="13.3" outlineLevel="0" r="1755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collapsed="false" customFormat="false" customHeight="false" hidden="false" ht="13.3" outlineLevel="0" r="1756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collapsed="false" customFormat="false" customHeight="false" hidden="false" ht="13.3" outlineLevel="0" r="1757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collapsed="false" customFormat="false" customHeight="false" hidden="false" ht="13.3" outlineLevel="0" r="1758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collapsed="false" customFormat="false" customHeight="false" hidden="false" ht="13.3" outlineLevel="0" r="1759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collapsed="false" customFormat="false" customHeight="false" hidden="false" ht="13.3" outlineLevel="0" r="1760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collapsed="false" customFormat="false" customHeight="false" hidden="false" ht="13.3" outlineLevel="0" r="1761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collapsed="false" customFormat="false" customHeight="false" hidden="false" ht="13.3" outlineLevel="0" r="1762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collapsed="false" customFormat="false" customHeight="false" hidden="false" ht="13.3" outlineLevel="0" r="1763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collapsed="false" customFormat="false" customHeight="false" hidden="false" ht="13.3" outlineLevel="0" r="1764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collapsed="false" customFormat="false" customHeight="false" hidden="false" ht="13.3" outlineLevel="0" r="1765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collapsed="false" customFormat="false" customHeight="false" hidden="false" ht="13.3" outlineLevel="0" r="1766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collapsed="false" customFormat="false" customHeight="false" hidden="false" ht="13.3" outlineLevel="0" r="1767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collapsed="false" customFormat="false" customHeight="false" hidden="false" ht="13.3" outlineLevel="0" r="1768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collapsed="false" customFormat="false" customHeight="false" hidden="false" ht="13.3" outlineLevel="0" r="1769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collapsed="false" customFormat="false" customHeight="false" hidden="false" ht="13.3" outlineLevel="0" r="1770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collapsed="false" customFormat="false" customHeight="false" hidden="false" ht="13.3" outlineLevel="0" r="1771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collapsed="false" customFormat="false" customHeight="false" hidden="false" ht="13.3" outlineLevel="0" r="1772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collapsed="false" customFormat="false" customHeight="false" hidden="false" ht="13.3" outlineLevel="0" r="1773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collapsed="false" customFormat="false" customHeight="false" hidden="false" ht="13.3" outlineLevel="0" r="1774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collapsed="false" customFormat="false" customHeight="false" hidden="false" ht="13.3" outlineLevel="0" r="1775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collapsed="false" customFormat="false" customHeight="false" hidden="false" ht="13.3" outlineLevel="0" r="1776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collapsed="false" customFormat="false" customHeight="false" hidden="false" ht="13.3" outlineLevel="0" r="1777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collapsed="false" customFormat="false" customHeight="false" hidden="false" ht="13.3" outlineLevel="0" r="1778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collapsed="false" customFormat="false" customHeight="false" hidden="false" ht="13.3" outlineLevel="0" r="1779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collapsed="false" customFormat="false" customHeight="false" hidden="false" ht="13.3" outlineLevel="0" r="1780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collapsed="false" customFormat="false" customHeight="false" hidden="false" ht="13.3" outlineLevel="0" r="1781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collapsed="false" customFormat="false" customHeight="false" hidden="false" ht="13.3" outlineLevel="0" r="1782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collapsed="false" customFormat="false" customHeight="false" hidden="false" ht="13.3" outlineLevel="0" r="1783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collapsed="false" customFormat="false" customHeight="false" hidden="false" ht="13.3" outlineLevel="0" r="1784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collapsed="false" customFormat="false" customHeight="false" hidden="false" ht="13.3" outlineLevel="0" r="1785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collapsed="false" customFormat="false" customHeight="false" hidden="false" ht="13.3" outlineLevel="0" r="1786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collapsed="false" customFormat="false" customHeight="false" hidden="false" ht="13.3" outlineLevel="0" r="1787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collapsed="false" customFormat="false" customHeight="false" hidden="false" ht="13.3" outlineLevel="0" r="1788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collapsed="false" customFormat="false" customHeight="false" hidden="false" ht="13.3" outlineLevel="0" r="1789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collapsed="false" customFormat="false" customHeight="false" hidden="false" ht="13.3" outlineLevel="0" r="1790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collapsed="false" customFormat="false" customHeight="false" hidden="false" ht="13.3" outlineLevel="0" r="1791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collapsed="false" customFormat="false" customHeight="false" hidden="false" ht="13.3" outlineLevel="0" r="1792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collapsed="false" customFormat="false" customHeight="false" hidden="false" ht="13.3" outlineLevel="0" r="1793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collapsed="false" customFormat="false" customHeight="false" hidden="false" ht="13.3" outlineLevel="0" r="1794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collapsed="false" customFormat="false" customHeight="false" hidden="false" ht="13.3" outlineLevel="0" r="1795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collapsed="false" customFormat="false" customHeight="false" hidden="false" ht="13.3" outlineLevel="0" r="1796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collapsed="false" customFormat="false" customHeight="false" hidden="false" ht="13.3" outlineLevel="0" r="1797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collapsed="false" customFormat="false" customHeight="false" hidden="false" ht="13.3" outlineLevel="0" r="1798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collapsed="false" customFormat="false" customHeight="false" hidden="false" ht="13.3" outlineLevel="0" r="1799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collapsed="false" customFormat="false" customHeight="false" hidden="false" ht="13.3" outlineLevel="0" r="1800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collapsed="false" customFormat="false" customHeight="false" hidden="false" ht="13.3" outlineLevel="0" r="1801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collapsed="false" customFormat="false" customHeight="false" hidden="false" ht="13.3" outlineLevel="0" r="1802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collapsed="false" customFormat="false" customHeight="false" hidden="false" ht="13.3" outlineLevel="0" r="1803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collapsed="false" customFormat="false" customHeight="false" hidden="false" ht="13.3" outlineLevel="0" r="1804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collapsed="false" customFormat="false" customHeight="false" hidden="false" ht="13.3" outlineLevel="0" r="1805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collapsed="false" customFormat="false" customHeight="false" hidden="false" ht="13.3" outlineLevel="0" r="1806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collapsed="false" customFormat="false" customHeight="false" hidden="false" ht="13.3" outlineLevel="0" r="1807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collapsed="false" customFormat="false" customHeight="false" hidden="false" ht="13.3" outlineLevel="0" r="1808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collapsed="false" customFormat="false" customHeight="false" hidden="false" ht="13.3" outlineLevel="0" r="1809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collapsed="false" customFormat="false" customHeight="false" hidden="false" ht="13.3" outlineLevel="0" r="1810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collapsed="false" customFormat="false" customHeight="false" hidden="false" ht="13.3" outlineLevel="0" r="1811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collapsed="false" customFormat="false" customHeight="false" hidden="false" ht="13.3" outlineLevel="0" r="1812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collapsed="false" customFormat="false" customHeight="false" hidden="false" ht="13.3" outlineLevel="0" r="1813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collapsed="false" customFormat="false" customHeight="false" hidden="false" ht="13.3" outlineLevel="0" r="1814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collapsed="false" customFormat="false" customHeight="false" hidden="false" ht="13.3" outlineLevel="0" r="1815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collapsed="false" customFormat="false" customHeight="false" hidden="false" ht="13.3" outlineLevel="0" r="1816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collapsed="false" customFormat="false" customHeight="false" hidden="false" ht="13.3" outlineLevel="0" r="1817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collapsed="false" customFormat="false" customHeight="false" hidden="false" ht="13.3" outlineLevel="0" r="1818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collapsed="false" customFormat="false" customHeight="false" hidden="false" ht="13.3" outlineLevel="0" r="1819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collapsed="false" customFormat="false" customHeight="false" hidden="false" ht="13.3" outlineLevel="0" r="1820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collapsed="false" customFormat="false" customHeight="false" hidden="false" ht="13.3" outlineLevel="0" r="1821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collapsed="false" customFormat="false" customHeight="false" hidden="false" ht="13.3" outlineLevel="0" r="1822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collapsed="false" customFormat="false" customHeight="false" hidden="false" ht="13.3" outlineLevel="0" r="1823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collapsed="false" customFormat="false" customHeight="false" hidden="false" ht="13.3" outlineLevel="0" r="1824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collapsed="false" customFormat="false" customHeight="false" hidden="false" ht="13.3" outlineLevel="0" r="1825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collapsed="false" customFormat="false" customHeight="false" hidden="false" ht="13.3" outlineLevel="0" r="1826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collapsed="false" customFormat="false" customHeight="false" hidden="false" ht="13.3" outlineLevel="0" r="1827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collapsed="false" customFormat="false" customHeight="false" hidden="false" ht="13.3" outlineLevel="0" r="1828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collapsed="false" customFormat="false" customHeight="false" hidden="false" ht="13.3" outlineLevel="0" r="1829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collapsed="false" customFormat="false" customHeight="false" hidden="false" ht="13.3" outlineLevel="0" r="1830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collapsed="false" customFormat="false" customHeight="false" hidden="false" ht="13.3" outlineLevel="0" r="1831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collapsed="false" customFormat="false" customHeight="false" hidden="false" ht="13.3" outlineLevel="0" r="1832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collapsed="false" customFormat="false" customHeight="false" hidden="false" ht="13.3" outlineLevel="0" r="1833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collapsed="false" customFormat="false" customHeight="false" hidden="false" ht="13.3" outlineLevel="0" r="1834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collapsed="false" customFormat="false" customHeight="false" hidden="false" ht="13.3" outlineLevel="0" r="1835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collapsed="false" customFormat="false" customHeight="false" hidden="false" ht="13.3" outlineLevel="0" r="1836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collapsed="false" customFormat="false" customHeight="false" hidden="false" ht="13.3" outlineLevel="0" r="1837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collapsed="false" customFormat="false" customHeight="false" hidden="false" ht="13.3" outlineLevel="0" r="1838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collapsed="false" customFormat="false" customHeight="false" hidden="false" ht="13.3" outlineLevel="0" r="1839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collapsed="false" customFormat="false" customHeight="false" hidden="false" ht="13.3" outlineLevel="0" r="1840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collapsed="false" customFormat="false" customHeight="false" hidden="false" ht="13.3" outlineLevel="0" r="1841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collapsed="false" customFormat="false" customHeight="false" hidden="false" ht="13.3" outlineLevel="0" r="1842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collapsed="false" customFormat="false" customHeight="false" hidden="false" ht="13.3" outlineLevel="0" r="1843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collapsed="false" customFormat="false" customHeight="false" hidden="false" ht="13.3" outlineLevel="0" r="1844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collapsed="false" customFormat="false" customHeight="false" hidden="false" ht="13.3" outlineLevel="0" r="1845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collapsed="false" customFormat="false" customHeight="false" hidden="false" ht="13.3" outlineLevel="0" r="1846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collapsed="false" customFormat="false" customHeight="false" hidden="false" ht="13.3" outlineLevel="0" r="1847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collapsed="false" customFormat="false" customHeight="false" hidden="false" ht="13.3" outlineLevel="0" r="1848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collapsed="false" customFormat="false" customHeight="false" hidden="false" ht="13.3" outlineLevel="0" r="1849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collapsed="false" customFormat="false" customHeight="false" hidden="false" ht="13.3" outlineLevel="0" r="1850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collapsed="false" customFormat="false" customHeight="false" hidden="false" ht="13.3" outlineLevel="0" r="1851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collapsed="false" customFormat="false" customHeight="false" hidden="false" ht="13.3" outlineLevel="0" r="1852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collapsed="false" customFormat="false" customHeight="false" hidden="false" ht="13.3" outlineLevel="0" r="1853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collapsed="false" customFormat="false" customHeight="false" hidden="false" ht="13.3" outlineLevel="0" r="1854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collapsed="false" customFormat="false" customHeight="false" hidden="false" ht="13.3" outlineLevel="0" r="1855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collapsed="false" customFormat="false" customHeight="false" hidden="false" ht="13.3" outlineLevel="0" r="1856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collapsed="false" customFormat="false" customHeight="false" hidden="false" ht="13.3" outlineLevel="0" r="1857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collapsed="false" customFormat="false" customHeight="false" hidden="false" ht="13.3" outlineLevel="0" r="1858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collapsed="false" customFormat="false" customHeight="false" hidden="false" ht="13.3" outlineLevel="0" r="1859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collapsed="false" customFormat="false" customHeight="false" hidden="false" ht="13.3" outlineLevel="0" r="1860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collapsed="false" customFormat="false" customHeight="false" hidden="false" ht="13.3" outlineLevel="0" r="1861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collapsed="false" customFormat="false" customHeight="false" hidden="false" ht="13.3" outlineLevel="0" r="1862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collapsed="false" customFormat="false" customHeight="false" hidden="false" ht="13.3" outlineLevel="0" r="1863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collapsed="false" customFormat="false" customHeight="false" hidden="false" ht="13.3" outlineLevel="0" r="1864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collapsed="false" customFormat="false" customHeight="false" hidden="false" ht="13.3" outlineLevel="0" r="1865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collapsed="false" customFormat="false" customHeight="false" hidden="false" ht="13.3" outlineLevel="0" r="1866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collapsed="false" customFormat="false" customHeight="false" hidden="false" ht="13.3" outlineLevel="0" r="1867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collapsed="false" customFormat="false" customHeight="false" hidden="false" ht="13.3" outlineLevel="0" r="1868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collapsed="false" customFormat="false" customHeight="false" hidden="false" ht="13.3" outlineLevel="0" r="1869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collapsed="false" customFormat="false" customHeight="false" hidden="false" ht="13.3" outlineLevel="0" r="1870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collapsed="false" customFormat="false" customHeight="false" hidden="false" ht="13.3" outlineLevel="0" r="1871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collapsed="false" customFormat="false" customHeight="false" hidden="false" ht="13.3" outlineLevel="0" r="1872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collapsed="false" customFormat="false" customHeight="false" hidden="false" ht="13.3" outlineLevel="0" r="1873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collapsed="false" customFormat="false" customHeight="false" hidden="false" ht="13.3" outlineLevel="0" r="1874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collapsed="false" customFormat="false" customHeight="false" hidden="false" ht="13.3" outlineLevel="0" r="1875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collapsed="false" customFormat="false" customHeight="false" hidden="false" ht="13.3" outlineLevel="0" r="1876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collapsed="false" customFormat="false" customHeight="false" hidden="false" ht="13.3" outlineLevel="0" r="1877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collapsed="false" customFormat="false" customHeight="false" hidden="false" ht="13.3" outlineLevel="0" r="1878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collapsed="false" customFormat="false" customHeight="false" hidden="false" ht="13.3" outlineLevel="0" r="1879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collapsed="false" customFormat="false" customHeight="false" hidden="false" ht="13.3" outlineLevel="0" r="1880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collapsed="false" customFormat="false" customHeight="false" hidden="false" ht="13.3" outlineLevel="0" r="1881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collapsed="false" customFormat="false" customHeight="false" hidden="false" ht="13.3" outlineLevel="0" r="1882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collapsed="false" customFormat="false" customHeight="false" hidden="false" ht="13.3" outlineLevel="0" r="1883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collapsed="false" customFormat="false" customHeight="false" hidden="false" ht="13.3" outlineLevel="0" r="1884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collapsed="false" customFormat="false" customHeight="false" hidden="false" ht="13.3" outlineLevel="0" r="1885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collapsed="false" customFormat="false" customHeight="false" hidden="false" ht="13.3" outlineLevel="0" r="1886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collapsed="false" customFormat="false" customHeight="false" hidden="false" ht="13.3" outlineLevel="0" r="1887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collapsed="false" customFormat="false" customHeight="false" hidden="false" ht="13.3" outlineLevel="0" r="1888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collapsed="false" customFormat="false" customHeight="false" hidden="false" ht="13.3" outlineLevel="0" r="1889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collapsed="false" customFormat="false" customHeight="false" hidden="false" ht="13.3" outlineLevel="0" r="1890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collapsed="false" customFormat="false" customHeight="false" hidden="false" ht="13.3" outlineLevel="0" r="1891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collapsed="false" customFormat="false" customHeight="false" hidden="false" ht="13.3" outlineLevel="0" r="1892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collapsed="false" customFormat="false" customHeight="false" hidden="false" ht="13.3" outlineLevel="0" r="1893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collapsed="false" customFormat="false" customHeight="false" hidden="false" ht="13.3" outlineLevel="0" r="1894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collapsed="false" customFormat="false" customHeight="false" hidden="false" ht="13.3" outlineLevel="0" r="1895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collapsed="false" customFormat="false" customHeight="false" hidden="false" ht="13.3" outlineLevel="0" r="1896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collapsed="false" customFormat="false" customHeight="false" hidden="false" ht="13.3" outlineLevel="0" r="1897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collapsed="false" customFormat="false" customHeight="false" hidden="false" ht="13.3" outlineLevel="0" r="1898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collapsed="false" customFormat="false" customHeight="false" hidden="false" ht="13.3" outlineLevel="0" r="1899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collapsed="false" customFormat="false" customHeight="false" hidden="false" ht="13.3" outlineLevel="0" r="1900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collapsed="false" customFormat="false" customHeight="false" hidden="false" ht="13.3" outlineLevel="0" r="1901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collapsed="false" customFormat="false" customHeight="false" hidden="false" ht="13.3" outlineLevel="0" r="1902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collapsed="false" customFormat="false" customHeight="false" hidden="false" ht="13.3" outlineLevel="0" r="1903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collapsed="false" customFormat="false" customHeight="false" hidden="false" ht="13.3" outlineLevel="0" r="1904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collapsed="false" customFormat="false" customHeight="false" hidden="false" ht="13.3" outlineLevel="0" r="1905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collapsed="false" customFormat="false" customHeight="false" hidden="false" ht="13.3" outlineLevel="0" r="1906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collapsed="false" customFormat="false" customHeight="false" hidden="false" ht="13.3" outlineLevel="0" r="1907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collapsed="false" customFormat="false" customHeight="false" hidden="false" ht="13.3" outlineLevel="0" r="1908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collapsed="false" customFormat="false" customHeight="false" hidden="false" ht="13.3" outlineLevel="0" r="1909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collapsed="false" customFormat="false" customHeight="false" hidden="false" ht="13.3" outlineLevel="0" r="1910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collapsed="false" customFormat="false" customHeight="false" hidden="false" ht="13.3" outlineLevel="0" r="1911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collapsed="false" customFormat="false" customHeight="false" hidden="false" ht="13.3" outlineLevel="0" r="1912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collapsed="false" customFormat="false" customHeight="false" hidden="false" ht="13.3" outlineLevel="0" r="1913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collapsed="false" customFormat="false" customHeight="false" hidden="false" ht="13.3" outlineLevel="0" r="1914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collapsed="false" customFormat="false" customHeight="false" hidden="false" ht="13.3" outlineLevel="0" r="1915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collapsed="false" customFormat="false" customHeight="false" hidden="false" ht="13.3" outlineLevel="0" r="1916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collapsed="false" customFormat="false" customHeight="false" hidden="false" ht="13.3" outlineLevel="0" r="1917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collapsed="false" customFormat="false" customHeight="false" hidden="false" ht="13.3" outlineLevel="0" r="1918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collapsed="false" customFormat="false" customHeight="false" hidden="false" ht="13.3" outlineLevel="0" r="1919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collapsed="false" customFormat="false" customHeight="false" hidden="false" ht="13.3" outlineLevel="0" r="1920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collapsed="false" customFormat="false" customHeight="false" hidden="false" ht="13.3" outlineLevel="0" r="1921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collapsed="false" customFormat="false" customHeight="false" hidden="false" ht="13.3" outlineLevel="0" r="1922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collapsed="false" customFormat="false" customHeight="false" hidden="false" ht="13.3" outlineLevel="0" r="1923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collapsed="false" customFormat="false" customHeight="false" hidden="false" ht="13.3" outlineLevel="0" r="1924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collapsed="false" customFormat="false" customHeight="false" hidden="false" ht="13.3" outlineLevel="0" r="1925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collapsed="false" customFormat="false" customHeight="false" hidden="false" ht="13.3" outlineLevel="0" r="1926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collapsed="false" customFormat="false" customHeight="false" hidden="false" ht="13.3" outlineLevel="0" r="1927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collapsed="false" customFormat="false" customHeight="false" hidden="false" ht="13.3" outlineLevel="0" r="1928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collapsed="false" customFormat="false" customHeight="false" hidden="false" ht="13.3" outlineLevel="0" r="1929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collapsed="false" customFormat="false" customHeight="false" hidden="false" ht="13.3" outlineLevel="0" r="1930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collapsed="false" customFormat="false" customHeight="false" hidden="false" ht="13.3" outlineLevel="0" r="1931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collapsed="false" customFormat="false" customHeight="false" hidden="false" ht="13.3" outlineLevel="0" r="1932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collapsed="false" customFormat="false" customHeight="false" hidden="false" ht="13.3" outlineLevel="0" r="1933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collapsed="false" customFormat="false" customHeight="false" hidden="false" ht="13.3" outlineLevel="0" r="1934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collapsed="false" customFormat="false" customHeight="false" hidden="false" ht="13.3" outlineLevel="0" r="1935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collapsed="false" customFormat="false" customHeight="false" hidden="false" ht="13.3" outlineLevel="0" r="1936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collapsed="false" customFormat="false" customHeight="false" hidden="false" ht="13.3" outlineLevel="0" r="1937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collapsed="false" customFormat="false" customHeight="false" hidden="false" ht="13.3" outlineLevel="0" r="1938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collapsed="false" customFormat="false" customHeight="false" hidden="false" ht="13.3" outlineLevel="0" r="1939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collapsed="false" customFormat="false" customHeight="false" hidden="false" ht="13.3" outlineLevel="0" r="1940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collapsed="false" customFormat="false" customHeight="false" hidden="false" ht="13.3" outlineLevel="0" r="1941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collapsed="false" customFormat="false" customHeight="false" hidden="false" ht="13.3" outlineLevel="0" r="1942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collapsed="false" customFormat="false" customHeight="false" hidden="false" ht="13.3" outlineLevel="0" r="1943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collapsed="false" customFormat="false" customHeight="false" hidden="false" ht="13.3" outlineLevel="0" r="1944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collapsed="false" customFormat="false" customHeight="false" hidden="false" ht="13.3" outlineLevel="0" r="1945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collapsed="false" customFormat="false" customHeight="false" hidden="false" ht="13.3" outlineLevel="0" r="1946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collapsed="false" customFormat="false" customHeight="false" hidden="false" ht="13.3" outlineLevel="0" r="1947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collapsed="false" customFormat="false" customHeight="false" hidden="false" ht="13.3" outlineLevel="0" r="1948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collapsed="false" customFormat="false" customHeight="false" hidden="false" ht="13.3" outlineLevel="0" r="1949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collapsed="false" customFormat="false" customHeight="false" hidden="false" ht="13.3" outlineLevel="0" r="1950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collapsed="false" customFormat="false" customHeight="false" hidden="false" ht="13.3" outlineLevel="0" r="1951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collapsed="false" customFormat="false" customHeight="false" hidden="false" ht="13.3" outlineLevel="0" r="1952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collapsed="false" customFormat="false" customHeight="false" hidden="false" ht="13.3" outlineLevel="0" r="1953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collapsed="false" customFormat="false" customHeight="false" hidden="false" ht="13.3" outlineLevel="0" r="1954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collapsed="false" customFormat="false" customHeight="false" hidden="false" ht="13.3" outlineLevel="0" r="1955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collapsed="false" customFormat="false" customHeight="false" hidden="false" ht="13.3" outlineLevel="0" r="1956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collapsed="false" customFormat="false" customHeight="false" hidden="false" ht="13.3" outlineLevel="0" r="1957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collapsed="false" customFormat="false" customHeight="false" hidden="false" ht="13.3" outlineLevel="0" r="1958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collapsed="false" customFormat="false" customHeight="false" hidden="false" ht="13.3" outlineLevel="0" r="1959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collapsed="false" customFormat="false" customHeight="false" hidden="false" ht="13.3" outlineLevel="0" r="1960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collapsed="false" customFormat="false" customHeight="false" hidden="false" ht="13.3" outlineLevel="0" r="1961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collapsed="false" customFormat="false" customHeight="false" hidden="false" ht="13.3" outlineLevel="0" r="1962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collapsed="false" customFormat="false" customHeight="false" hidden="false" ht="13.3" outlineLevel="0" r="1963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collapsed="false" customFormat="false" customHeight="false" hidden="false" ht="13.3" outlineLevel="0" r="1964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collapsed="false" customFormat="false" customHeight="false" hidden="false" ht="13.3" outlineLevel="0" r="1965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collapsed="false" customFormat="false" customHeight="false" hidden="false" ht="13.3" outlineLevel="0" r="1966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collapsed="false" customFormat="false" customHeight="false" hidden="false" ht="13.3" outlineLevel="0" r="1967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collapsed="false" customFormat="false" customHeight="false" hidden="false" ht="13.3" outlineLevel="0" r="1968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collapsed="false" customFormat="false" customHeight="false" hidden="false" ht="13.3" outlineLevel="0" r="1969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collapsed="false" customFormat="false" customHeight="false" hidden="false" ht="13.3" outlineLevel="0" r="1970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collapsed="false" customFormat="false" customHeight="false" hidden="false" ht="13.3" outlineLevel="0" r="1971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collapsed="false" customFormat="false" customHeight="false" hidden="false" ht="13.3" outlineLevel="0" r="1972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collapsed="false" customFormat="false" customHeight="false" hidden="false" ht="13.3" outlineLevel="0" r="1973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collapsed="false" customFormat="false" customHeight="false" hidden="false" ht="13.3" outlineLevel="0" r="1974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collapsed="false" customFormat="false" customHeight="false" hidden="false" ht="13.3" outlineLevel="0" r="1975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collapsed="false" customFormat="false" customHeight="false" hidden="false" ht="13.3" outlineLevel="0" r="1976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collapsed="false" customFormat="false" customHeight="false" hidden="false" ht="13.3" outlineLevel="0" r="1977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collapsed="false" customFormat="false" customHeight="false" hidden="false" ht="13.3" outlineLevel="0" r="1978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collapsed="false" customFormat="false" customHeight="false" hidden="false" ht="13.3" outlineLevel="0" r="1979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collapsed="false" customFormat="false" customHeight="false" hidden="false" ht="13.3" outlineLevel="0" r="1980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collapsed="false" customFormat="false" customHeight="false" hidden="false" ht="13.3" outlineLevel="0" r="1981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collapsed="false" customFormat="false" customHeight="false" hidden="false" ht="13.3" outlineLevel="0" r="1982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collapsed="false" customFormat="false" customHeight="false" hidden="false" ht="13.3" outlineLevel="0" r="1983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collapsed="false" customFormat="false" customHeight="false" hidden="false" ht="13.3" outlineLevel="0" r="1984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collapsed="false" customFormat="false" customHeight="false" hidden="false" ht="13.3" outlineLevel="0" r="1985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collapsed="false" customFormat="false" customHeight="false" hidden="false" ht="13.3" outlineLevel="0" r="1986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collapsed="false" customFormat="false" customHeight="false" hidden="false" ht="13.3" outlineLevel="0" r="1987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collapsed="false" customFormat="false" customHeight="false" hidden="false" ht="13.3" outlineLevel="0" r="1988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collapsed="false" customFormat="false" customHeight="false" hidden="false" ht="13.3" outlineLevel="0" r="1989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collapsed="false" customFormat="false" customHeight="false" hidden="false" ht="13.3" outlineLevel="0" r="1990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collapsed="false" customFormat="false" customHeight="false" hidden="false" ht="13.3" outlineLevel="0" r="1991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collapsed="false" customFormat="false" customHeight="false" hidden="false" ht="13.3" outlineLevel="0" r="1992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collapsed="false" customFormat="false" customHeight="false" hidden="false" ht="13.3" outlineLevel="0" r="1993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collapsed="false" customFormat="false" customHeight="false" hidden="false" ht="13.3" outlineLevel="0" r="1994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collapsed="false" customFormat="false" customHeight="false" hidden="false" ht="13.3" outlineLevel="0" r="1995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collapsed="false" customFormat="false" customHeight="false" hidden="false" ht="13.3" outlineLevel="0" r="1996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collapsed="false" customFormat="false" customHeight="false" hidden="false" ht="13.3" outlineLevel="0" r="1997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collapsed="false" customFormat="false" customHeight="false" hidden="false" ht="13.3" outlineLevel="0" r="1998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collapsed="false" customFormat="false" customHeight="false" hidden="false" ht="13.3" outlineLevel="0" r="1999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collapsed="false" customFormat="false" customHeight="false" hidden="false" ht="13.3" outlineLevel="0" r="2000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collapsed="false" customFormat="false" customHeight="false" hidden="false" ht="13.3" outlineLevel="0" r="2001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collapsed="false" customFormat="false" customHeight="false" hidden="false" ht="13.3" outlineLevel="0" r="2002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collapsed="false" customFormat="false" customHeight="false" hidden="false" ht="13.3" outlineLevel="0" r="2003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collapsed="false" customFormat="false" customHeight="false" hidden="false" ht="13.3" outlineLevel="0" r="2004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collapsed="false" customFormat="false" customHeight="false" hidden="false" ht="13.3" outlineLevel="0" r="2005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collapsed="false" customFormat="false" customHeight="false" hidden="false" ht="13.3" outlineLevel="0" r="2006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collapsed="false" customFormat="false" customHeight="false" hidden="false" ht="13.3" outlineLevel="0" r="2007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collapsed="false" customFormat="false" customHeight="false" hidden="false" ht="13.3" outlineLevel="0" r="2008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collapsed="false" customFormat="false" customHeight="false" hidden="false" ht="13.3" outlineLevel="0" r="2009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collapsed="false" customFormat="false" customHeight="false" hidden="false" ht="13.3" outlineLevel="0" r="2010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collapsed="false" customFormat="false" customHeight="false" hidden="false" ht="13.3" outlineLevel="0" r="2011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collapsed="false" customFormat="false" customHeight="false" hidden="false" ht="13.3" outlineLevel="0" r="2012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collapsed="false" customFormat="false" customHeight="false" hidden="false" ht="13.3" outlineLevel="0" r="2013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collapsed="false" customFormat="false" customHeight="false" hidden="false" ht="13.3" outlineLevel="0" r="2014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collapsed="false" customFormat="false" customHeight="false" hidden="false" ht="13.3" outlineLevel="0" r="2015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collapsed="false" customFormat="false" customHeight="false" hidden="false" ht="13.3" outlineLevel="0" r="2016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collapsed="false" customFormat="false" customHeight="false" hidden="false" ht="13.3" outlineLevel="0" r="2017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collapsed="false" customFormat="false" customHeight="false" hidden="false" ht="13.3" outlineLevel="0" r="2018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collapsed="false" customFormat="false" customHeight="false" hidden="false" ht="13.3" outlineLevel="0" r="2019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collapsed="false" customFormat="false" customHeight="false" hidden="false" ht="13.3" outlineLevel="0" r="2020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collapsed="false" customFormat="false" customHeight="false" hidden="false" ht="13.3" outlineLevel="0" r="2021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collapsed="false" customFormat="false" customHeight="false" hidden="false" ht="13.3" outlineLevel="0" r="2022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collapsed="false" customFormat="false" customHeight="false" hidden="false" ht="13.3" outlineLevel="0" r="2023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collapsed="false" customFormat="false" customHeight="false" hidden="false" ht="13.3" outlineLevel="0" r="2024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collapsed="false" customFormat="false" customHeight="false" hidden="false" ht="13.3" outlineLevel="0" r="2025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collapsed="false" customFormat="false" customHeight="false" hidden="false" ht="13.3" outlineLevel="0" r="2026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collapsed="false" customFormat="false" customHeight="false" hidden="false" ht="13.3" outlineLevel="0" r="2027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collapsed="false" customFormat="false" customHeight="false" hidden="false" ht="13.3" outlineLevel="0" r="2028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collapsed="false" customFormat="false" customHeight="false" hidden="false" ht="13.3" outlineLevel="0" r="2029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collapsed="false" customFormat="false" customHeight="false" hidden="false" ht="13.3" outlineLevel="0" r="2030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collapsed="false" customFormat="false" customHeight="false" hidden="false" ht="13.3" outlineLevel="0" r="2031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collapsed="false" customFormat="false" customHeight="false" hidden="false" ht="13.3" outlineLevel="0" r="2032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collapsed="false" customFormat="false" customHeight="false" hidden="false" ht="13.3" outlineLevel="0" r="2033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collapsed="false" customFormat="false" customHeight="false" hidden="false" ht="13.3" outlineLevel="0" r="2034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collapsed="false" customFormat="false" customHeight="false" hidden="false" ht="13.3" outlineLevel="0" r="2035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collapsed="false" customFormat="false" customHeight="false" hidden="false" ht="13.3" outlineLevel="0" r="2036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collapsed="false" customFormat="false" customHeight="false" hidden="false" ht="13.3" outlineLevel="0" r="2037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collapsed="false" customFormat="false" customHeight="false" hidden="false" ht="13.3" outlineLevel="0" r="2038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collapsed="false" customFormat="false" customHeight="false" hidden="false" ht="13.3" outlineLevel="0" r="2039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collapsed="false" customFormat="false" customHeight="false" hidden="false" ht="13.3" outlineLevel="0" r="2040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collapsed="false" customFormat="false" customHeight="false" hidden="false" ht="13.3" outlineLevel="0" r="2041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collapsed="false" customFormat="false" customHeight="false" hidden="false" ht="13.3" outlineLevel="0" r="2042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collapsed="false" customFormat="false" customHeight="false" hidden="false" ht="13.3" outlineLevel="0" r="2043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collapsed="false" customFormat="false" customHeight="false" hidden="false" ht="13.3" outlineLevel="0" r="2044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collapsed="false" customFormat="false" customHeight="false" hidden="false" ht="13.3" outlineLevel="0" r="2045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collapsed="false" customFormat="false" customHeight="false" hidden="false" ht="13.3" outlineLevel="0" r="2046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collapsed="false" customFormat="false" customHeight="false" hidden="false" ht="13.3" outlineLevel="0" r="2047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collapsed="false" customFormat="false" customHeight="false" hidden="false" ht="13.3" outlineLevel="0" r="2048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collapsed="false" customFormat="false" customHeight="false" hidden="false" ht="13.3" outlineLevel="0" r="2049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collapsed="false" customFormat="false" customHeight="false" hidden="false" ht="13.3" outlineLevel="0" r="2050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collapsed="false" customFormat="false" customHeight="false" hidden="false" ht="13.3" outlineLevel="0" r="2051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collapsed="false" customFormat="false" customHeight="false" hidden="false" ht="13.3" outlineLevel="0" r="2052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collapsed="false" customFormat="false" customHeight="false" hidden="false" ht="13.3" outlineLevel="0" r="2053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collapsed="false" customFormat="false" customHeight="false" hidden="false" ht="13.3" outlineLevel="0" r="2054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collapsed="false" customFormat="false" customHeight="false" hidden="false" ht="13.3" outlineLevel="0" r="2055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collapsed="false" customFormat="false" customHeight="false" hidden="false" ht="13.3" outlineLevel="0" r="2056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collapsed="false" customFormat="false" customHeight="false" hidden="false" ht="13.3" outlineLevel="0" r="2057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collapsed="false" customFormat="false" customHeight="false" hidden="false" ht="13.3" outlineLevel="0" r="2058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collapsed="false" customFormat="false" customHeight="false" hidden="false" ht="13.3" outlineLevel="0" r="2059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collapsed="false" customFormat="false" customHeight="false" hidden="false" ht="13.3" outlineLevel="0" r="2060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collapsed="false" customFormat="false" customHeight="false" hidden="false" ht="13.3" outlineLevel="0" r="2061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collapsed="false" customFormat="false" customHeight="false" hidden="false" ht="13.3" outlineLevel="0" r="2062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collapsed="false" customFormat="false" customHeight="false" hidden="false" ht="13.3" outlineLevel="0" r="2063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collapsed="false" customFormat="false" customHeight="false" hidden="false" ht="13.3" outlineLevel="0" r="2064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collapsed="false" customFormat="false" customHeight="false" hidden="false" ht="13.3" outlineLevel="0" r="2065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collapsed="false" customFormat="false" customHeight="false" hidden="false" ht="13.3" outlineLevel="0" r="2066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collapsed="false" customFormat="false" customHeight="false" hidden="false" ht="13.3" outlineLevel="0" r="2067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collapsed="false" customFormat="false" customHeight="false" hidden="false" ht="13.3" outlineLevel="0" r="2068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collapsed="false" customFormat="false" customHeight="false" hidden="false" ht="13.3" outlineLevel="0" r="2069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collapsed="false" customFormat="false" customHeight="false" hidden="false" ht="13.3" outlineLevel="0" r="2070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collapsed="false" customFormat="false" customHeight="false" hidden="false" ht="13.3" outlineLevel="0" r="2071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collapsed="false" customFormat="false" customHeight="false" hidden="false" ht="13.3" outlineLevel="0" r="2072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collapsed="false" customFormat="false" customHeight="false" hidden="false" ht="13.3" outlineLevel="0" r="2073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collapsed="false" customFormat="false" customHeight="false" hidden="false" ht="13.3" outlineLevel="0" r="2074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collapsed="false" customFormat="false" customHeight="false" hidden="false" ht="13.3" outlineLevel="0" r="2075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collapsed="false" customFormat="false" customHeight="false" hidden="false" ht="13.3" outlineLevel="0" r="2076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collapsed="false" customFormat="false" customHeight="false" hidden="false" ht="13.3" outlineLevel="0" r="2077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collapsed="false" customFormat="false" customHeight="false" hidden="false" ht="13.3" outlineLevel="0" r="2078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collapsed="false" customFormat="false" customHeight="false" hidden="false" ht="13.3" outlineLevel="0" r="2079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collapsed="false" customFormat="false" customHeight="false" hidden="false" ht="13.3" outlineLevel="0" r="2080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collapsed="false" customFormat="false" customHeight="false" hidden="false" ht="13.3" outlineLevel="0" r="2081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collapsed="false" customFormat="false" customHeight="false" hidden="false" ht="13.3" outlineLevel="0" r="2082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collapsed="false" customFormat="false" customHeight="false" hidden="false" ht="13.3" outlineLevel="0" r="2083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collapsed="false" customFormat="false" customHeight="false" hidden="false" ht="13.3" outlineLevel="0" r="2084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collapsed="false" customFormat="false" customHeight="false" hidden="false" ht="13.3" outlineLevel="0" r="2085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collapsed="false" customFormat="false" customHeight="false" hidden="false" ht="13.3" outlineLevel="0" r="2086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collapsed="false" customFormat="false" customHeight="false" hidden="false" ht="13.3" outlineLevel="0" r="2087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collapsed="false" customFormat="false" customHeight="false" hidden="false" ht="13.3" outlineLevel="0" r="2088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collapsed="false" customFormat="false" customHeight="false" hidden="false" ht="13.3" outlineLevel="0" r="2089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collapsed="false" customFormat="false" customHeight="false" hidden="false" ht="13.3" outlineLevel="0" r="2090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collapsed="false" customFormat="false" customHeight="false" hidden="false" ht="13.3" outlineLevel="0" r="2091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collapsed="false" customFormat="false" customHeight="false" hidden="false" ht="13.3" outlineLevel="0" r="2092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collapsed="false" customFormat="false" customHeight="false" hidden="false" ht="13.3" outlineLevel="0" r="2093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collapsed="false" customFormat="false" customHeight="false" hidden="false" ht="13.3" outlineLevel="0" r="2094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collapsed="false" customFormat="false" customHeight="false" hidden="false" ht="13.3" outlineLevel="0" r="2095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collapsed="false" customFormat="false" customHeight="false" hidden="false" ht="13.3" outlineLevel="0" r="2096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collapsed="false" customFormat="false" customHeight="false" hidden="false" ht="13.3" outlineLevel="0" r="2097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collapsed="false" customFormat="false" customHeight="false" hidden="false" ht="13.3" outlineLevel="0" r="2098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collapsed="false" customFormat="false" customHeight="false" hidden="false" ht="13.3" outlineLevel="0" r="2099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collapsed="false" customFormat="false" customHeight="false" hidden="false" ht="13.3" outlineLevel="0" r="2100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collapsed="false" customFormat="false" customHeight="false" hidden="false" ht="13.3" outlineLevel="0" r="2101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collapsed="false" customFormat="false" customHeight="false" hidden="false" ht="13.3" outlineLevel="0" r="2102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collapsed="false" customFormat="false" customHeight="false" hidden="false" ht="13.3" outlineLevel="0" r="2103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collapsed="false" customFormat="false" customHeight="false" hidden="false" ht="13.3" outlineLevel="0" r="2104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collapsed="false" customFormat="false" customHeight="false" hidden="false" ht="13.3" outlineLevel="0" r="2105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collapsed="false" customFormat="false" customHeight="false" hidden="false" ht="13.3" outlineLevel="0" r="2106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collapsed="false" customFormat="false" customHeight="false" hidden="false" ht="13.3" outlineLevel="0" r="2107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collapsed="false" customFormat="false" customHeight="false" hidden="false" ht="13.3" outlineLevel="0" r="2108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collapsed="false" customFormat="false" customHeight="false" hidden="false" ht="13.3" outlineLevel="0" r="2109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collapsed="false" customFormat="false" customHeight="false" hidden="false" ht="13.3" outlineLevel="0" r="2110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collapsed="false" customFormat="false" customHeight="false" hidden="false" ht="13.3" outlineLevel="0" r="2111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collapsed="false" customFormat="false" customHeight="false" hidden="false" ht="13.3" outlineLevel="0" r="2112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collapsed="false" customFormat="false" customHeight="false" hidden="false" ht="13.3" outlineLevel="0" r="2113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collapsed="false" customFormat="false" customHeight="false" hidden="false" ht="13.3" outlineLevel="0" r="2114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collapsed="false" customFormat="false" customHeight="false" hidden="false" ht="13.3" outlineLevel="0" r="2115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collapsed="false" customFormat="false" customHeight="false" hidden="false" ht="13.3" outlineLevel="0" r="2116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collapsed="false" customFormat="false" customHeight="false" hidden="false" ht="13.3" outlineLevel="0" r="2117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collapsed="false" customFormat="false" customHeight="false" hidden="false" ht="13.3" outlineLevel="0" r="2118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collapsed="false" customFormat="false" customHeight="false" hidden="false" ht="13.3" outlineLevel="0" r="2119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collapsed="false" customFormat="false" customHeight="false" hidden="false" ht="13.3" outlineLevel="0" r="2120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collapsed="false" customFormat="false" customHeight="false" hidden="false" ht="13.3" outlineLevel="0" r="2121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collapsed="false" customFormat="false" customHeight="false" hidden="false" ht="13.3" outlineLevel="0" r="2122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collapsed="false" customFormat="false" customHeight="false" hidden="false" ht="13.3" outlineLevel="0" r="2123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collapsed="false" customFormat="false" customHeight="false" hidden="false" ht="13.3" outlineLevel="0" r="2124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collapsed="false" customFormat="false" customHeight="false" hidden="false" ht="13.3" outlineLevel="0" r="2125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collapsed="false" customFormat="false" customHeight="false" hidden="false" ht="13.3" outlineLevel="0" r="2126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collapsed="false" customFormat="false" customHeight="false" hidden="false" ht="13.3" outlineLevel="0" r="2127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collapsed="false" customFormat="false" customHeight="false" hidden="false" ht="13.3" outlineLevel="0" r="2128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collapsed="false" customFormat="false" customHeight="false" hidden="false" ht="13.3" outlineLevel="0" r="2129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collapsed="false" customFormat="false" customHeight="false" hidden="false" ht="13.3" outlineLevel="0" r="2130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collapsed="false" customFormat="false" customHeight="false" hidden="false" ht="13.3" outlineLevel="0" r="2131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collapsed="false" customFormat="false" customHeight="false" hidden="false" ht="13.3" outlineLevel="0" r="2132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collapsed="false" customFormat="false" customHeight="false" hidden="false" ht="13.3" outlineLevel="0" r="2133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collapsed="false" customFormat="false" customHeight="false" hidden="false" ht="13.3" outlineLevel="0" r="2134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collapsed="false" customFormat="false" customHeight="false" hidden="false" ht="13.3" outlineLevel="0" r="2135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collapsed="false" customFormat="false" customHeight="false" hidden="false" ht="13.3" outlineLevel="0" r="2136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collapsed="false" customFormat="false" customHeight="false" hidden="false" ht="13.3" outlineLevel="0" r="2137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collapsed="false" customFormat="false" customHeight="false" hidden="false" ht="13.3" outlineLevel="0" r="2138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collapsed="false" customFormat="false" customHeight="false" hidden="false" ht="13.3" outlineLevel="0" r="2139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collapsed="false" customFormat="false" customHeight="false" hidden="false" ht="13.3" outlineLevel="0" r="2140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collapsed="false" customFormat="false" customHeight="false" hidden="false" ht="13.3" outlineLevel="0" r="2141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collapsed="false" customFormat="false" customHeight="false" hidden="false" ht="13.3" outlineLevel="0" r="2142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collapsed="false" customFormat="false" customHeight="false" hidden="false" ht="13.3" outlineLevel="0" r="2143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collapsed="false" customFormat="false" customHeight="false" hidden="false" ht="13.3" outlineLevel="0" r="2144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collapsed="false" customFormat="false" customHeight="false" hidden="false" ht="13.3" outlineLevel="0" r="2145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collapsed="false" customFormat="false" customHeight="false" hidden="false" ht="13.3" outlineLevel="0" r="2146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collapsed="false" customFormat="false" customHeight="false" hidden="false" ht="13.3" outlineLevel="0" r="2147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collapsed="false" customFormat="false" customHeight="false" hidden="false" ht="13.3" outlineLevel="0" r="2148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collapsed="false" customFormat="false" customHeight="false" hidden="false" ht="13.3" outlineLevel="0" r="2149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collapsed="false" customFormat="false" customHeight="false" hidden="false" ht="13.3" outlineLevel="0" r="2150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collapsed="false" customFormat="false" customHeight="false" hidden="false" ht="13.3" outlineLevel="0" r="2151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collapsed="false" customFormat="false" customHeight="false" hidden="false" ht="13.3" outlineLevel="0" r="2152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collapsed="false" customFormat="false" customHeight="false" hidden="false" ht="13.3" outlineLevel="0" r="2153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collapsed="false" customFormat="false" customHeight="false" hidden="false" ht="13.3" outlineLevel="0" r="2154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collapsed="false" customFormat="false" customHeight="false" hidden="false" ht="13.3" outlineLevel="0" r="2155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collapsed="false" customFormat="false" customHeight="false" hidden="false" ht="13.3" outlineLevel="0" r="2156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collapsed="false" customFormat="false" customHeight="false" hidden="false" ht="13.3" outlineLevel="0" r="2157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collapsed="false" customFormat="false" customHeight="false" hidden="false" ht="13.3" outlineLevel="0" r="2158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collapsed="false" customFormat="false" customHeight="false" hidden="false" ht="13.3" outlineLevel="0" r="2159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collapsed="false" customFormat="false" customHeight="false" hidden="false" ht="13.3" outlineLevel="0" r="2160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collapsed="false" customFormat="false" customHeight="false" hidden="false" ht="13.3" outlineLevel="0" r="2161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collapsed="false" customFormat="false" customHeight="false" hidden="false" ht="13.3" outlineLevel="0" r="2162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collapsed="false" customFormat="false" customHeight="false" hidden="false" ht="13.3" outlineLevel="0" r="2163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collapsed="false" customFormat="false" customHeight="false" hidden="false" ht="13.3" outlineLevel="0" r="2164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collapsed="false" customFormat="false" customHeight="false" hidden="false" ht="13.3" outlineLevel="0" r="2165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collapsed="false" customFormat="false" customHeight="false" hidden="false" ht="13.3" outlineLevel="0" r="2166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collapsed="false" customFormat="false" customHeight="false" hidden="false" ht="13.3" outlineLevel="0" r="2167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collapsed="false" customFormat="false" customHeight="false" hidden="false" ht="13.3" outlineLevel="0" r="2168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collapsed="false" customFormat="false" customHeight="false" hidden="false" ht="13.3" outlineLevel="0" r="2169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collapsed="false" customFormat="false" customHeight="false" hidden="false" ht="13.3" outlineLevel="0" r="2170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collapsed="false" customFormat="false" customHeight="false" hidden="false" ht="13.3" outlineLevel="0" r="2171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collapsed="false" customFormat="false" customHeight="false" hidden="false" ht="13.3" outlineLevel="0" r="2172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collapsed="false" customFormat="false" customHeight="false" hidden="false" ht="13.3" outlineLevel="0" r="2173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collapsed="false" customFormat="false" customHeight="false" hidden="false" ht="13.3" outlineLevel="0" r="2174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collapsed="false" customFormat="false" customHeight="false" hidden="false" ht="13.3" outlineLevel="0" r="2175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collapsed="false" customFormat="false" customHeight="false" hidden="false" ht="13.3" outlineLevel="0" r="2176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collapsed="false" customFormat="false" customHeight="false" hidden="false" ht="13.3" outlineLevel="0" r="2177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collapsed="false" customFormat="false" customHeight="false" hidden="false" ht="13.3" outlineLevel="0" r="2178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collapsed="false" customFormat="false" customHeight="false" hidden="false" ht="13.3" outlineLevel="0" r="2179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collapsed="false" customFormat="false" customHeight="false" hidden="false" ht="13.3" outlineLevel="0" r="2180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collapsed="false" customFormat="false" customHeight="false" hidden="false" ht="13.3" outlineLevel="0" r="2181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collapsed="false" customFormat="false" customHeight="false" hidden="false" ht="13.3" outlineLevel="0" r="2182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collapsed="false" customFormat="false" customHeight="false" hidden="false" ht="13.3" outlineLevel="0" r="2183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collapsed="false" customFormat="false" customHeight="false" hidden="false" ht="13.3" outlineLevel="0" r="2184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collapsed="false" customFormat="false" customHeight="false" hidden="false" ht="13.3" outlineLevel="0" r="2185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collapsed="false" customFormat="false" customHeight="false" hidden="false" ht="13.3" outlineLevel="0" r="2186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collapsed="false" customFormat="false" customHeight="false" hidden="false" ht="13.3" outlineLevel="0" r="2187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collapsed="false" customFormat="false" customHeight="false" hidden="false" ht="13.3" outlineLevel="0" r="2188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collapsed="false" customFormat="false" customHeight="false" hidden="false" ht="13.3" outlineLevel="0" r="2189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collapsed="false" customFormat="false" customHeight="false" hidden="false" ht="13.3" outlineLevel="0" r="2190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collapsed="false" customFormat="false" customHeight="false" hidden="false" ht="13.3" outlineLevel="0" r="2191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collapsed="false" customFormat="false" customHeight="false" hidden="false" ht="13.3" outlineLevel="0" r="2192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collapsed="false" customFormat="false" customHeight="false" hidden="false" ht="13.3" outlineLevel="0" r="2193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collapsed="false" customFormat="false" customHeight="false" hidden="false" ht="13.3" outlineLevel="0" r="2194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collapsed="false" customFormat="false" customHeight="false" hidden="false" ht="13.3" outlineLevel="0" r="2195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collapsed="false" customFormat="false" customHeight="false" hidden="false" ht="13.3" outlineLevel="0" r="2196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collapsed="false" customFormat="false" customHeight="false" hidden="false" ht="13.3" outlineLevel="0" r="2197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collapsed="false" customFormat="false" customHeight="false" hidden="false" ht="13.3" outlineLevel="0" r="2198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collapsed="false" customFormat="false" customHeight="false" hidden="false" ht="13.3" outlineLevel="0" r="2199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collapsed="false" customFormat="false" customHeight="false" hidden="false" ht="13.3" outlineLevel="0" r="2200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collapsed="false" customFormat="false" customHeight="false" hidden="false" ht="13.3" outlineLevel="0" r="2201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collapsed="false" customFormat="false" customHeight="false" hidden="false" ht="13.3" outlineLevel="0" r="2202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collapsed="false" customFormat="false" customHeight="false" hidden="false" ht="13.3" outlineLevel="0" r="2203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collapsed="false" customFormat="false" customHeight="false" hidden="false" ht="13.3" outlineLevel="0" r="2204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collapsed="false" customFormat="false" customHeight="false" hidden="false" ht="13.3" outlineLevel="0" r="2205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collapsed="false" customFormat="false" customHeight="false" hidden="false" ht="13.3" outlineLevel="0" r="2206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collapsed="false" customFormat="false" customHeight="false" hidden="false" ht="13.3" outlineLevel="0" r="2207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collapsed="false" customFormat="false" customHeight="false" hidden="false" ht="13.3" outlineLevel="0" r="2208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collapsed="false" customFormat="false" customHeight="false" hidden="false" ht="13.3" outlineLevel="0" r="2209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collapsed="false" customFormat="false" customHeight="false" hidden="false" ht="13.3" outlineLevel="0" r="2210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collapsed="false" customFormat="false" customHeight="false" hidden="false" ht="13.3" outlineLevel="0" r="2211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collapsed="false" customFormat="false" customHeight="false" hidden="false" ht="13.3" outlineLevel="0" r="2212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collapsed="false" customFormat="false" customHeight="false" hidden="false" ht="13.3" outlineLevel="0" r="2213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collapsed="false" customFormat="false" customHeight="false" hidden="false" ht="13.3" outlineLevel="0" r="2214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collapsed="false" customFormat="false" customHeight="false" hidden="false" ht="13.3" outlineLevel="0" r="2215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collapsed="false" customFormat="false" customHeight="false" hidden="false" ht="13.3" outlineLevel="0" r="2216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collapsed="false" customFormat="false" customHeight="false" hidden="false" ht="13.3" outlineLevel="0" r="2217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collapsed="false" customFormat="false" customHeight="false" hidden="false" ht="13.3" outlineLevel="0" r="2218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collapsed="false" customFormat="false" customHeight="false" hidden="false" ht="13.3" outlineLevel="0" r="2219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collapsed="false" customFormat="false" customHeight="false" hidden="false" ht="13.3" outlineLevel="0" r="2220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collapsed="false" customFormat="false" customHeight="false" hidden="false" ht="13.3" outlineLevel="0" r="2221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collapsed="false" customFormat="false" customHeight="false" hidden="false" ht="13.3" outlineLevel="0" r="2222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collapsed="false" customFormat="false" customHeight="false" hidden="false" ht="13.3" outlineLevel="0" r="2223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collapsed="false" customFormat="false" customHeight="false" hidden="false" ht="13.3" outlineLevel="0" r="2224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collapsed="false" customFormat="false" customHeight="false" hidden="false" ht="13.3" outlineLevel="0" r="2225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collapsed="false" customFormat="false" customHeight="false" hidden="false" ht="13.3" outlineLevel="0" r="2226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collapsed="false" customFormat="false" customHeight="false" hidden="false" ht="13.3" outlineLevel="0" r="2227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collapsed="false" customFormat="false" customHeight="false" hidden="false" ht="13.3" outlineLevel="0" r="2228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collapsed="false" customFormat="false" customHeight="false" hidden="false" ht="13.3" outlineLevel="0" r="2229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collapsed="false" customFormat="false" customHeight="false" hidden="false" ht="13.3" outlineLevel="0" r="2230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collapsed="false" customFormat="false" customHeight="false" hidden="false" ht="13.3" outlineLevel="0" r="2231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collapsed="false" customFormat="false" customHeight="false" hidden="false" ht="13.3" outlineLevel="0" r="2232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collapsed="false" customFormat="false" customHeight="false" hidden="false" ht="13.3" outlineLevel="0" r="2233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collapsed="false" customFormat="false" customHeight="false" hidden="false" ht="13.3" outlineLevel="0" r="2234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collapsed="false" customFormat="false" customHeight="false" hidden="false" ht="13.3" outlineLevel="0" r="2235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collapsed="false" customFormat="false" customHeight="false" hidden="false" ht="13.3" outlineLevel="0" r="2236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collapsed="false" customFormat="false" customHeight="false" hidden="false" ht="13.3" outlineLevel="0" r="2237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collapsed="false" customFormat="false" customHeight="false" hidden="false" ht="13.3" outlineLevel="0" r="2238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collapsed="false" customFormat="false" customHeight="false" hidden="false" ht="13.3" outlineLevel="0" r="2239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collapsed="false" customFormat="false" customHeight="false" hidden="false" ht="13.3" outlineLevel="0" r="2240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collapsed="false" customFormat="false" customHeight="false" hidden="false" ht="13.3" outlineLevel="0" r="2241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collapsed="false" customFormat="false" customHeight="false" hidden="false" ht="13.3" outlineLevel="0" r="2242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collapsed="false" customFormat="false" customHeight="false" hidden="false" ht="13.3" outlineLevel="0" r="2243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collapsed="false" customFormat="false" customHeight="false" hidden="false" ht="13.3" outlineLevel="0" r="2244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collapsed="false" customFormat="false" customHeight="false" hidden="false" ht="13.3" outlineLevel="0" r="2245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collapsed="false" customFormat="false" customHeight="false" hidden="false" ht="13.3" outlineLevel="0" r="2246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collapsed="false" customFormat="false" customHeight="false" hidden="false" ht="13.3" outlineLevel="0" r="2247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collapsed="false" customFormat="false" customHeight="false" hidden="false" ht="13.3" outlineLevel="0" r="2248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collapsed="false" customFormat="false" customHeight="false" hidden="false" ht="13.3" outlineLevel="0" r="2249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collapsed="false" customFormat="false" customHeight="false" hidden="false" ht="13.3" outlineLevel="0" r="2250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collapsed="false" customFormat="false" customHeight="false" hidden="false" ht="13.3" outlineLevel="0" r="2251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collapsed="false" customFormat="false" customHeight="false" hidden="false" ht="13.3" outlineLevel="0" r="2252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collapsed="false" customFormat="false" customHeight="false" hidden="false" ht="13.3" outlineLevel="0" r="2253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collapsed="false" customFormat="false" customHeight="false" hidden="false" ht="13.3" outlineLevel="0" r="2254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collapsed="false" customFormat="false" customHeight="false" hidden="false" ht="13.3" outlineLevel="0" r="2255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collapsed="false" customFormat="false" customHeight="false" hidden="false" ht="13.3" outlineLevel="0" r="2256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collapsed="false" customFormat="false" customHeight="false" hidden="false" ht="13.3" outlineLevel="0" r="2257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collapsed="false" customFormat="false" customHeight="false" hidden="false" ht="13.3" outlineLevel="0" r="2258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collapsed="false" customFormat="false" customHeight="false" hidden="false" ht="13.3" outlineLevel="0" r="2259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collapsed="false" customFormat="false" customHeight="false" hidden="false" ht="13.3" outlineLevel="0" r="2260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collapsed="false" customFormat="false" customHeight="false" hidden="false" ht="13.3" outlineLevel="0" r="2261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collapsed="false" customFormat="false" customHeight="false" hidden="false" ht="13.3" outlineLevel="0" r="2262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collapsed="false" customFormat="false" customHeight="false" hidden="false" ht="13.3" outlineLevel="0" r="2263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collapsed="false" customFormat="false" customHeight="false" hidden="false" ht="13.3" outlineLevel="0" r="2264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collapsed="false" customFormat="false" customHeight="false" hidden="false" ht="13.3" outlineLevel="0" r="2265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collapsed="false" customFormat="false" customHeight="false" hidden="false" ht="13.3" outlineLevel="0" r="2266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collapsed="false" customFormat="false" customHeight="false" hidden="false" ht="13.3" outlineLevel="0" r="2267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collapsed="false" customFormat="false" customHeight="false" hidden="false" ht="13.3" outlineLevel="0" r="2268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collapsed="false" customFormat="false" customHeight="false" hidden="false" ht="13.3" outlineLevel="0" r="2269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collapsed="false" customFormat="false" customHeight="false" hidden="false" ht="13.3" outlineLevel="0" r="2270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collapsed="false" customFormat="false" customHeight="false" hidden="false" ht="13.3" outlineLevel="0" r="2271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collapsed="false" customFormat="false" customHeight="false" hidden="false" ht="13.3" outlineLevel="0" r="2272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collapsed="false" customFormat="false" customHeight="false" hidden="false" ht="13.3" outlineLevel="0" r="2273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collapsed="false" customFormat="false" customHeight="false" hidden="false" ht="13.3" outlineLevel="0" r="2274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collapsed="false" customFormat="false" customHeight="false" hidden="false" ht="13.3" outlineLevel="0" r="2275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collapsed="false" customFormat="false" customHeight="false" hidden="false" ht="13.3" outlineLevel="0" r="2276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collapsed="false" customFormat="false" customHeight="false" hidden="false" ht="13.3" outlineLevel="0" r="2277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collapsed="false" customFormat="false" customHeight="false" hidden="false" ht="13.3" outlineLevel="0" r="2278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collapsed="false" customFormat="false" customHeight="false" hidden="false" ht="13.3" outlineLevel="0" r="2279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collapsed="false" customFormat="false" customHeight="false" hidden="false" ht="13.3" outlineLevel="0" r="2280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collapsed="false" customFormat="false" customHeight="false" hidden="false" ht="13.3" outlineLevel="0" r="2281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collapsed="false" customFormat="false" customHeight="false" hidden="false" ht="13.3" outlineLevel="0" r="2282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collapsed="false" customFormat="false" customHeight="false" hidden="false" ht="13.3" outlineLevel="0" r="2283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collapsed="false" customFormat="false" customHeight="false" hidden="false" ht="13.3" outlineLevel="0" r="2284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collapsed="false" customFormat="false" customHeight="false" hidden="false" ht="13.3" outlineLevel="0" r="2285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collapsed="false" customFormat="false" customHeight="false" hidden="false" ht="13.3" outlineLevel="0" r="2286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collapsed="false" customFormat="false" customHeight="false" hidden="false" ht="13.3" outlineLevel="0" r="2287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collapsed="false" customFormat="false" customHeight="false" hidden="false" ht="13.3" outlineLevel="0" r="2288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collapsed="false" customFormat="false" customHeight="false" hidden="false" ht="13.3" outlineLevel="0" r="2289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collapsed="false" customFormat="false" customHeight="false" hidden="false" ht="13.3" outlineLevel="0" r="2290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collapsed="false" customFormat="false" customHeight="false" hidden="false" ht="13.3" outlineLevel="0" r="2291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collapsed="false" customFormat="false" customHeight="false" hidden="false" ht="13.3" outlineLevel="0" r="2292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collapsed="false" customFormat="false" customHeight="false" hidden="false" ht="13.3" outlineLevel="0" r="2293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collapsed="false" customFormat="false" customHeight="false" hidden="false" ht="13.3" outlineLevel="0" r="2294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collapsed="false" customFormat="false" customHeight="false" hidden="false" ht="13.3" outlineLevel="0" r="2295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collapsed="false" customFormat="false" customHeight="false" hidden="false" ht="13.3" outlineLevel="0" r="2296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collapsed="false" customFormat="false" customHeight="false" hidden="false" ht="13.3" outlineLevel="0" r="2297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collapsed="false" customFormat="false" customHeight="false" hidden="false" ht="13.3" outlineLevel="0" r="2298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collapsed="false" customFormat="false" customHeight="false" hidden="false" ht="13.3" outlineLevel="0" r="2299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collapsed="false" customFormat="false" customHeight="false" hidden="false" ht="13.3" outlineLevel="0" r="2300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collapsed="false" customFormat="false" customHeight="false" hidden="false" ht="13.3" outlineLevel="0" r="2301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collapsed="false" customFormat="false" customHeight="false" hidden="false" ht="13.3" outlineLevel="0" r="2302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collapsed="false" customFormat="false" customHeight="false" hidden="false" ht="13.3" outlineLevel="0" r="2303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collapsed="false" customFormat="false" customHeight="false" hidden="false" ht="13.3" outlineLevel="0" r="2304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collapsed="false" customFormat="false" customHeight="false" hidden="false" ht="13.3" outlineLevel="0" r="2305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collapsed="false" customFormat="false" customHeight="false" hidden="false" ht="13.3" outlineLevel="0" r="2306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collapsed="false" customFormat="false" customHeight="false" hidden="false" ht="13.3" outlineLevel="0" r="2307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collapsed="false" customFormat="false" customHeight="false" hidden="false" ht="13.3" outlineLevel="0" r="2308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collapsed="false" customFormat="false" customHeight="false" hidden="false" ht="13.3" outlineLevel="0" r="2309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collapsed="false" customFormat="false" customHeight="false" hidden="false" ht="13.3" outlineLevel="0" r="2310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collapsed="false" customFormat="false" customHeight="false" hidden="false" ht="13.3" outlineLevel="0" r="2311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collapsed="false" customFormat="false" customHeight="false" hidden="false" ht="13.3" outlineLevel="0" r="2312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collapsed="false" customFormat="false" customHeight="false" hidden="false" ht="13.3" outlineLevel="0" r="2313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collapsed="false" customFormat="false" customHeight="false" hidden="false" ht="13.3" outlineLevel="0" r="2314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collapsed="false" customFormat="false" customHeight="false" hidden="false" ht="13.3" outlineLevel="0" r="2315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collapsed="false" customFormat="false" customHeight="false" hidden="false" ht="13.3" outlineLevel="0" r="2316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collapsed="false" customFormat="false" customHeight="false" hidden="false" ht="13.3" outlineLevel="0" r="2317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collapsed="false" customFormat="false" customHeight="false" hidden="false" ht="13.3" outlineLevel="0" r="2318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collapsed="false" customFormat="false" customHeight="false" hidden="false" ht="13.3" outlineLevel="0" r="2319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collapsed="false" customFormat="false" customHeight="false" hidden="false" ht="13.3" outlineLevel="0" r="2320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collapsed="false" customFormat="false" customHeight="false" hidden="false" ht="13.3" outlineLevel="0" r="2321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collapsed="false" customFormat="false" customHeight="false" hidden="false" ht="13.3" outlineLevel="0" r="2322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collapsed="false" customFormat="false" customHeight="false" hidden="false" ht="13.3" outlineLevel="0" r="2323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collapsed="false" customFormat="false" customHeight="false" hidden="false" ht="13.3" outlineLevel="0" r="2324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collapsed="false" customFormat="false" customHeight="false" hidden="false" ht="13.3" outlineLevel="0" r="2325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collapsed="false" customFormat="false" customHeight="false" hidden="false" ht="13.3" outlineLevel="0" r="2326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collapsed="false" customFormat="false" customHeight="false" hidden="false" ht="13.3" outlineLevel="0" r="2327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collapsed="false" customFormat="false" customHeight="false" hidden="false" ht="13.3" outlineLevel="0" r="2328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collapsed="false" customFormat="false" customHeight="false" hidden="false" ht="13.3" outlineLevel="0" r="2329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collapsed="false" customFormat="false" customHeight="false" hidden="false" ht="13.3" outlineLevel="0" r="2330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collapsed="false" customFormat="false" customHeight="false" hidden="false" ht="13.3" outlineLevel="0" r="2331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collapsed="false" customFormat="false" customHeight="false" hidden="false" ht="13.3" outlineLevel="0" r="2332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collapsed="false" customFormat="false" customHeight="false" hidden="false" ht="13.3" outlineLevel="0" r="2333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collapsed="false" customFormat="false" customHeight="false" hidden="false" ht="13.3" outlineLevel="0" r="2334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collapsed="false" customFormat="false" customHeight="false" hidden="false" ht="13.3" outlineLevel="0" r="2335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collapsed="false" customFormat="false" customHeight="false" hidden="false" ht="13.3" outlineLevel="0" r="2336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collapsed="false" customFormat="false" customHeight="false" hidden="false" ht="13.3" outlineLevel="0" r="2337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collapsed="false" customFormat="false" customHeight="false" hidden="false" ht="13.3" outlineLevel="0" r="2338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collapsed="false" customFormat="false" customHeight="false" hidden="false" ht="13.3" outlineLevel="0" r="2339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collapsed="false" customFormat="false" customHeight="false" hidden="false" ht="13.3" outlineLevel="0" r="2340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collapsed="false" customFormat="false" customHeight="false" hidden="false" ht="13.3" outlineLevel="0" r="2341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collapsed="false" customFormat="false" customHeight="false" hidden="false" ht="13.3" outlineLevel="0" r="2342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collapsed="false" customFormat="false" customHeight="false" hidden="false" ht="13.3" outlineLevel="0" r="2343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collapsed="false" customFormat="false" customHeight="false" hidden="false" ht="13.3" outlineLevel="0" r="2344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collapsed="false" customFormat="false" customHeight="false" hidden="false" ht="13.3" outlineLevel="0" r="2345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collapsed="false" customFormat="false" customHeight="false" hidden="false" ht="13.3" outlineLevel="0" r="2346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collapsed="false" customFormat="false" customHeight="false" hidden="false" ht="13.3" outlineLevel="0" r="2347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collapsed="false" customFormat="false" customHeight="false" hidden="false" ht="13.3" outlineLevel="0" r="2348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collapsed="false" customFormat="false" customHeight="false" hidden="false" ht="13.3" outlineLevel="0" r="2349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collapsed="false" customFormat="false" customHeight="false" hidden="false" ht="13.3" outlineLevel="0" r="2350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collapsed="false" customFormat="false" customHeight="false" hidden="false" ht="13.3" outlineLevel="0" r="2351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collapsed="false" customFormat="false" customHeight="false" hidden="false" ht="13.3" outlineLevel="0" r="2352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collapsed="false" customFormat="false" customHeight="false" hidden="false" ht="13.3" outlineLevel="0" r="2353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collapsed="false" customFormat="false" customHeight="false" hidden="false" ht="13.3" outlineLevel="0" r="2354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collapsed="false" customFormat="false" customHeight="false" hidden="false" ht="13.3" outlineLevel="0" r="2355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collapsed="false" customFormat="false" customHeight="false" hidden="false" ht="13.3" outlineLevel="0" r="2356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collapsed="false" customFormat="false" customHeight="false" hidden="false" ht="13.3" outlineLevel="0" r="2357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collapsed="false" customFormat="false" customHeight="false" hidden="false" ht="13.3" outlineLevel="0" r="2358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collapsed="false" customFormat="false" customHeight="false" hidden="false" ht="13.3" outlineLevel="0" r="2359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collapsed="false" customFormat="false" customHeight="false" hidden="false" ht="13.3" outlineLevel="0" r="2360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collapsed="false" customFormat="false" customHeight="false" hidden="false" ht="13.3" outlineLevel="0" r="2361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collapsed="false" customFormat="false" customHeight="false" hidden="false" ht="13.3" outlineLevel="0" r="2362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collapsed="false" customFormat="false" customHeight="false" hidden="false" ht="13.3" outlineLevel="0" r="2363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collapsed="false" customFormat="false" customHeight="false" hidden="false" ht="13.3" outlineLevel="0" r="2364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collapsed="false" customFormat="false" customHeight="false" hidden="false" ht="13.3" outlineLevel="0" r="2365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collapsed="false" customFormat="false" customHeight="false" hidden="false" ht="13.3" outlineLevel="0" r="2366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collapsed="false" customFormat="false" customHeight="false" hidden="false" ht="13.3" outlineLevel="0" r="2367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collapsed="false" customFormat="false" customHeight="false" hidden="false" ht="13.3" outlineLevel="0" r="2368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collapsed="false" customFormat="false" customHeight="false" hidden="false" ht="13.3" outlineLevel="0" r="2369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collapsed="false" customFormat="false" customHeight="false" hidden="false" ht="13.3" outlineLevel="0" r="2370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collapsed="false" customFormat="false" customHeight="false" hidden="false" ht="13.3" outlineLevel="0" r="2371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collapsed="false" customFormat="false" customHeight="false" hidden="false" ht="13.3" outlineLevel="0" r="2372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collapsed="false" customFormat="false" customHeight="false" hidden="false" ht="13.3" outlineLevel="0" r="2373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collapsed="false" customFormat="false" customHeight="false" hidden="false" ht="13.3" outlineLevel="0" r="2374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collapsed="false" customFormat="false" customHeight="false" hidden="false" ht="13.3" outlineLevel="0" r="2375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collapsed="false" customFormat="false" customHeight="false" hidden="false" ht="13.3" outlineLevel="0" r="2376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collapsed="false" customFormat="false" customHeight="false" hidden="false" ht="13.3" outlineLevel="0" r="2377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collapsed="false" customFormat="false" customHeight="false" hidden="false" ht="13.3" outlineLevel="0" r="2378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collapsed="false" customFormat="false" customHeight="false" hidden="false" ht="13.3" outlineLevel="0" r="2379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collapsed="false" customFormat="false" customHeight="false" hidden="false" ht="13.3" outlineLevel="0" r="2380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collapsed="false" customFormat="false" customHeight="false" hidden="false" ht="13.3" outlineLevel="0" r="2381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collapsed="false" customFormat="false" customHeight="false" hidden="false" ht="13.3" outlineLevel="0" r="2382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collapsed="false" customFormat="false" customHeight="false" hidden="false" ht="13.3" outlineLevel="0" r="2383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collapsed="false" customFormat="false" customHeight="false" hidden="false" ht="13.3" outlineLevel="0" r="2384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collapsed="false" customFormat="false" customHeight="false" hidden="false" ht="13.3" outlineLevel="0" r="2385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collapsed="false" customFormat="false" customHeight="false" hidden="false" ht="13.3" outlineLevel="0" r="2386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collapsed="false" customFormat="false" customHeight="false" hidden="false" ht="13.3" outlineLevel="0" r="2387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collapsed="false" customFormat="false" customHeight="false" hidden="false" ht="13.3" outlineLevel="0" r="2388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collapsed="false" customFormat="false" customHeight="false" hidden="false" ht="13.3" outlineLevel="0" r="2389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collapsed="false" customFormat="false" customHeight="false" hidden="false" ht="13.3" outlineLevel="0" r="2390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collapsed="false" customFormat="false" customHeight="false" hidden="false" ht="13.3" outlineLevel="0" r="2391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collapsed="false" customFormat="false" customHeight="false" hidden="false" ht="13.3" outlineLevel="0" r="2392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collapsed="false" customFormat="false" customHeight="false" hidden="false" ht="13.3" outlineLevel="0" r="2393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collapsed="false" customFormat="false" customHeight="false" hidden="false" ht="13.3" outlineLevel="0" r="2394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collapsed="false" customFormat="false" customHeight="false" hidden="false" ht="13.3" outlineLevel="0" r="2395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collapsed="false" customFormat="false" customHeight="false" hidden="false" ht="13.3" outlineLevel="0" r="2396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collapsed="false" customFormat="false" customHeight="false" hidden="false" ht="13.3" outlineLevel="0" r="2397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collapsed="false" customFormat="false" customHeight="false" hidden="false" ht="13.3" outlineLevel="0" r="2398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collapsed="false" customFormat="false" customHeight="false" hidden="false" ht="13.3" outlineLevel="0" r="2399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collapsed="false" customFormat="false" customHeight="false" hidden="false" ht="13.3" outlineLevel="0" r="2400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collapsed="false" customFormat="false" customHeight="false" hidden="false" ht="13.3" outlineLevel="0" r="2401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collapsed="false" customFormat="false" customHeight="false" hidden="false" ht="13.3" outlineLevel="0" r="2402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collapsed="false" customFormat="false" customHeight="false" hidden="false" ht="13.3" outlineLevel="0" r="2403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collapsed="false" customFormat="false" customHeight="false" hidden="false" ht="13.3" outlineLevel="0" r="2404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collapsed="false" customFormat="false" customHeight="false" hidden="false" ht="13.3" outlineLevel="0" r="2405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collapsed="false" customFormat="false" customHeight="false" hidden="false" ht="13.3" outlineLevel="0" r="2406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collapsed="false" customFormat="false" customHeight="false" hidden="false" ht="13.3" outlineLevel="0" r="2407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collapsed="false" customFormat="false" customHeight="false" hidden="false" ht="13.3" outlineLevel="0" r="2408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collapsed="false" customFormat="false" customHeight="false" hidden="false" ht="13.3" outlineLevel="0" r="2409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collapsed="false" customFormat="false" customHeight="false" hidden="false" ht="13.3" outlineLevel="0" r="2410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collapsed="false" customFormat="false" customHeight="false" hidden="false" ht="13.3" outlineLevel="0" r="2411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collapsed="false" customFormat="false" customHeight="false" hidden="false" ht="13.3" outlineLevel="0" r="2412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collapsed="false" customFormat="false" customHeight="false" hidden="false" ht="13.3" outlineLevel="0" r="2413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collapsed="false" customFormat="false" customHeight="false" hidden="false" ht="13.3" outlineLevel="0" r="2414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collapsed="false" customFormat="false" customHeight="false" hidden="false" ht="13.3" outlineLevel="0" r="2415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collapsed="false" customFormat="false" customHeight="false" hidden="false" ht="13.3" outlineLevel="0" r="2416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collapsed="false" customFormat="false" customHeight="false" hidden="false" ht="13.3" outlineLevel="0" r="2417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collapsed="false" customFormat="false" customHeight="false" hidden="false" ht="13.3" outlineLevel="0" r="2418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collapsed="false" customFormat="false" customHeight="false" hidden="false" ht="13.3" outlineLevel="0" r="2419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collapsed="false" customFormat="false" customHeight="false" hidden="false" ht="13.3" outlineLevel="0" r="2420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collapsed="false" customFormat="false" customHeight="false" hidden="false" ht="13.3" outlineLevel="0" r="2421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collapsed="false" customFormat="false" customHeight="false" hidden="false" ht="13.3" outlineLevel="0" r="2422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collapsed="false" customFormat="false" customHeight="false" hidden="false" ht="13.3" outlineLevel="0" r="2423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collapsed="false" customFormat="false" customHeight="false" hidden="false" ht="13.3" outlineLevel="0" r="2424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collapsed="false" customFormat="false" customHeight="false" hidden="false" ht="13.3" outlineLevel="0" r="2425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collapsed="false" customFormat="false" customHeight="false" hidden="false" ht="13.3" outlineLevel="0" r="2426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collapsed="false" customFormat="false" customHeight="false" hidden="false" ht="13.3" outlineLevel="0" r="2427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collapsed="false" customFormat="false" customHeight="false" hidden="false" ht="13.3" outlineLevel="0" r="2428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collapsed="false" customFormat="false" customHeight="false" hidden="false" ht="13.3" outlineLevel="0" r="2429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collapsed="false" customFormat="false" customHeight="false" hidden="false" ht="13.3" outlineLevel="0" r="2430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collapsed="false" customFormat="false" customHeight="false" hidden="false" ht="13.3" outlineLevel="0" r="2431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collapsed="false" customFormat="false" customHeight="false" hidden="false" ht="13.3" outlineLevel="0" r="2432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collapsed="false" customFormat="false" customHeight="false" hidden="false" ht="13.3" outlineLevel="0" r="2433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collapsed="false" customFormat="false" customHeight="false" hidden="false" ht="13.3" outlineLevel="0" r="2434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collapsed="false" customFormat="false" customHeight="false" hidden="false" ht="13.3" outlineLevel="0" r="2435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collapsed="false" customFormat="false" customHeight="false" hidden="false" ht="13.3" outlineLevel="0" r="2436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collapsed="false" customFormat="false" customHeight="false" hidden="false" ht="13.3" outlineLevel="0" r="2437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collapsed="false" customFormat="false" customHeight="false" hidden="false" ht="13.3" outlineLevel="0" r="2438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collapsed="false" customFormat="false" customHeight="false" hidden="false" ht="13.3" outlineLevel="0" r="2439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collapsed="false" customFormat="false" customHeight="false" hidden="false" ht="13.3" outlineLevel="0" r="2440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collapsed="false" customFormat="false" customHeight="false" hidden="false" ht="13.3" outlineLevel="0" r="2441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collapsed="false" customFormat="false" customHeight="false" hidden="false" ht="13.3" outlineLevel="0" r="2442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collapsed="false" customFormat="false" customHeight="false" hidden="false" ht="13.3" outlineLevel="0" r="2443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collapsed="false" customFormat="false" customHeight="false" hidden="false" ht="13.3" outlineLevel="0" r="2444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collapsed="false" customFormat="false" customHeight="false" hidden="false" ht="13.3" outlineLevel="0" r="2445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collapsed="false" customFormat="false" customHeight="false" hidden="false" ht="13.3" outlineLevel="0" r="2446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collapsed="false" customFormat="false" customHeight="false" hidden="false" ht="13.3" outlineLevel="0" r="2447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collapsed="false" customFormat="false" customHeight="false" hidden="false" ht="13.3" outlineLevel="0" r="2448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collapsed="false" customFormat="false" customHeight="false" hidden="false" ht="13.3" outlineLevel="0" r="2449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collapsed="false" customFormat="false" customHeight="false" hidden="false" ht="13.3" outlineLevel="0" r="2450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collapsed="false" customFormat="false" customHeight="false" hidden="false" ht="13.3" outlineLevel="0" r="2451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collapsed="false" customFormat="false" customHeight="false" hidden="false" ht="13.3" outlineLevel="0" r="2452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collapsed="false" customFormat="false" customHeight="false" hidden="false" ht="13.3" outlineLevel="0" r="2453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collapsed="false" customFormat="false" customHeight="false" hidden="false" ht="13.3" outlineLevel="0" r="2454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collapsed="false" customFormat="false" customHeight="false" hidden="false" ht="13.3" outlineLevel="0" r="2455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collapsed="false" customFormat="false" customHeight="false" hidden="false" ht="13.3" outlineLevel="0" r="2456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collapsed="false" customFormat="false" customHeight="false" hidden="false" ht="13.3" outlineLevel="0" r="2457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collapsed="false" customFormat="false" customHeight="false" hidden="false" ht="13.3" outlineLevel="0" r="2458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collapsed="false" customFormat="false" customHeight="false" hidden="false" ht="13.3" outlineLevel="0" r="2459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collapsed="false" customFormat="false" customHeight="false" hidden="false" ht="13.3" outlineLevel="0" r="2460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collapsed="false" customFormat="false" customHeight="false" hidden="false" ht="13.3" outlineLevel="0" r="2461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collapsed="false" customFormat="false" customHeight="false" hidden="false" ht="13.3" outlineLevel="0" r="2462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collapsed="false" customFormat="false" customHeight="false" hidden="false" ht="13.3" outlineLevel="0" r="2463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collapsed="false" customFormat="false" customHeight="false" hidden="false" ht="13.3" outlineLevel="0" r="2464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collapsed="false" customFormat="false" customHeight="false" hidden="false" ht="13.3" outlineLevel="0" r="2465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collapsed="false" customFormat="false" customHeight="false" hidden="false" ht="13.3" outlineLevel="0" r="2466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collapsed="false" customFormat="false" customHeight="false" hidden="false" ht="13.3" outlineLevel="0" r="2467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collapsed="false" customFormat="false" customHeight="false" hidden="false" ht="13.3" outlineLevel="0" r="2468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collapsed="false" customFormat="false" customHeight="false" hidden="false" ht="13.3" outlineLevel="0" r="2469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collapsed="false" customFormat="false" customHeight="false" hidden="false" ht="13.3" outlineLevel="0" r="2470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collapsed="false" customFormat="false" customHeight="false" hidden="false" ht="13.3" outlineLevel="0" r="2471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collapsed="false" customFormat="false" customHeight="false" hidden="false" ht="13.3" outlineLevel="0" r="2472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collapsed="false" customFormat="false" customHeight="false" hidden="false" ht="13.3" outlineLevel="0" r="2473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collapsed="false" customFormat="false" customHeight="false" hidden="false" ht="13.3" outlineLevel="0" r="2474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collapsed="false" customFormat="false" customHeight="false" hidden="false" ht="13.3" outlineLevel="0" r="2475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collapsed="false" customFormat="false" customHeight="false" hidden="false" ht="13.3" outlineLevel="0" r="2476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collapsed="false" customFormat="false" customHeight="false" hidden="false" ht="13.3" outlineLevel="0" r="2477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collapsed="false" customFormat="false" customHeight="false" hidden="false" ht="13.3" outlineLevel="0" r="2478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collapsed="false" customFormat="false" customHeight="false" hidden="false" ht="13.3" outlineLevel="0" r="2479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collapsed="false" customFormat="false" customHeight="false" hidden="false" ht="13.3" outlineLevel="0" r="2480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collapsed="false" customFormat="false" customHeight="false" hidden="false" ht="13.3" outlineLevel="0" r="2481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collapsed="false" customFormat="false" customHeight="false" hidden="false" ht="13.3" outlineLevel="0" r="2482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collapsed="false" customFormat="false" customHeight="false" hidden="false" ht="13.3" outlineLevel="0" r="2483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collapsed="false" customFormat="false" customHeight="false" hidden="false" ht="13.3" outlineLevel="0" r="2484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collapsed="false" customFormat="false" customHeight="false" hidden="false" ht="13.3" outlineLevel="0" r="2485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collapsed="false" customFormat="false" customHeight="false" hidden="false" ht="13.3" outlineLevel="0" r="2486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collapsed="false" customFormat="false" customHeight="false" hidden="false" ht="13.3" outlineLevel="0" r="2487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collapsed="false" customFormat="false" customHeight="false" hidden="false" ht="13.3" outlineLevel="0" r="2488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collapsed="false" customFormat="false" customHeight="false" hidden="false" ht="13.3" outlineLevel="0" r="2489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collapsed="false" customFormat="false" customHeight="false" hidden="false" ht="13.3" outlineLevel="0" r="2490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collapsed="false" customFormat="false" customHeight="false" hidden="false" ht="13.3" outlineLevel="0" r="2491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collapsed="false" customFormat="false" customHeight="false" hidden="false" ht="13.3" outlineLevel="0" r="2492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collapsed="false" customFormat="false" customHeight="false" hidden="false" ht="13.3" outlineLevel="0" r="2493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collapsed="false" customFormat="false" customHeight="false" hidden="false" ht="13.3" outlineLevel="0" r="2494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collapsed="false" customFormat="false" customHeight="false" hidden="false" ht="13.3" outlineLevel="0" r="2495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collapsed="false" customFormat="false" customHeight="false" hidden="false" ht="13.3" outlineLevel="0" r="2496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collapsed="false" customFormat="false" customHeight="false" hidden="false" ht="13.3" outlineLevel="0" r="2497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collapsed="false" customFormat="false" customHeight="false" hidden="false" ht="13.3" outlineLevel="0" r="2498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collapsed="false" customFormat="false" customHeight="false" hidden="false" ht="13.3" outlineLevel="0" r="2499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collapsed="false" customFormat="false" customHeight="false" hidden="false" ht="13.3" outlineLevel="0" r="2500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collapsed="false" customFormat="false" customHeight="false" hidden="false" ht="13.3" outlineLevel="0" r="2501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collapsed="false" customFormat="false" customHeight="false" hidden="false" ht="13.3" outlineLevel="0" r="2502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collapsed="false" customFormat="false" customHeight="false" hidden="false" ht="13.3" outlineLevel="0" r="2503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collapsed="false" customFormat="false" customHeight="false" hidden="false" ht="13.3" outlineLevel="0" r="2504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collapsed="false" customFormat="false" customHeight="false" hidden="false" ht="13.3" outlineLevel="0" r="2505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collapsed="false" customFormat="false" customHeight="false" hidden="false" ht="13.3" outlineLevel="0" r="2506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collapsed="false" customFormat="false" customHeight="false" hidden="false" ht="13.3" outlineLevel="0" r="2507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collapsed="false" customFormat="false" customHeight="false" hidden="false" ht="13.3" outlineLevel="0" r="2508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collapsed="false" customFormat="false" customHeight="false" hidden="false" ht="13.3" outlineLevel="0" r="2509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collapsed="false" customFormat="false" customHeight="false" hidden="false" ht="13.3" outlineLevel="0" r="2510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collapsed="false" customFormat="false" customHeight="false" hidden="false" ht="13.3" outlineLevel="0" r="2511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collapsed="false" customFormat="false" customHeight="false" hidden="false" ht="13.3" outlineLevel="0" r="2512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collapsed="false" customFormat="false" customHeight="false" hidden="false" ht="13.3" outlineLevel="0" r="2513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collapsed="false" customFormat="false" customHeight="false" hidden="false" ht="13.3" outlineLevel="0" r="2514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collapsed="false" customFormat="false" customHeight="false" hidden="false" ht="13.3" outlineLevel="0" r="2515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collapsed="false" customFormat="false" customHeight="false" hidden="false" ht="13.3" outlineLevel="0" r="2516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collapsed="false" customFormat="false" customHeight="false" hidden="false" ht="13.3" outlineLevel="0" r="2517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collapsed="false" customFormat="false" customHeight="false" hidden="false" ht="13.3" outlineLevel="0" r="2518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collapsed="false" customFormat="false" customHeight="false" hidden="false" ht="13.3" outlineLevel="0" r="2519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collapsed="false" customFormat="false" customHeight="false" hidden="false" ht="13.3" outlineLevel="0" r="2520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collapsed="false" customFormat="false" customHeight="false" hidden="false" ht="13.3" outlineLevel="0" r="2521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collapsed="false" customFormat="false" customHeight="false" hidden="false" ht="13.3" outlineLevel="0" r="2522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collapsed="false" customFormat="false" customHeight="false" hidden="false" ht="13.3" outlineLevel="0" r="2523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collapsed="false" customFormat="false" customHeight="false" hidden="false" ht="13.3" outlineLevel="0" r="2524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collapsed="false" customFormat="false" customHeight="false" hidden="false" ht="13.3" outlineLevel="0" r="2525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collapsed="false" customFormat="false" customHeight="false" hidden="false" ht="13.3" outlineLevel="0" r="2526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collapsed="false" customFormat="false" customHeight="false" hidden="false" ht="13.3" outlineLevel="0" r="2527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collapsed="false" customFormat="false" customHeight="false" hidden="false" ht="13.3" outlineLevel="0" r="2528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collapsed="false" customFormat="false" customHeight="false" hidden="false" ht="13.3" outlineLevel="0" r="2529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collapsed="false" customFormat="false" customHeight="false" hidden="false" ht="13.3" outlineLevel="0" r="2530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collapsed="false" customFormat="false" customHeight="false" hidden="false" ht="13.3" outlineLevel="0" r="2531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collapsed="false" customFormat="false" customHeight="false" hidden="false" ht="13.3" outlineLevel="0" r="2532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collapsed="false" customFormat="false" customHeight="false" hidden="false" ht="13.3" outlineLevel="0" r="2533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collapsed="false" customFormat="false" customHeight="false" hidden="false" ht="13.3" outlineLevel="0" r="2534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collapsed="false" customFormat="false" customHeight="false" hidden="false" ht="13.3" outlineLevel="0" r="2535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collapsed="false" customFormat="false" customHeight="false" hidden="false" ht="13.3" outlineLevel="0" r="2536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collapsed="false" customFormat="false" customHeight="false" hidden="false" ht="13.3" outlineLevel="0" r="2537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collapsed="false" customFormat="false" customHeight="false" hidden="false" ht="13.3" outlineLevel="0" r="2538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collapsed="false" customFormat="false" customHeight="false" hidden="false" ht="13.3" outlineLevel="0" r="2539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collapsed="false" customFormat="false" customHeight="false" hidden="false" ht="13.3" outlineLevel="0" r="2540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collapsed="false" customFormat="false" customHeight="false" hidden="false" ht="13.3" outlineLevel="0" r="2541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collapsed="false" customFormat="false" customHeight="false" hidden="false" ht="13.3" outlineLevel="0" r="2542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collapsed="false" customFormat="false" customHeight="false" hidden="false" ht="13.3" outlineLevel="0" r="2543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collapsed="false" customFormat="false" customHeight="false" hidden="false" ht="13.3" outlineLevel="0" r="2544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collapsed="false" customFormat="false" customHeight="false" hidden="false" ht="13.3" outlineLevel="0" r="2545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collapsed="false" customFormat="false" customHeight="false" hidden="false" ht="13.3" outlineLevel="0" r="2546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collapsed="false" customFormat="false" customHeight="false" hidden="false" ht="13.3" outlineLevel="0" r="2547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collapsed="false" customFormat="false" customHeight="false" hidden="false" ht="13.3" outlineLevel="0" r="2548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collapsed="false" customFormat="false" customHeight="false" hidden="false" ht="13.3" outlineLevel="0" r="2549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collapsed="false" customFormat="false" customHeight="false" hidden="false" ht="13.3" outlineLevel="0" r="2550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collapsed="false" customFormat="false" customHeight="false" hidden="false" ht="13.3" outlineLevel="0" r="2551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collapsed="false" customFormat="false" customHeight="false" hidden="false" ht="13.3" outlineLevel="0" r="2552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collapsed="false" customFormat="false" customHeight="false" hidden="false" ht="13.3" outlineLevel="0" r="2553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collapsed="false" customFormat="false" customHeight="false" hidden="false" ht="13.3" outlineLevel="0" r="2554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collapsed="false" customFormat="false" customHeight="false" hidden="false" ht="13.3" outlineLevel="0" r="2555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collapsed="false" customFormat="false" customHeight="false" hidden="false" ht="13.3" outlineLevel="0" r="2556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collapsed="false" customFormat="false" customHeight="false" hidden="false" ht="13.3" outlineLevel="0" r="2557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collapsed="false" customFormat="false" customHeight="false" hidden="false" ht="13.3" outlineLevel="0" r="2558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collapsed="false" customFormat="false" customHeight="false" hidden="false" ht="13.3" outlineLevel="0" r="2559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collapsed="false" customFormat="false" customHeight="false" hidden="false" ht="13.3" outlineLevel="0" r="2560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collapsed="false" customFormat="false" customHeight="false" hidden="false" ht="13.3" outlineLevel="0" r="2561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collapsed="false" customFormat="false" customHeight="false" hidden="false" ht="13.3" outlineLevel="0" r="2562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collapsed="false" customFormat="false" customHeight="false" hidden="false" ht="13.3" outlineLevel="0" r="2563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collapsed="false" customFormat="false" customHeight="false" hidden="false" ht="13.3" outlineLevel="0" r="2564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collapsed="false" customFormat="false" customHeight="false" hidden="false" ht="13.3" outlineLevel="0" r="2565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collapsed="false" customFormat="false" customHeight="false" hidden="false" ht="13.3" outlineLevel="0" r="2566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collapsed="false" customFormat="false" customHeight="false" hidden="false" ht="13.3" outlineLevel="0" r="2567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collapsed="false" customFormat="false" customHeight="false" hidden="false" ht="13.3" outlineLevel="0" r="2568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collapsed="false" customFormat="false" customHeight="false" hidden="false" ht="13.3" outlineLevel="0" r="2569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collapsed="false" customFormat="false" customHeight="false" hidden="false" ht="13.3" outlineLevel="0" r="2570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collapsed="false" customFormat="false" customHeight="false" hidden="false" ht="13.3" outlineLevel="0" r="2571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collapsed="false" customFormat="false" customHeight="false" hidden="false" ht="13.3" outlineLevel="0" r="2572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collapsed="false" customFormat="false" customHeight="false" hidden="false" ht="13.3" outlineLevel="0" r="2573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collapsed="false" customFormat="false" customHeight="false" hidden="false" ht="13.3" outlineLevel="0" r="2574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collapsed="false" customFormat="false" customHeight="false" hidden="false" ht="13.3" outlineLevel="0" r="2575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collapsed="false" customFormat="false" customHeight="false" hidden="false" ht="13.3" outlineLevel="0" r="2576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collapsed="false" customFormat="false" customHeight="false" hidden="false" ht="13.3" outlineLevel="0" r="2577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collapsed="false" customFormat="false" customHeight="false" hidden="false" ht="13.3" outlineLevel="0" r="2578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collapsed="false" customFormat="false" customHeight="false" hidden="false" ht="13.3" outlineLevel="0" r="2579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collapsed="false" customFormat="false" customHeight="false" hidden="false" ht="13.3" outlineLevel="0" r="2580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collapsed="false" customFormat="false" customHeight="false" hidden="false" ht="13.3" outlineLevel="0" r="2581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collapsed="false" customFormat="false" customHeight="false" hidden="false" ht="13.3" outlineLevel="0" r="2582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collapsed="false" customFormat="false" customHeight="false" hidden="false" ht="13.3" outlineLevel="0" r="2583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collapsed="false" customFormat="false" customHeight="false" hidden="false" ht="13.3" outlineLevel="0" r="2584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collapsed="false" customFormat="false" customHeight="false" hidden="false" ht="13.3" outlineLevel="0" r="2585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collapsed="false" customFormat="false" customHeight="false" hidden="false" ht="13.3" outlineLevel="0" r="2586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collapsed="false" customFormat="false" customHeight="false" hidden="false" ht="13.3" outlineLevel="0" r="2587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collapsed="false" customFormat="false" customHeight="false" hidden="false" ht="13.3" outlineLevel="0" r="2588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collapsed="false" customFormat="false" customHeight="false" hidden="false" ht="13.3" outlineLevel="0" r="2589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collapsed="false" customFormat="false" customHeight="false" hidden="false" ht="13.3" outlineLevel="0" r="2590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collapsed="false" customFormat="false" customHeight="false" hidden="false" ht="13.3" outlineLevel="0" r="2591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collapsed="false" customFormat="false" customHeight="false" hidden="false" ht="13.3" outlineLevel="0" r="2592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collapsed="false" customFormat="false" customHeight="false" hidden="false" ht="13.3" outlineLevel="0" r="2593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collapsed="false" customFormat="false" customHeight="false" hidden="false" ht="13.3" outlineLevel="0" r="2594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collapsed="false" customFormat="false" customHeight="false" hidden="false" ht="13.3" outlineLevel="0" r="2595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collapsed="false" customFormat="false" customHeight="false" hidden="false" ht="13.3" outlineLevel="0" r="2596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collapsed="false" customFormat="false" customHeight="false" hidden="false" ht="13.3" outlineLevel="0" r="2597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collapsed="false" customFormat="false" customHeight="false" hidden="false" ht="13.3" outlineLevel="0" r="2598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collapsed="false" customFormat="false" customHeight="false" hidden="false" ht="13.3" outlineLevel="0" r="2599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collapsed="false" customFormat="false" customHeight="false" hidden="false" ht="13.3" outlineLevel="0" r="2600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collapsed="false" customFormat="false" customHeight="false" hidden="false" ht="13.3" outlineLevel="0" r="2601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collapsed="false" customFormat="false" customHeight="false" hidden="false" ht="13.3" outlineLevel="0" r="2602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collapsed="false" customFormat="false" customHeight="false" hidden="false" ht="13.3" outlineLevel="0" r="2603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collapsed="false" customFormat="false" customHeight="false" hidden="false" ht="13.3" outlineLevel="0" r="2604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collapsed="false" customFormat="false" customHeight="false" hidden="false" ht="13.3" outlineLevel="0" r="2605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collapsed="false" customFormat="false" customHeight="false" hidden="false" ht="13.3" outlineLevel="0" r="2606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collapsed="false" customFormat="false" customHeight="false" hidden="false" ht="13.3" outlineLevel="0" r="2607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collapsed="false" customFormat="false" customHeight="false" hidden="false" ht="13.3" outlineLevel="0" r="2608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collapsed="false" customFormat="false" customHeight="false" hidden="false" ht="13.3" outlineLevel="0" r="2609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collapsed="false" customFormat="false" customHeight="false" hidden="false" ht="13.3" outlineLevel="0" r="2610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collapsed="false" customFormat="false" customHeight="false" hidden="false" ht="13.3" outlineLevel="0" r="2611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collapsed="false" customFormat="false" customHeight="false" hidden="false" ht="13.3" outlineLevel="0" r="2612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collapsed="false" customFormat="false" customHeight="false" hidden="false" ht="13.3" outlineLevel="0" r="2613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collapsed="false" customFormat="false" customHeight="false" hidden="false" ht="13.3" outlineLevel="0" r="2614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collapsed="false" customFormat="false" customHeight="false" hidden="false" ht="13.3" outlineLevel="0" r="2615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collapsed="false" customFormat="false" customHeight="false" hidden="false" ht="13.3" outlineLevel="0" r="2616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collapsed="false" customFormat="false" customHeight="false" hidden="false" ht="13.3" outlineLevel="0" r="2617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collapsed="false" customFormat="false" customHeight="false" hidden="false" ht="13.3" outlineLevel="0" r="2618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collapsed="false" customFormat="false" customHeight="false" hidden="false" ht="13.3" outlineLevel="0" r="2619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collapsed="false" customFormat="false" customHeight="false" hidden="false" ht="13.3" outlineLevel="0" r="2620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collapsed="false" customFormat="false" customHeight="false" hidden="false" ht="13.3" outlineLevel="0" r="2621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collapsed="false" customFormat="false" customHeight="false" hidden="false" ht="13.3" outlineLevel="0" r="2622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collapsed="false" customFormat="false" customHeight="false" hidden="false" ht="13.3" outlineLevel="0" r="2623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collapsed="false" customFormat="false" customHeight="false" hidden="false" ht="13.3" outlineLevel="0" r="2624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collapsed="false" customFormat="false" customHeight="false" hidden="false" ht="13.3" outlineLevel="0" r="2625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collapsed="false" customFormat="false" customHeight="false" hidden="false" ht="13.3" outlineLevel="0" r="2626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collapsed="false" customFormat="false" customHeight="false" hidden="false" ht="13.3" outlineLevel="0" r="2627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collapsed="false" customFormat="false" customHeight="false" hidden="false" ht="13.3" outlineLevel="0" r="2628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collapsed="false" customFormat="false" customHeight="false" hidden="false" ht="13.3" outlineLevel="0" r="2629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collapsed="false" customFormat="false" customHeight="false" hidden="false" ht="13.3" outlineLevel="0" r="2630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collapsed="false" customFormat="false" customHeight="false" hidden="false" ht="13.3" outlineLevel="0" r="2631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collapsed="false" customFormat="false" customHeight="false" hidden="false" ht="13.3" outlineLevel="0" r="2632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collapsed="false" customFormat="false" customHeight="false" hidden="false" ht="13.3" outlineLevel="0" r="2633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collapsed="false" customFormat="false" customHeight="false" hidden="false" ht="13.3" outlineLevel="0" r="2634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collapsed="false" customFormat="false" customHeight="false" hidden="false" ht="13.3" outlineLevel="0" r="2635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collapsed="false" customFormat="false" customHeight="false" hidden="false" ht="13.3" outlineLevel="0" r="2636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collapsed="false" customFormat="false" customHeight="false" hidden="false" ht="13.3" outlineLevel="0" r="2637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collapsed="false" customFormat="false" customHeight="false" hidden="false" ht="13.3" outlineLevel="0" r="2638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collapsed="false" customFormat="false" customHeight="false" hidden="false" ht="13.3" outlineLevel="0" r="2639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collapsed="false" customFormat="false" customHeight="false" hidden="false" ht="13.3" outlineLevel="0" r="2640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collapsed="false" customFormat="false" customHeight="false" hidden="false" ht="13.3" outlineLevel="0" r="2641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collapsed="false" customFormat="false" customHeight="false" hidden="false" ht="13.3" outlineLevel="0" r="2642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collapsed="false" customFormat="false" customHeight="false" hidden="false" ht="13.3" outlineLevel="0" r="2643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collapsed="false" customFormat="false" customHeight="false" hidden="false" ht="13.3" outlineLevel="0" r="2644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collapsed="false" customFormat="false" customHeight="false" hidden="false" ht="13.3" outlineLevel="0" r="2645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collapsed="false" customFormat="false" customHeight="false" hidden="false" ht="13.3" outlineLevel="0" r="2646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collapsed="false" customFormat="false" customHeight="false" hidden="false" ht="13.3" outlineLevel="0" r="2647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collapsed="false" customFormat="false" customHeight="false" hidden="false" ht="13.3" outlineLevel="0" r="2648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collapsed="false" customFormat="false" customHeight="false" hidden="false" ht="13.3" outlineLevel="0" r="2649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collapsed="false" customFormat="false" customHeight="false" hidden="false" ht="13.3" outlineLevel="0" r="2650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collapsed="false" customFormat="false" customHeight="false" hidden="false" ht="13.3" outlineLevel="0" r="2651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collapsed="false" customFormat="false" customHeight="false" hidden="false" ht="13.3" outlineLevel="0" r="2652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collapsed="false" customFormat="false" customHeight="false" hidden="false" ht="13.3" outlineLevel="0" r="2653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collapsed="false" customFormat="false" customHeight="false" hidden="false" ht="13.3" outlineLevel="0" r="2654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collapsed="false" customFormat="false" customHeight="false" hidden="false" ht="13.3" outlineLevel="0" r="2655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collapsed="false" customFormat="false" customHeight="false" hidden="false" ht="13.3" outlineLevel="0" r="2656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collapsed="false" customFormat="false" customHeight="false" hidden="false" ht="13.3" outlineLevel="0" r="2657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collapsed="false" customFormat="false" customHeight="false" hidden="false" ht="13.3" outlineLevel="0" r="2658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collapsed="false" customFormat="false" customHeight="false" hidden="false" ht="13.3" outlineLevel="0" r="2659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collapsed="false" customFormat="false" customHeight="false" hidden="false" ht="13.3" outlineLevel="0" r="2660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collapsed="false" customFormat="false" customHeight="false" hidden="false" ht="13.3" outlineLevel="0" r="2661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collapsed="false" customFormat="false" customHeight="false" hidden="false" ht="13.3" outlineLevel="0" r="2662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collapsed="false" customFormat="false" customHeight="false" hidden="false" ht="13.3" outlineLevel="0" r="2663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collapsed="false" customFormat="false" customHeight="false" hidden="false" ht="13.3" outlineLevel="0" r="2664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collapsed="false" customFormat="false" customHeight="false" hidden="false" ht="13.3" outlineLevel="0" r="2665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collapsed="false" customFormat="false" customHeight="false" hidden="false" ht="13.3" outlineLevel="0" r="2666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collapsed="false" customFormat="false" customHeight="false" hidden="false" ht="13.3" outlineLevel="0" r="2667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collapsed="false" customFormat="false" customHeight="false" hidden="false" ht="13.3" outlineLevel="0" r="2668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collapsed="false" customFormat="false" customHeight="false" hidden="false" ht="13.3" outlineLevel="0" r="2669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collapsed="false" customFormat="false" customHeight="false" hidden="false" ht="13.3" outlineLevel="0" r="2670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collapsed="false" customFormat="false" customHeight="false" hidden="false" ht="13.3" outlineLevel="0" r="2671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collapsed="false" customFormat="false" customHeight="false" hidden="false" ht="13.3" outlineLevel="0" r="2672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collapsed="false" customFormat="false" customHeight="false" hidden="false" ht="13.3" outlineLevel="0" r="2673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collapsed="false" customFormat="false" customHeight="false" hidden="false" ht="13.3" outlineLevel="0" r="2674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collapsed="false" customFormat="false" customHeight="false" hidden="false" ht="13.3" outlineLevel="0" r="2675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collapsed="false" customFormat="false" customHeight="false" hidden="false" ht="13.3" outlineLevel="0" r="2676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collapsed="false" customFormat="false" customHeight="false" hidden="false" ht="13.3" outlineLevel="0" r="2677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collapsed="false" customFormat="false" customHeight="false" hidden="false" ht="13.3" outlineLevel="0" r="2678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collapsed="false" customFormat="false" customHeight="false" hidden="false" ht="13.3" outlineLevel="0" r="2679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collapsed="false" customFormat="false" customHeight="false" hidden="false" ht="13.3" outlineLevel="0" r="2680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collapsed="false" customFormat="false" customHeight="false" hidden="false" ht="13.3" outlineLevel="0" r="2681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collapsed="false" customFormat="false" customHeight="false" hidden="false" ht="13.3" outlineLevel="0" r="2682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collapsed="false" customFormat="false" customHeight="false" hidden="false" ht="13.3" outlineLevel="0" r="2683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collapsed="false" customFormat="false" customHeight="false" hidden="false" ht="13.3" outlineLevel="0" r="2684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collapsed="false" customFormat="false" customHeight="false" hidden="false" ht="13.3" outlineLevel="0" r="2685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collapsed="false" customFormat="false" customHeight="false" hidden="false" ht="13.3" outlineLevel="0" r="2686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collapsed="false" customFormat="false" customHeight="false" hidden="false" ht="13.3" outlineLevel="0" r="2687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collapsed="false" customFormat="false" customHeight="false" hidden="false" ht="13.3" outlineLevel="0" r="2688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collapsed="false" customFormat="false" customHeight="false" hidden="false" ht="13.3" outlineLevel="0" r="2689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collapsed="false" customFormat="false" customHeight="false" hidden="false" ht="13.3" outlineLevel="0" r="2690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collapsed="false" customFormat="false" customHeight="false" hidden="false" ht="13.3" outlineLevel="0" r="2691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collapsed="false" customFormat="false" customHeight="false" hidden="false" ht="13.3" outlineLevel="0" r="2692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collapsed="false" customFormat="false" customHeight="false" hidden="false" ht="13.3" outlineLevel="0" r="2693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collapsed="false" customFormat="false" customHeight="false" hidden="false" ht="13.3" outlineLevel="0" r="2694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collapsed="false" customFormat="false" customHeight="false" hidden="false" ht="13.3" outlineLevel="0" r="2695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collapsed="false" customFormat="false" customHeight="false" hidden="false" ht="13.3" outlineLevel="0" r="2696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collapsed="false" customFormat="false" customHeight="false" hidden="false" ht="13.3" outlineLevel="0" r="2697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collapsed="false" customFormat="false" customHeight="false" hidden="false" ht="13.3" outlineLevel="0" r="2698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collapsed="false" customFormat="false" customHeight="false" hidden="false" ht="13.3" outlineLevel="0" r="2699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collapsed="false" customFormat="false" customHeight="false" hidden="false" ht="13.3" outlineLevel="0" r="2700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collapsed="false" customFormat="false" customHeight="false" hidden="false" ht="13.3" outlineLevel="0" r="2701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collapsed="false" customFormat="false" customHeight="false" hidden="false" ht="13.3" outlineLevel="0" r="2702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collapsed="false" customFormat="false" customHeight="false" hidden="false" ht="13.3" outlineLevel="0" r="2703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collapsed="false" customFormat="false" customHeight="false" hidden="false" ht="13.3" outlineLevel="0" r="2704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collapsed="false" customFormat="false" customHeight="false" hidden="false" ht="13.3" outlineLevel="0" r="2705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collapsed="false" customFormat="false" customHeight="false" hidden="false" ht="13.3" outlineLevel="0" r="2706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collapsed="false" customFormat="false" customHeight="false" hidden="false" ht="13.3" outlineLevel="0" r="2707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collapsed="false" customFormat="false" customHeight="false" hidden="false" ht="13.3" outlineLevel="0" r="2708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collapsed="false" customFormat="false" customHeight="false" hidden="false" ht="13.3" outlineLevel="0" r="2709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collapsed="false" customFormat="false" customHeight="false" hidden="false" ht="13.3" outlineLevel="0" r="2710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collapsed="false" customFormat="false" customHeight="false" hidden="false" ht="13.3" outlineLevel="0" r="2711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collapsed="false" customFormat="false" customHeight="false" hidden="false" ht="13.3" outlineLevel="0" r="2712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collapsed="false" customFormat="false" customHeight="false" hidden="false" ht="13.3" outlineLevel="0" r="2713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collapsed="false" customFormat="false" customHeight="false" hidden="false" ht="13.3" outlineLevel="0" r="2714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collapsed="false" customFormat="false" customHeight="false" hidden="false" ht="13.3" outlineLevel="0" r="2715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collapsed="false" customFormat="false" customHeight="false" hidden="false" ht="13.3" outlineLevel="0" r="2716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collapsed="false" customFormat="false" customHeight="false" hidden="false" ht="13.3" outlineLevel="0" r="2717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collapsed="false" customFormat="false" customHeight="false" hidden="false" ht="13.3" outlineLevel="0" r="2718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collapsed="false" customFormat="false" customHeight="false" hidden="false" ht="13.3" outlineLevel="0" r="2719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collapsed="false" customFormat="false" customHeight="false" hidden="false" ht="13.3" outlineLevel="0" r="2720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collapsed="false" customFormat="false" customHeight="false" hidden="false" ht="13.3" outlineLevel="0" r="2721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collapsed="false" customFormat="false" customHeight="false" hidden="false" ht="13.3" outlineLevel="0" r="2722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collapsed="false" customFormat="false" customHeight="false" hidden="false" ht="13.3" outlineLevel="0" r="2723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collapsed="false" customFormat="false" customHeight="false" hidden="false" ht="13.3" outlineLevel="0" r="2724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collapsed="false" customFormat="false" customHeight="false" hidden="false" ht="13.3" outlineLevel="0" r="2725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collapsed="false" customFormat="false" customHeight="false" hidden="false" ht="13.3" outlineLevel="0" r="2726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collapsed="false" customFormat="false" customHeight="false" hidden="false" ht="13.3" outlineLevel="0" r="2727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collapsed="false" customFormat="false" customHeight="false" hidden="false" ht="13.3" outlineLevel="0" r="2728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collapsed="false" customFormat="false" customHeight="false" hidden="false" ht="13.3" outlineLevel="0" r="2729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collapsed="false" customFormat="false" customHeight="false" hidden="false" ht="13.3" outlineLevel="0" r="2730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collapsed="false" customFormat="false" customHeight="false" hidden="false" ht="13.3" outlineLevel="0" r="2731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collapsed="false" customFormat="false" customHeight="false" hidden="false" ht="13.3" outlineLevel="0" r="2732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collapsed="false" customFormat="false" customHeight="false" hidden="false" ht="13.3" outlineLevel="0" r="2733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collapsed="false" customFormat="false" customHeight="false" hidden="false" ht="13.3" outlineLevel="0" r="2734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collapsed="false" customFormat="false" customHeight="false" hidden="false" ht="13.3" outlineLevel="0" r="2735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collapsed="false" customFormat="false" customHeight="false" hidden="false" ht="13.3" outlineLevel="0" r="2736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collapsed="false" customFormat="false" customHeight="false" hidden="false" ht="13.3" outlineLevel="0" r="2737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collapsed="false" customFormat="false" customHeight="false" hidden="false" ht="13.3" outlineLevel="0" r="2738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collapsed="false" customFormat="false" customHeight="false" hidden="false" ht="13.3" outlineLevel="0" r="2739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collapsed="false" customFormat="false" customHeight="false" hidden="false" ht="13.3" outlineLevel="0" r="2740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collapsed="false" customFormat="false" customHeight="false" hidden="false" ht="13.3" outlineLevel="0" r="2741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collapsed="false" customFormat="false" customHeight="false" hidden="false" ht="13.3" outlineLevel="0" r="2742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collapsed="false" customFormat="false" customHeight="false" hidden="false" ht="13.3" outlineLevel="0" r="2743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collapsed="false" customFormat="false" customHeight="false" hidden="false" ht="13.3" outlineLevel="0" r="2744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collapsed="false" customFormat="false" customHeight="false" hidden="false" ht="13.3" outlineLevel="0" r="2745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collapsed="false" customFormat="false" customHeight="false" hidden="false" ht="13.3" outlineLevel="0" r="2746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collapsed="false" customFormat="false" customHeight="false" hidden="false" ht="13.3" outlineLevel="0" r="2747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collapsed="false" customFormat="false" customHeight="false" hidden="false" ht="13.3" outlineLevel="0" r="2748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collapsed="false" customFormat="false" customHeight="false" hidden="false" ht="13.3" outlineLevel="0" r="2749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collapsed="false" customFormat="false" customHeight="false" hidden="false" ht="13.3" outlineLevel="0" r="2750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collapsed="false" customFormat="false" customHeight="false" hidden="false" ht="13.3" outlineLevel="0" r="2751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collapsed="false" customFormat="false" customHeight="false" hidden="false" ht="13.3" outlineLevel="0" r="2752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collapsed="false" customFormat="false" customHeight="false" hidden="false" ht="13.3" outlineLevel="0" r="2753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collapsed="false" customFormat="false" customHeight="false" hidden="false" ht="13.3" outlineLevel="0" r="2754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collapsed="false" customFormat="false" customHeight="false" hidden="false" ht="13.3" outlineLevel="0" r="2755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collapsed="false" customFormat="false" customHeight="false" hidden="false" ht="13.3" outlineLevel="0" r="2756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collapsed="false" customFormat="false" customHeight="false" hidden="false" ht="13.3" outlineLevel="0" r="2757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collapsed="false" customFormat="false" customHeight="false" hidden="false" ht="13.3" outlineLevel="0" r="2758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collapsed="false" customFormat="false" customHeight="false" hidden="false" ht="13.3" outlineLevel="0" r="2759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collapsed="false" customFormat="false" customHeight="false" hidden="false" ht="13.3" outlineLevel="0" r="2760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collapsed="false" customFormat="false" customHeight="false" hidden="false" ht="13.3" outlineLevel="0" r="2761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collapsed="false" customFormat="false" customHeight="false" hidden="false" ht="13.3" outlineLevel="0" r="2762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collapsed="false" customFormat="false" customHeight="false" hidden="false" ht="13.3" outlineLevel="0" r="2763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collapsed="false" customFormat="false" customHeight="false" hidden="false" ht="13.3" outlineLevel="0" r="2764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collapsed="false" customFormat="false" customHeight="false" hidden="false" ht="13.3" outlineLevel="0" r="2765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collapsed="false" customFormat="false" customHeight="false" hidden="false" ht="13.3" outlineLevel="0" r="2766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collapsed="false" customFormat="false" customHeight="false" hidden="false" ht="13.3" outlineLevel="0" r="2767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collapsed="false" customFormat="false" customHeight="false" hidden="false" ht="13.3" outlineLevel="0" r="2768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collapsed="false" customFormat="false" customHeight="false" hidden="false" ht="13.3" outlineLevel="0" r="2769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collapsed="false" customFormat="false" customHeight="false" hidden="false" ht="13.3" outlineLevel="0" r="2770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collapsed="false" customFormat="false" customHeight="false" hidden="false" ht="13.3" outlineLevel="0" r="2771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collapsed="false" customFormat="false" customHeight="false" hidden="false" ht="13.3" outlineLevel="0" r="2772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collapsed="false" customFormat="false" customHeight="false" hidden="false" ht="13.3" outlineLevel="0" r="2773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collapsed="false" customFormat="false" customHeight="false" hidden="false" ht="13.3" outlineLevel="0" r="2774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collapsed="false" customFormat="false" customHeight="false" hidden="false" ht="13.3" outlineLevel="0" r="2775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collapsed="false" customFormat="false" customHeight="false" hidden="false" ht="13.3" outlineLevel="0" r="2776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collapsed="false" customFormat="false" customHeight="false" hidden="false" ht="13.3" outlineLevel="0" r="2777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collapsed="false" customFormat="false" customHeight="false" hidden="false" ht="13.3" outlineLevel="0" r="2778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collapsed="false" customFormat="false" customHeight="false" hidden="false" ht="13.3" outlineLevel="0" r="2779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collapsed="false" customFormat="false" customHeight="false" hidden="false" ht="13.3" outlineLevel="0" r="2780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collapsed="false" customFormat="false" customHeight="false" hidden="false" ht="13.3" outlineLevel="0" r="2781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collapsed="false" customFormat="false" customHeight="false" hidden="false" ht="13.3" outlineLevel="0" r="2782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collapsed="false" customFormat="false" customHeight="false" hidden="false" ht="13.3" outlineLevel="0" r="2783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collapsed="false" customFormat="false" customHeight="false" hidden="false" ht="13.3" outlineLevel="0" r="2784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collapsed="false" customFormat="false" customHeight="false" hidden="false" ht="13.3" outlineLevel="0" r="2785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collapsed="false" customFormat="false" customHeight="false" hidden="false" ht="13.3" outlineLevel="0" r="2786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collapsed="false" customFormat="false" customHeight="false" hidden="false" ht="13.3" outlineLevel="0" r="2787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collapsed="false" customFormat="false" customHeight="false" hidden="false" ht="13.3" outlineLevel="0" r="2788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collapsed="false" customFormat="false" customHeight="false" hidden="false" ht="13.3" outlineLevel="0" r="2789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collapsed="false" customFormat="false" customHeight="false" hidden="false" ht="13.3" outlineLevel="0" r="2790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collapsed="false" customFormat="false" customHeight="false" hidden="false" ht="13.3" outlineLevel="0" r="2791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collapsed="false" customFormat="false" customHeight="false" hidden="false" ht="13.3" outlineLevel="0" r="2792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collapsed="false" customFormat="false" customHeight="false" hidden="false" ht="13.3" outlineLevel="0" r="2793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collapsed="false" customFormat="false" customHeight="false" hidden="false" ht="13.3" outlineLevel="0" r="2794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collapsed="false" customFormat="false" customHeight="false" hidden="false" ht="13.3" outlineLevel="0" r="2795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collapsed="false" customFormat="false" customHeight="false" hidden="false" ht="13.3" outlineLevel="0" r="2796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collapsed="false" customFormat="false" customHeight="false" hidden="false" ht="13.3" outlineLevel="0" r="2797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collapsed="false" customFormat="false" customHeight="false" hidden="false" ht="13.3" outlineLevel="0" r="2798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collapsed="false" customFormat="false" customHeight="false" hidden="false" ht="13.3" outlineLevel="0" r="2799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collapsed="false" customFormat="false" customHeight="false" hidden="false" ht="13.3" outlineLevel="0" r="2800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collapsed="false" customFormat="false" customHeight="false" hidden="false" ht="13.3" outlineLevel="0" r="2801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collapsed="false" customFormat="false" customHeight="false" hidden="false" ht="13.3" outlineLevel="0" r="2802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collapsed="false" customFormat="false" customHeight="false" hidden="false" ht="13.3" outlineLevel="0" r="2803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collapsed="false" customFormat="false" customHeight="false" hidden="false" ht="13.3" outlineLevel="0" r="2804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collapsed="false" customFormat="false" customHeight="false" hidden="false" ht="13.3" outlineLevel="0" r="2805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collapsed="false" customFormat="false" customHeight="false" hidden="false" ht="13.3" outlineLevel="0" r="2806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collapsed="false" customFormat="false" customHeight="false" hidden="false" ht="13.3" outlineLevel="0" r="2807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collapsed="false" customFormat="false" customHeight="false" hidden="false" ht="13.3" outlineLevel="0" r="2808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collapsed="false" customFormat="false" customHeight="false" hidden="false" ht="13.3" outlineLevel="0" r="2809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collapsed="false" customFormat="false" customHeight="false" hidden="false" ht="13.3" outlineLevel="0" r="2810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collapsed="false" customFormat="false" customHeight="false" hidden="false" ht="13.3" outlineLevel="0" r="2811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collapsed="false" customFormat="false" customHeight="false" hidden="false" ht="13.3" outlineLevel="0" r="2812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collapsed="false" customFormat="false" customHeight="false" hidden="false" ht="13.3" outlineLevel="0" r="2813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collapsed="false" customFormat="false" customHeight="false" hidden="false" ht="13.3" outlineLevel="0" r="2814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collapsed="false" customFormat="false" customHeight="false" hidden="false" ht="13.3" outlineLevel="0" r="2815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collapsed="false" customFormat="false" customHeight="false" hidden="false" ht="13.3" outlineLevel="0" r="2816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collapsed="false" customFormat="false" customHeight="false" hidden="false" ht="13.3" outlineLevel="0" r="2817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collapsed="false" customFormat="false" customHeight="false" hidden="false" ht="13.3" outlineLevel="0" r="2818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collapsed="false" customFormat="false" customHeight="false" hidden="false" ht="13.3" outlineLevel="0" r="2819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collapsed="false" customFormat="false" customHeight="false" hidden="false" ht="13.3" outlineLevel="0" r="2820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collapsed="false" customFormat="false" customHeight="false" hidden="false" ht="13.3" outlineLevel="0" r="2821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collapsed="false" customFormat="false" customHeight="false" hidden="false" ht="13.3" outlineLevel="0" r="2822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collapsed="false" customFormat="false" customHeight="false" hidden="false" ht="13.3" outlineLevel="0" r="2823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collapsed="false" customFormat="false" customHeight="false" hidden="false" ht="13.3" outlineLevel="0" r="2824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collapsed="false" customFormat="false" customHeight="false" hidden="false" ht="13.3" outlineLevel="0" r="2825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collapsed="false" customFormat="false" customHeight="false" hidden="false" ht="13.3" outlineLevel="0" r="2826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collapsed="false" customFormat="false" customHeight="false" hidden="false" ht="13.3" outlineLevel="0" r="2827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collapsed="false" customFormat="false" customHeight="false" hidden="false" ht="13.3" outlineLevel="0" r="2828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collapsed="false" customFormat="false" customHeight="false" hidden="false" ht="13.3" outlineLevel="0" r="2829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collapsed="false" customFormat="false" customHeight="false" hidden="false" ht="13.3" outlineLevel="0" r="2830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collapsed="false" customFormat="false" customHeight="false" hidden="false" ht="13.3" outlineLevel="0" r="2831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collapsed="false" customFormat="false" customHeight="false" hidden="false" ht="13.3" outlineLevel="0" r="2832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collapsed="false" customFormat="false" customHeight="false" hidden="false" ht="13.3" outlineLevel="0" r="2833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collapsed="false" customFormat="false" customHeight="false" hidden="false" ht="13.3" outlineLevel="0" r="2834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collapsed="false" customFormat="false" customHeight="false" hidden="false" ht="13.3" outlineLevel="0" r="2835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collapsed="false" customFormat="false" customHeight="false" hidden="false" ht="13.3" outlineLevel="0" r="2836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collapsed="false" customFormat="false" customHeight="false" hidden="false" ht="13.3" outlineLevel="0" r="2837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collapsed="false" customFormat="false" customHeight="false" hidden="false" ht="13.3" outlineLevel="0" r="2838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collapsed="false" customFormat="false" customHeight="false" hidden="false" ht="13.3" outlineLevel="0" r="2839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collapsed="false" customFormat="false" customHeight="false" hidden="false" ht="13.3" outlineLevel="0" r="2840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collapsed="false" customFormat="false" customHeight="false" hidden="false" ht="13.3" outlineLevel="0" r="2841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collapsed="false" customFormat="false" customHeight="false" hidden="false" ht="13.3" outlineLevel="0" r="2842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collapsed="false" customFormat="false" customHeight="false" hidden="false" ht="13.3" outlineLevel="0" r="2843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collapsed="false" customFormat="false" customHeight="false" hidden="false" ht="13.3" outlineLevel="0" r="2844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collapsed="false" customFormat="false" customHeight="false" hidden="false" ht="13.3" outlineLevel="0" r="2845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collapsed="false" customFormat="false" customHeight="false" hidden="false" ht="13.3" outlineLevel="0" r="2846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collapsed="false" customFormat="false" customHeight="false" hidden="false" ht="13.3" outlineLevel="0" r="2847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collapsed="false" customFormat="false" customHeight="false" hidden="false" ht="13.3" outlineLevel="0" r="2848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collapsed="false" customFormat="false" customHeight="false" hidden="false" ht="13.3" outlineLevel="0" r="2849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collapsed="false" customFormat="false" customHeight="false" hidden="false" ht="13.3" outlineLevel="0" r="2850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collapsed="false" customFormat="false" customHeight="false" hidden="false" ht="13.3" outlineLevel="0" r="2851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collapsed="false" customFormat="false" customHeight="false" hidden="false" ht="13.3" outlineLevel="0" r="2852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collapsed="false" customFormat="false" customHeight="false" hidden="false" ht="13.3" outlineLevel="0" r="2853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collapsed="false" customFormat="false" customHeight="false" hidden="false" ht="13.3" outlineLevel="0" r="2854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collapsed="false" customFormat="false" customHeight="false" hidden="false" ht="13.3" outlineLevel="0" r="2855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collapsed="false" customFormat="false" customHeight="false" hidden="false" ht="13.3" outlineLevel="0" r="2856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collapsed="false" customFormat="false" customHeight="false" hidden="false" ht="13.3" outlineLevel="0" r="2857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collapsed="false" customFormat="false" customHeight="false" hidden="false" ht="13.3" outlineLevel="0" r="2858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collapsed="false" customFormat="false" customHeight="false" hidden="false" ht="13.3" outlineLevel="0" r="2859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collapsed="false" customFormat="false" customHeight="false" hidden="false" ht="13.3" outlineLevel="0" r="2860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collapsed="false" customFormat="false" customHeight="false" hidden="false" ht="13.3" outlineLevel="0" r="2861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collapsed="false" customFormat="false" customHeight="false" hidden="false" ht="13.3" outlineLevel="0" r="2862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collapsed="false" customFormat="false" customHeight="false" hidden="false" ht="13.3" outlineLevel="0" r="2863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collapsed="false" customFormat="false" customHeight="false" hidden="false" ht="13.3" outlineLevel="0" r="2864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collapsed="false" customFormat="false" customHeight="false" hidden="false" ht="13.3" outlineLevel="0" r="2865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collapsed="false" customFormat="false" customHeight="false" hidden="false" ht="13.3" outlineLevel="0" r="2866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collapsed="false" customFormat="false" customHeight="false" hidden="false" ht="13.3" outlineLevel="0" r="2867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collapsed="false" customFormat="false" customHeight="false" hidden="false" ht="13.3" outlineLevel="0" r="2868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collapsed="false" customFormat="false" customHeight="false" hidden="false" ht="13.3" outlineLevel="0" r="2869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collapsed="false" customFormat="false" customHeight="false" hidden="false" ht="13.3" outlineLevel="0" r="2870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collapsed="false" customFormat="false" customHeight="false" hidden="false" ht="13.3" outlineLevel="0" r="2871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collapsed="false" customFormat="false" customHeight="false" hidden="false" ht="13.3" outlineLevel="0" r="2872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collapsed="false" customFormat="false" customHeight="false" hidden="false" ht="13.3" outlineLevel="0" r="2873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collapsed="false" customFormat="false" customHeight="false" hidden="false" ht="13.3" outlineLevel="0" r="2874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collapsed="false" customFormat="false" customHeight="false" hidden="false" ht="13.3" outlineLevel="0" r="2875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collapsed="false" customFormat="false" customHeight="false" hidden="false" ht="13.3" outlineLevel="0" r="2876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collapsed="false" customFormat="false" customHeight="false" hidden="false" ht="13.3" outlineLevel="0" r="2877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collapsed="false" customFormat="false" customHeight="false" hidden="false" ht="13.3" outlineLevel="0" r="2878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collapsed="false" customFormat="false" customHeight="false" hidden="false" ht="13.3" outlineLevel="0" r="2879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collapsed="false" customFormat="false" customHeight="false" hidden="false" ht="13.3" outlineLevel="0" r="2880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collapsed="false" customFormat="false" customHeight="false" hidden="false" ht="13.3" outlineLevel="0" r="2881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collapsed="false" customFormat="false" customHeight="false" hidden="false" ht="13.3" outlineLevel="0" r="2882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collapsed="false" customFormat="false" customHeight="false" hidden="false" ht="13.3" outlineLevel="0" r="2883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collapsed="false" customFormat="false" customHeight="false" hidden="false" ht="13.3" outlineLevel="0" r="2884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collapsed="false" customFormat="false" customHeight="false" hidden="false" ht="13.3" outlineLevel="0" r="2885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collapsed="false" customFormat="false" customHeight="false" hidden="false" ht="13.3" outlineLevel="0" r="2886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collapsed="false" customFormat="false" customHeight="false" hidden="false" ht="13.3" outlineLevel="0" r="2887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collapsed="false" customFormat="false" customHeight="false" hidden="false" ht="13.3" outlineLevel="0" r="2888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collapsed="false" customFormat="false" customHeight="false" hidden="false" ht="13.3" outlineLevel="0" r="2889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collapsed="false" customFormat="false" customHeight="false" hidden="false" ht="13.3" outlineLevel="0" r="2890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collapsed="false" customFormat="false" customHeight="false" hidden="false" ht="13.3" outlineLevel="0" r="2891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collapsed="false" customFormat="false" customHeight="false" hidden="false" ht="13.3" outlineLevel="0" r="2892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collapsed="false" customFormat="false" customHeight="false" hidden="false" ht="13.3" outlineLevel="0" r="2893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collapsed="false" customFormat="false" customHeight="false" hidden="false" ht="13.3" outlineLevel="0" r="2894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collapsed="false" customFormat="false" customHeight="false" hidden="false" ht="13.3" outlineLevel="0" r="2895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collapsed="false" customFormat="false" customHeight="false" hidden="false" ht="13.3" outlineLevel="0" r="2896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collapsed="false" customFormat="false" customHeight="false" hidden="false" ht="13.3" outlineLevel="0" r="2897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collapsed="false" customFormat="false" customHeight="false" hidden="false" ht="13.3" outlineLevel="0" r="2898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collapsed="false" customFormat="false" customHeight="false" hidden="false" ht="13.3" outlineLevel="0" r="2899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collapsed="false" customFormat="false" customHeight="false" hidden="false" ht="13.3" outlineLevel="0" r="2900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collapsed="false" customFormat="false" customHeight="false" hidden="false" ht="13.3" outlineLevel="0" r="2901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collapsed="false" customFormat="false" customHeight="false" hidden="false" ht="13.3" outlineLevel="0" r="2902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collapsed="false" customFormat="false" customHeight="false" hidden="false" ht="13.3" outlineLevel="0" r="2903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collapsed="false" customFormat="false" customHeight="false" hidden="false" ht="13.3" outlineLevel="0" r="2904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collapsed="false" customFormat="false" customHeight="false" hidden="false" ht="13.3" outlineLevel="0" r="2905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collapsed="false" customFormat="false" customHeight="false" hidden="false" ht="13.3" outlineLevel="0" r="2906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collapsed="false" customFormat="false" customHeight="false" hidden="false" ht="13.3" outlineLevel="0" r="2907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collapsed="false" customFormat="false" customHeight="false" hidden="false" ht="13.3" outlineLevel="0" r="2908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collapsed="false" customFormat="false" customHeight="false" hidden="false" ht="13.3" outlineLevel="0" r="2909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collapsed="false" customFormat="false" customHeight="false" hidden="false" ht="13.3" outlineLevel="0" r="2910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collapsed="false" customFormat="false" customHeight="false" hidden="false" ht="13.3" outlineLevel="0" r="2911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collapsed="false" customFormat="false" customHeight="false" hidden="false" ht="13.3" outlineLevel="0" r="2912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collapsed="false" customFormat="false" customHeight="false" hidden="false" ht="13.3" outlineLevel="0" r="2913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collapsed="false" customFormat="false" customHeight="false" hidden="false" ht="13.3" outlineLevel="0" r="2914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collapsed="false" customFormat="false" customHeight="false" hidden="false" ht="13.3" outlineLevel="0" r="2915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collapsed="false" customFormat="false" customHeight="false" hidden="false" ht="13.3" outlineLevel="0" r="2916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collapsed="false" customFormat="false" customHeight="false" hidden="false" ht="13.3" outlineLevel="0" r="2917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collapsed="false" customFormat="false" customHeight="false" hidden="false" ht="13.3" outlineLevel="0" r="2918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collapsed="false" customFormat="false" customHeight="false" hidden="false" ht="13.3" outlineLevel="0" r="2919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collapsed="false" customFormat="false" customHeight="false" hidden="false" ht="13.3" outlineLevel="0" r="2920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collapsed="false" customFormat="false" customHeight="false" hidden="false" ht="13.3" outlineLevel="0" r="2921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collapsed="false" customFormat="false" customHeight="false" hidden="false" ht="13.3" outlineLevel="0" r="2922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collapsed="false" customFormat="false" customHeight="false" hidden="false" ht="13.3" outlineLevel="0" r="2923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collapsed="false" customFormat="false" customHeight="false" hidden="false" ht="13.3" outlineLevel="0" r="2924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collapsed="false" customFormat="false" customHeight="false" hidden="false" ht="13.3" outlineLevel="0" r="2925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collapsed="false" customFormat="false" customHeight="false" hidden="false" ht="13.3" outlineLevel="0" r="2926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collapsed="false" customFormat="false" customHeight="false" hidden="false" ht="13.3" outlineLevel="0" r="2927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collapsed="false" customFormat="false" customHeight="false" hidden="false" ht="13.3" outlineLevel="0" r="2928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collapsed="false" customFormat="false" customHeight="false" hidden="false" ht="13.3" outlineLevel="0" r="2929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collapsed="false" customFormat="false" customHeight="false" hidden="false" ht="13.3" outlineLevel="0" r="2930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collapsed="false" customFormat="false" customHeight="false" hidden="false" ht="13.3" outlineLevel="0" r="2931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collapsed="false" customFormat="false" customHeight="false" hidden="false" ht="13.3" outlineLevel="0" r="2932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collapsed="false" customFormat="false" customHeight="false" hidden="false" ht="13.3" outlineLevel="0" r="2933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collapsed="false" customFormat="false" customHeight="false" hidden="false" ht="13.3" outlineLevel="0" r="2934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collapsed="false" customFormat="false" customHeight="false" hidden="false" ht="13.3" outlineLevel="0" r="2935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collapsed="false" customFormat="false" customHeight="false" hidden="false" ht="13.3" outlineLevel="0" r="2936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collapsed="false" customFormat="false" customHeight="false" hidden="false" ht="13.3" outlineLevel="0" r="2937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collapsed="false" customFormat="false" customHeight="false" hidden="false" ht="13.3" outlineLevel="0" r="2938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collapsed="false" customFormat="false" customHeight="false" hidden="false" ht="13.3" outlineLevel="0" r="2939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collapsed="false" customFormat="false" customHeight="false" hidden="false" ht="13.3" outlineLevel="0" r="2940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collapsed="false" customFormat="false" customHeight="false" hidden="false" ht="13.3" outlineLevel="0" r="2941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collapsed="false" customFormat="false" customHeight="false" hidden="false" ht="13.3" outlineLevel="0" r="2942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collapsed="false" customFormat="false" customHeight="false" hidden="false" ht="13.3" outlineLevel="0" r="2943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collapsed="false" customFormat="false" customHeight="false" hidden="false" ht="13.3" outlineLevel="0" r="2944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collapsed="false" customFormat="false" customHeight="false" hidden="false" ht="13.3" outlineLevel="0" r="2945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collapsed="false" customFormat="false" customHeight="false" hidden="false" ht="13.3" outlineLevel="0" r="2946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collapsed="false" customFormat="false" customHeight="false" hidden="false" ht="13.3" outlineLevel="0" r="2947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collapsed="false" customFormat="false" customHeight="false" hidden="false" ht="13.3" outlineLevel="0" r="2948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collapsed="false" customFormat="false" customHeight="false" hidden="false" ht="13.3" outlineLevel="0" r="2949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collapsed="false" customFormat="false" customHeight="false" hidden="false" ht="13.3" outlineLevel="0" r="2950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collapsed="false" customFormat="false" customHeight="false" hidden="false" ht="13.3" outlineLevel="0" r="2951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collapsed="false" customFormat="false" customHeight="false" hidden="false" ht="13.3" outlineLevel="0" r="2952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collapsed="false" customFormat="false" customHeight="false" hidden="false" ht="13.3" outlineLevel="0" r="2953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collapsed="false" customFormat="false" customHeight="false" hidden="false" ht="13.3" outlineLevel="0" r="2954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collapsed="false" customFormat="false" customHeight="false" hidden="false" ht="13.3" outlineLevel="0" r="2955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collapsed="false" customFormat="false" customHeight="false" hidden="false" ht="13.3" outlineLevel="0" r="2956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collapsed="false" customFormat="false" customHeight="false" hidden="false" ht="13.3" outlineLevel="0" r="2957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collapsed="false" customFormat="false" customHeight="false" hidden="false" ht="13.3" outlineLevel="0" r="2958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collapsed="false" customFormat="false" customHeight="false" hidden="false" ht="13.3" outlineLevel="0" r="2959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collapsed="false" customFormat="false" customHeight="false" hidden="false" ht="13.3" outlineLevel="0" r="2960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collapsed="false" customFormat="false" customHeight="false" hidden="false" ht="13.3" outlineLevel="0" r="2961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collapsed="false" customFormat="false" customHeight="false" hidden="false" ht="13.3" outlineLevel="0" r="2962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collapsed="false" customFormat="false" customHeight="false" hidden="false" ht="13.3" outlineLevel="0" r="2963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collapsed="false" customFormat="false" customHeight="false" hidden="false" ht="13.3" outlineLevel="0" r="2964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collapsed="false" customFormat="false" customHeight="false" hidden="false" ht="13.3" outlineLevel="0" r="2965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collapsed="false" customFormat="false" customHeight="false" hidden="false" ht="13.3" outlineLevel="0" r="2966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collapsed="false" customFormat="false" customHeight="false" hidden="false" ht="13.3" outlineLevel="0" r="2967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collapsed="false" customFormat="false" customHeight="false" hidden="false" ht="13.3" outlineLevel="0" r="2968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collapsed="false" customFormat="false" customHeight="false" hidden="false" ht="13.3" outlineLevel="0" r="2969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collapsed="false" customFormat="false" customHeight="false" hidden="false" ht="13.3" outlineLevel="0" r="2970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collapsed="false" customFormat="false" customHeight="false" hidden="false" ht="13.3" outlineLevel="0" r="2971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collapsed="false" customFormat="false" customHeight="false" hidden="false" ht="13.3" outlineLevel="0" r="2972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collapsed="false" customFormat="false" customHeight="false" hidden="false" ht="13.3" outlineLevel="0" r="2973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collapsed="false" customFormat="false" customHeight="false" hidden="false" ht="13.3" outlineLevel="0" r="2974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collapsed="false" customFormat="false" customHeight="false" hidden="false" ht="13.3" outlineLevel="0" r="2975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collapsed="false" customFormat="false" customHeight="false" hidden="false" ht="13.3" outlineLevel="0" r="2976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collapsed="false" customFormat="false" customHeight="false" hidden="false" ht="13.3" outlineLevel="0" r="2977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collapsed="false" customFormat="false" customHeight="false" hidden="false" ht="13.3" outlineLevel="0" r="2978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collapsed="false" customFormat="false" customHeight="false" hidden="false" ht="13.3" outlineLevel="0" r="2979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collapsed="false" customFormat="false" customHeight="false" hidden="false" ht="13.3" outlineLevel="0" r="2980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collapsed="false" customFormat="false" customHeight="false" hidden="false" ht="13.3" outlineLevel="0" r="2981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collapsed="false" customFormat="false" customHeight="false" hidden="false" ht="13.3" outlineLevel="0" r="2982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collapsed="false" customFormat="false" customHeight="false" hidden="false" ht="13.3" outlineLevel="0" r="2983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collapsed="false" customFormat="false" customHeight="false" hidden="false" ht="13.3" outlineLevel="0" r="2984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collapsed="false" customFormat="false" customHeight="false" hidden="false" ht="13.3" outlineLevel="0" r="2985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collapsed="false" customFormat="false" customHeight="false" hidden="false" ht="13.3" outlineLevel="0" r="2986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collapsed="false" customFormat="false" customHeight="false" hidden="false" ht="13.3" outlineLevel="0" r="2987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collapsed="false" customFormat="false" customHeight="false" hidden="false" ht="13.3" outlineLevel="0" r="2988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collapsed="false" customFormat="false" customHeight="false" hidden="false" ht="13.3" outlineLevel="0" r="2989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collapsed="false" customFormat="false" customHeight="false" hidden="false" ht="13.3" outlineLevel="0" r="2990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collapsed="false" customFormat="false" customHeight="false" hidden="false" ht="13.3" outlineLevel="0" r="2991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collapsed="false" customFormat="false" customHeight="false" hidden="false" ht="13.3" outlineLevel="0" r="2992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collapsed="false" customFormat="false" customHeight="false" hidden="false" ht="13.3" outlineLevel="0" r="2993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collapsed="false" customFormat="false" customHeight="false" hidden="false" ht="13.3" outlineLevel="0" r="2994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collapsed="false" customFormat="false" customHeight="false" hidden="false" ht="13.3" outlineLevel="0" r="2995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collapsed="false" customFormat="false" customHeight="false" hidden="false" ht="13.3" outlineLevel="0" r="2996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collapsed="false" customFormat="false" customHeight="false" hidden="false" ht="13.3" outlineLevel="0" r="2997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collapsed="false" customFormat="false" customHeight="false" hidden="false" ht="13.3" outlineLevel="0" r="2998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collapsed="false" customFormat="false" customHeight="false" hidden="false" ht="13.3" outlineLevel="0" r="2999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collapsed="false" customFormat="false" customHeight="false" hidden="false" ht="13.3" outlineLevel="0" r="3000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collapsed="false" customFormat="false" customHeight="false" hidden="false" ht="13.3" outlineLevel="0" r="3001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collapsed="false" customFormat="false" customHeight="false" hidden="false" ht="13.3" outlineLevel="0" r="3002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collapsed="false" customFormat="false" customHeight="false" hidden="false" ht="13.3" outlineLevel="0" r="3003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collapsed="false" customFormat="false" customHeight="false" hidden="false" ht="13.3" outlineLevel="0" r="3004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collapsed="false" customFormat="false" customHeight="false" hidden="false" ht="13.3" outlineLevel="0" r="3005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collapsed="false" customFormat="false" customHeight="false" hidden="false" ht="13.3" outlineLevel="0" r="3006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collapsed="false" customFormat="false" customHeight="false" hidden="false" ht="13.3" outlineLevel="0" r="3007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collapsed="false" customFormat="false" customHeight="false" hidden="false" ht="13.3" outlineLevel="0" r="3008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collapsed="false" customFormat="false" customHeight="false" hidden="false" ht="13.3" outlineLevel="0" r="3009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collapsed="false" customFormat="false" customHeight="false" hidden="false" ht="13.3" outlineLevel="0" r="3010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collapsed="false" customFormat="false" customHeight="false" hidden="false" ht="13.3" outlineLevel="0" r="3011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collapsed="false" customFormat="false" customHeight="false" hidden="false" ht="13.3" outlineLevel="0" r="3012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collapsed="false" customFormat="false" customHeight="false" hidden="false" ht="13.3" outlineLevel="0" r="3013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collapsed="false" customFormat="false" customHeight="false" hidden="false" ht="13.3" outlineLevel="0" r="3014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collapsed="false" customFormat="false" customHeight="false" hidden="false" ht="13.3" outlineLevel="0" r="3015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collapsed="false" customFormat="false" customHeight="false" hidden="false" ht="13.3" outlineLevel="0" r="3016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collapsed="false" customFormat="false" customHeight="false" hidden="false" ht="13.3" outlineLevel="0" r="3017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collapsed="false" customFormat="false" customHeight="false" hidden="false" ht="13.3" outlineLevel="0" r="3018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collapsed="false" customFormat="false" customHeight="false" hidden="false" ht="13.3" outlineLevel="0" r="3019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collapsed="false" customFormat="false" customHeight="false" hidden="false" ht="13.3" outlineLevel="0" r="3020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collapsed="false" customFormat="false" customHeight="false" hidden="false" ht="13.3" outlineLevel="0" r="3021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collapsed="false" customFormat="false" customHeight="false" hidden="false" ht="13.3" outlineLevel="0" r="3022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collapsed="false" customFormat="false" customHeight="false" hidden="false" ht="13.3" outlineLevel="0" r="3023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collapsed="false" customFormat="false" customHeight="false" hidden="false" ht="13.3" outlineLevel="0" r="3024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collapsed="false" customFormat="false" customHeight="false" hidden="false" ht="13.3" outlineLevel="0" r="3025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collapsed="false" customFormat="false" customHeight="false" hidden="false" ht="13.3" outlineLevel="0" r="3026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collapsed="false" customFormat="false" customHeight="false" hidden="false" ht="13.3" outlineLevel="0" r="3027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collapsed="false" customFormat="false" customHeight="false" hidden="false" ht="13.3" outlineLevel="0" r="3028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collapsed="false" customFormat="false" customHeight="false" hidden="false" ht="13.3" outlineLevel="0" r="3029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collapsed="false" customFormat="false" customHeight="false" hidden="false" ht="13.3" outlineLevel="0" r="3030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collapsed="false" customFormat="false" customHeight="false" hidden="false" ht="13.3" outlineLevel="0" r="3031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collapsed="false" customFormat="false" customHeight="false" hidden="false" ht="13.3" outlineLevel="0" r="3032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collapsed="false" customFormat="false" customHeight="false" hidden="false" ht="13.3" outlineLevel="0" r="3033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collapsed="false" customFormat="false" customHeight="false" hidden="false" ht="13.3" outlineLevel="0" r="3034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collapsed="false" customFormat="false" customHeight="false" hidden="false" ht="13.3" outlineLevel="0" r="3035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collapsed="false" customFormat="false" customHeight="false" hidden="false" ht="13.3" outlineLevel="0" r="3036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collapsed="false" customFormat="false" customHeight="false" hidden="false" ht="13.3" outlineLevel="0" r="3037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collapsed="false" customFormat="false" customHeight="false" hidden="false" ht="13.3" outlineLevel="0" r="3038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collapsed="false" customFormat="false" customHeight="false" hidden="false" ht="13.3" outlineLevel="0" r="3039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collapsed="false" customFormat="false" customHeight="false" hidden="false" ht="13.3" outlineLevel="0" r="3040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collapsed="false" customFormat="false" customHeight="false" hidden="false" ht="13.3" outlineLevel="0" r="3041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collapsed="false" customFormat="false" customHeight="false" hidden="false" ht="13.3" outlineLevel="0" r="3042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collapsed="false" customFormat="false" customHeight="false" hidden="false" ht="13.3" outlineLevel="0" r="3043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collapsed="false" customFormat="false" customHeight="false" hidden="false" ht="13.3" outlineLevel="0" r="3044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collapsed="false" customFormat="false" customHeight="false" hidden="false" ht="13.3" outlineLevel="0" r="3045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collapsed="false" customFormat="false" customHeight="false" hidden="false" ht="13.3" outlineLevel="0" r="3046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collapsed="false" customFormat="false" customHeight="false" hidden="false" ht="13.3" outlineLevel="0" r="3047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collapsed="false" customFormat="false" customHeight="false" hidden="false" ht="13.3" outlineLevel="0" r="3048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collapsed="false" customFormat="false" customHeight="false" hidden="false" ht="13.3" outlineLevel="0" r="3049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collapsed="false" customFormat="false" customHeight="false" hidden="false" ht="13.3" outlineLevel="0" r="3050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collapsed="false" customFormat="false" customHeight="false" hidden="false" ht="13.3" outlineLevel="0" r="3051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collapsed="false" customFormat="false" customHeight="false" hidden="false" ht="13.3" outlineLevel="0" r="3052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collapsed="false" customFormat="false" customHeight="false" hidden="false" ht="13.3" outlineLevel="0" r="3053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collapsed="false" customFormat="false" customHeight="false" hidden="false" ht="13.3" outlineLevel="0" r="3054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collapsed="false" customFormat="false" customHeight="false" hidden="false" ht="13.3" outlineLevel="0" r="3055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collapsed="false" customFormat="false" customHeight="false" hidden="false" ht="13.3" outlineLevel="0" r="3056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collapsed="false" customFormat="false" customHeight="false" hidden="false" ht="13.3" outlineLevel="0" r="3057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collapsed="false" customFormat="false" customHeight="false" hidden="false" ht="13.3" outlineLevel="0" r="3058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collapsed="false" customFormat="false" customHeight="false" hidden="false" ht="13.3" outlineLevel="0" r="3059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collapsed="false" customFormat="false" customHeight="false" hidden="false" ht="13.3" outlineLevel="0" r="3060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collapsed="false" customFormat="false" customHeight="false" hidden="false" ht="13.3" outlineLevel="0" r="3061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collapsed="false" customFormat="false" customHeight="false" hidden="false" ht="13.3" outlineLevel="0" r="3062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collapsed="false" customFormat="false" customHeight="false" hidden="false" ht="13.3" outlineLevel="0" r="3063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collapsed="false" customFormat="false" customHeight="false" hidden="false" ht="13.3" outlineLevel="0" r="3064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collapsed="false" customFormat="false" customHeight="false" hidden="false" ht="13.3" outlineLevel="0" r="3065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collapsed="false" customFormat="false" customHeight="false" hidden="false" ht="13.3" outlineLevel="0" r="3066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collapsed="false" customFormat="false" customHeight="false" hidden="false" ht="13.3" outlineLevel="0" r="3067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collapsed="false" customFormat="false" customHeight="false" hidden="false" ht="13.3" outlineLevel="0" r="3068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collapsed="false" customFormat="false" customHeight="false" hidden="false" ht="13.3" outlineLevel="0" r="3069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collapsed="false" customFormat="false" customHeight="false" hidden="false" ht="13.3" outlineLevel="0" r="3070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collapsed="false" customFormat="false" customHeight="false" hidden="false" ht="13.3" outlineLevel="0" r="3071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collapsed="false" customFormat="false" customHeight="false" hidden="false" ht="13.3" outlineLevel="0" r="3072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collapsed="false" customFormat="false" customHeight="false" hidden="false" ht="13.3" outlineLevel="0" r="3073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collapsed="false" customFormat="false" customHeight="false" hidden="false" ht="13.3" outlineLevel="0" r="3074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collapsed="false" customFormat="false" customHeight="false" hidden="false" ht="13.3" outlineLevel="0" r="3075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collapsed="false" customFormat="false" customHeight="false" hidden="false" ht="13.3" outlineLevel="0" r="3076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collapsed="false" customFormat="false" customHeight="false" hidden="false" ht="13.3" outlineLevel="0" r="3077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collapsed="false" customFormat="false" customHeight="false" hidden="false" ht="13.3" outlineLevel="0" r="3078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collapsed="false" customFormat="false" customHeight="false" hidden="false" ht="13.3" outlineLevel="0" r="3079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collapsed="false" customFormat="false" customHeight="false" hidden="false" ht="13.3" outlineLevel="0" r="3080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collapsed="false" customFormat="false" customHeight="false" hidden="false" ht="13.3" outlineLevel="0" r="3081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collapsed="false" customFormat="false" customHeight="false" hidden="false" ht="13.3" outlineLevel="0" r="3082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collapsed="false" customFormat="false" customHeight="false" hidden="false" ht="13.3" outlineLevel="0" r="3083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collapsed="false" customFormat="false" customHeight="false" hidden="false" ht="13.3" outlineLevel="0" r="3084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collapsed="false" customFormat="false" customHeight="false" hidden="false" ht="13.3" outlineLevel="0" r="3085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collapsed="false" customFormat="false" customHeight="false" hidden="false" ht="13.3" outlineLevel="0" r="3086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collapsed="false" customFormat="false" customHeight="false" hidden="false" ht="13.3" outlineLevel="0" r="3087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collapsed="false" customFormat="false" customHeight="false" hidden="false" ht="13.3" outlineLevel="0" r="3088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collapsed="false" customFormat="false" customHeight="false" hidden="false" ht="13.3" outlineLevel="0" r="3089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collapsed="false" customFormat="false" customHeight="false" hidden="false" ht="13.3" outlineLevel="0" r="3090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collapsed="false" customFormat="false" customHeight="false" hidden="false" ht="13.3" outlineLevel="0" r="3091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collapsed="false" customFormat="false" customHeight="false" hidden="false" ht="13.3" outlineLevel="0" r="3092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collapsed="false" customFormat="false" customHeight="false" hidden="false" ht="13.3" outlineLevel="0" r="3093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collapsed="false" customFormat="false" customHeight="false" hidden="false" ht="13.3" outlineLevel="0" r="3094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collapsed="false" customFormat="false" customHeight="false" hidden="false" ht="13.3" outlineLevel="0" r="3095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collapsed="false" customFormat="false" customHeight="false" hidden="false" ht="13.3" outlineLevel="0" r="3096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collapsed="false" customFormat="false" customHeight="false" hidden="false" ht="13.3" outlineLevel="0" r="3097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collapsed="false" customFormat="false" customHeight="false" hidden="false" ht="13.3" outlineLevel="0" r="3098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collapsed="false" customFormat="false" customHeight="false" hidden="false" ht="13.3" outlineLevel="0" r="3099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collapsed="false" customFormat="false" customHeight="false" hidden="false" ht="13.3" outlineLevel="0" r="3100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collapsed="false" customFormat="false" customHeight="false" hidden="false" ht="13.3" outlineLevel="0" r="3101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collapsed="false" customFormat="false" customHeight="false" hidden="false" ht="13.3" outlineLevel="0" r="3102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collapsed="false" customFormat="false" customHeight="false" hidden="false" ht="13.3" outlineLevel="0" r="3103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collapsed="false" customFormat="false" customHeight="false" hidden="false" ht="13.3" outlineLevel="0" r="3104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collapsed="false" customFormat="false" customHeight="false" hidden="false" ht="13.3" outlineLevel="0" r="3105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collapsed="false" customFormat="false" customHeight="false" hidden="false" ht="13.3" outlineLevel="0" r="3106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collapsed="false" customFormat="false" customHeight="false" hidden="false" ht="13.3" outlineLevel="0" r="3107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collapsed="false" customFormat="false" customHeight="false" hidden="false" ht="13.3" outlineLevel="0" r="3108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collapsed="false" customFormat="false" customHeight="false" hidden="false" ht="13.3" outlineLevel="0" r="3109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collapsed="false" customFormat="false" customHeight="false" hidden="false" ht="13.3" outlineLevel="0" r="3110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collapsed="false" customFormat="false" customHeight="false" hidden="false" ht="13.3" outlineLevel="0" r="3111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collapsed="false" customFormat="false" customHeight="false" hidden="false" ht="13.3" outlineLevel="0" r="3112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collapsed="false" customFormat="false" customHeight="false" hidden="false" ht="13.3" outlineLevel="0" r="3113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collapsed="false" customFormat="false" customHeight="false" hidden="false" ht="13.3" outlineLevel="0" r="3114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collapsed="false" customFormat="false" customHeight="false" hidden="false" ht="13.3" outlineLevel="0" r="3115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collapsed="false" customFormat="false" customHeight="false" hidden="false" ht="13.3" outlineLevel="0" r="3116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collapsed="false" customFormat="false" customHeight="false" hidden="false" ht="13.3" outlineLevel="0" r="3117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collapsed="false" customFormat="false" customHeight="false" hidden="false" ht="13.3" outlineLevel="0" r="3118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collapsed="false" customFormat="false" customHeight="false" hidden="false" ht="13.3" outlineLevel="0" r="3119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collapsed="false" customFormat="false" customHeight="false" hidden="false" ht="13.3" outlineLevel="0" r="3120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collapsed="false" customFormat="false" customHeight="false" hidden="false" ht="13.3" outlineLevel="0" r="3121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collapsed="false" customFormat="false" customHeight="false" hidden="false" ht="13.3" outlineLevel="0" r="3122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collapsed="false" customFormat="false" customHeight="false" hidden="false" ht="13.3" outlineLevel="0" r="3123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collapsed="false" customFormat="false" customHeight="false" hidden="false" ht="13.3" outlineLevel="0" r="3124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collapsed="false" customFormat="false" customHeight="false" hidden="false" ht="13.3" outlineLevel="0" r="3125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collapsed="false" customFormat="false" customHeight="false" hidden="false" ht="13.3" outlineLevel="0" r="3126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collapsed="false" customFormat="false" customHeight="false" hidden="false" ht="13.3" outlineLevel="0" r="3127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collapsed="false" customFormat="false" customHeight="false" hidden="false" ht="13.3" outlineLevel="0" r="3128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collapsed="false" customFormat="false" customHeight="false" hidden="false" ht="13.3" outlineLevel="0" r="3129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collapsed="false" customFormat="false" customHeight="false" hidden="false" ht="13.3" outlineLevel="0" r="3130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collapsed="false" customFormat="false" customHeight="false" hidden="false" ht="13.3" outlineLevel="0" r="3131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collapsed="false" customFormat="false" customHeight="false" hidden="false" ht="13.3" outlineLevel="0" r="3132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collapsed="false" customFormat="false" customHeight="false" hidden="false" ht="13.3" outlineLevel="0" r="3133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collapsed="false" customFormat="false" customHeight="false" hidden="false" ht="13.3" outlineLevel="0" r="3134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collapsed="false" customFormat="false" customHeight="false" hidden="false" ht="13.3" outlineLevel="0" r="3135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collapsed="false" customFormat="false" customHeight="false" hidden="false" ht="13.3" outlineLevel="0" r="3136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collapsed="false" customFormat="false" customHeight="false" hidden="false" ht="13.3" outlineLevel="0" r="3137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collapsed="false" customFormat="false" customHeight="false" hidden="false" ht="13.3" outlineLevel="0" r="3138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collapsed="false" customFormat="false" customHeight="false" hidden="false" ht="13.3" outlineLevel="0" r="3139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collapsed="false" customFormat="false" customHeight="false" hidden="false" ht="13.3" outlineLevel="0" r="3140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collapsed="false" customFormat="false" customHeight="false" hidden="false" ht="13.3" outlineLevel="0" r="3141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collapsed="false" customFormat="false" customHeight="false" hidden="false" ht="13.3" outlineLevel="0" r="3142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collapsed="false" customFormat="false" customHeight="false" hidden="false" ht="13.3" outlineLevel="0" r="3143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collapsed="false" customFormat="false" customHeight="false" hidden="false" ht="13.3" outlineLevel="0" r="3144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collapsed="false" customFormat="false" customHeight="false" hidden="false" ht="13.3" outlineLevel="0" r="3145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collapsed="false" customFormat="false" customHeight="false" hidden="false" ht="13.3" outlineLevel="0" r="3146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collapsed="false" customFormat="false" customHeight="false" hidden="false" ht="13.3" outlineLevel="0" r="3147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collapsed="false" customFormat="false" customHeight="false" hidden="false" ht="13.3" outlineLevel="0" r="3148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collapsed="false" customFormat="false" customHeight="false" hidden="false" ht="13.3" outlineLevel="0" r="3149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collapsed="false" customFormat="false" customHeight="false" hidden="false" ht="13.3" outlineLevel="0" r="3150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collapsed="false" customFormat="false" customHeight="false" hidden="false" ht="13.3" outlineLevel="0" r="3151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collapsed="false" customFormat="false" customHeight="false" hidden="false" ht="13.3" outlineLevel="0" r="3152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collapsed="false" customFormat="false" customHeight="false" hidden="false" ht="13.3" outlineLevel="0" r="3153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collapsed="false" customFormat="false" customHeight="false" hidden="false" ht="13.3" outlineLevel="0" r="3154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collapsed="false" customFormat="false" customHeight="false" hidden="false" ht="13.3" outlineLevel="0" r="3155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collapsed="false" customFormat="false" customHeight="false" hidden="false" ht="13.3" outlineLevel="0" r="3156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collapsed="false" customFormat="false" customHeight="false" hidden="false" ht="13.3" outlineLevel="0" r="3157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collapsed="false" customFormat="false" customHeight="false" hidden="false" ht="13.3" outlineLevel="0" r="3158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collapsed="false" customFormat="false" customHeight="false" hidden="false" ht="13.3" outlineLevel="0" r="3159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collapsed="false" customFormat="false" customHeight="false" hidden="false" ht="13.3" outlineLevel="0" r="3160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collapsed="false" customFormat="false" customHeight="false" hidden="false" ht="13.3" outlineLevel="0" r="3161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collapsed="false" customFormat="false" customHeight="false" hidden="false" ht="13.3" outlineLevel="0" r="3162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collapsed="false" customFormat="false" customHeight="false" hidden="false" ht="13.3" outlineLevel="0" r="3163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collapsed="false" customFormat="false" customHeight="false" hidden="false" ht="13.3" outlineLevel="0" r="3164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collapsed="false" customFormat="false" customHeight="false" hidden="false" ht="13.3" outlineLevel="0" r="3165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collapsed="false" customFormat="false" customHeight="false" hidden="false" ht="13.3" outlineLevel="0" r="3166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collapsed="false" customFormat="false" customHeight="false" hidden="false" ht="13.3" outlineLevel="0" r="3167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collapsed="false" customFormat="false" customHeight="false" hidden="false" ht="13.3" outlineLevel="0" r="3168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collapsed="false" customFormat="false" customHeight="false" hidden="false" ht="13.3" outlineLevel="0" r="3169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collapsed="false" customFormat="false" customHeight="false" hidden="false" ht="13.3" outlineLevel="0" r="3170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collapsed="false" customFormat="false" customHeight="false" hidden="false" ht="13.3" outlineLevel="0" r="3171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collapsed="false" customFormat="false" customHeight="false" hidden="false" ht="13.3" outlineLevel="0" r="3172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collapsed="false" customFormat="false" customHeight="false" hidden="false" ht="13.3" outlineLevel="0" r="3173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collapsed="false" customFormat="false" customHeight="false" hidden="false" ht="13.3" outlineLevel="0" r="3174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collapsed="false" customFormat="false" customHeight="false" hidden="false" ht="13.3" outlineLevel="0" r="3175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collapsed="false" customFormat="false" customHeight="false" hidden="false" ht="13.3" outlineLevel="0" r="3176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2014-05-31T11:12:52.00Z</dcterms:created>
  <dc:language>en</dc:language>
  <cp:revision>0</cp:revision>
</cp:coreProperties>
</file>